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695" yWindow="-105" windowWidth="10050" windowHeight="8610" tabRatio="863" firstSheet="3" activeTab="27"/>
  </bookViews>
  <sheets>
    <sheet name="A_Rušenja" sheetId="1" state="hidden" r:id="rId1"/>
    <sheet name="B_Zemljani" sheetId="21" state="hidden" r:id="rId2"/>
    <sheet name="C_BETONSKI" sheetId="4" state="hidden" r:id="rId3"/>
    <sheet name="NASLOVNICA" sheetId="48" r:id="rId4"/>
    <sheet name="GO_RADOVI" sheetId="49" r:id="rId5"/>
    <sheet name="E_Tesarski" sheetId="19" state="hidden" r:id="rId6"/>
    <sheet name="H_KROVOPOKR" sheetId="20" state="hidden" r:id="rId7"/>
    <sheet name="K_KAMEN" sheetId="23" state="hidden" r:id="rId8"/>
    <sheet name="N_PVC RADOVI" sheetId="26" state="hidden" r:id="rId9"/>
    <sheet name="BRAVARSKI ČELIK" sheetId="45" state="hidden" r:id="rId10"/>
    <sheet name="R_PVC Stolarija" sheetId="29" state="hidden" r:id="rId11"/>
    <sheet name="DIZALA" sheetId="56" r:id="rId12"/>
    <sheet name="ELEKTRO_RADOVI" sheetId="61" r:id="rId13"/>
    <sheet name="VIK" sheetId="55" r:id="rId14"/>
    <sheet name="Š_GEODETSKI" sheetId="33" state="hidden" r:id="rId15"/>
    <sheet name="Rekapitulacija_HIDRO" sheetId="38" state="hidden" r:id="rId16"/>
    <sheet name="1_V_VODA" sheetId="31" state="hidden" r:id="rId17"/>
    <sheet name="2_V_Kanaliz" sheetId="32" state="hidden" r:id="rId18"/>
    <sheet name="3_voda_objekt" sheetId="34" state="hidden" r:id="rId19"/>
    <sheet name="4_vert_kanal_objekt" sheetId="35" state="hidden" r:id="rId20"/>
    <sheet name="5_horiz_kanal_objekt" sheetId="36" state="hidden" r:id="rId21"/>
    <sheet name="6_sanitarije" sheetId="37" state="hidden" r:id="rId22"/>
    <sheet name="ELEKTROINSTALACIJE" sheetId="42" state="hidden" r:id="rId23"/>
    <sheet name="VATRODOJAVA" sheetId="43" state="hidden" r:id="rId24"/>
    <sheet name="TERMOINSTALACIJE" sheetId="41" state="hidden" r:id="rId25"/>
    <sheet name="STROJARSKI_RADOVI" sheetId="62" r:id="rId26"/>
    <sheet name="OKOLIŠ" sheetId="54" r:id="rId27"/>
    <sheet name="REKAPITULACIJA" sheetId="57" r:id="rId28"/>
  </sheets>
  <externalReferences>
    <externalReference r:id="rId29"/>
  </externalReferences>
  <definedNames>
    <definedName name="_xlnm.Print_Area" localSheetId="2">C_BETONSKI!$A$1:$F$226</definedName>
    <definedName name="_xlnm.Print_Area" localSheetId="11">DIZALA!$A$1:$G$11</definedName>
    <definedName name="_xlnm.Print_Area" localSheetId="12">ELEKTRO_RADOVI!$A$1:$G$1477</definedName>
    <definedName name="_xlnm.Print_Area" localSheetId="3">NASLOVNICA!$A$1:$I$46</definedName>
    <definedName name="_xlnm.Print_Area" localSheetId="26">OKOLIŠ!$A$1:$G$151</definedName>
    <definedName name="_xlnm.Print_Area" localSheetId="27">REKAPITULACIJA!$A$1:$C$17</definedName>
    <definedName name="_xlnm.Print_Area" localSheetId="25">STROJARSKI_RADOVI!$A$1:$G$3060</definedName>
    <definedName name="_xlnm.Print_Titles" localSheetId="16">'1_V_VODA'!$1:$2</definedName>
    <definedName name="_xlnm.Print_Titles" localSheetId="17">'2_V_Kanaliz'!$1:$2</definedName>
    <definedName name="_xlnm.Print_Titles" localSheetId="18">'3_voda_objekt'!$1:$2</definedName>
    <definedName name="_xlnm.Print_Titles" localSheetId="19">'4_vert_kanal_objekt'!$1:$2</definedName>
    <definedName name="_xlnm.Print_Titles" localSheetId="20">'5_horiz_kanal_objekt'!$1:$2</definedName>
    <definedName name="_xlnm.Print_Titles" localSheetId="21">'6_sanitarije'!$1:$2</definedName>
    <definedName name="_xlnm.Print_Titles" localSheetId="0">A_Rušenja!$1:$2</definedName>
    <definedName name="_xlnm.Print_Titles" localSheetId="1">B_Zemljani!$1:$3</definedName>
    <definedName name="_xlnm.Print_Titles" localSheetId="9">'BRAVARSKI ČELIK'!$1:$2</definedName>
    <definedName name="_xlnm.Print_Titles" localSheetId="2">C_BETONSKI!$1:$2</definedName>
    <definedName name="_xlnm.Print_Titles" localSheetId="11">DIZALA!$1:$1</definedName>
    <definedName name="_xlnm.Print_Titles" localSheetId="5">E_Tesarski!$1:$2</definedName>
    <definedName name="_xlnm.Print_Titles" localSheetId="4">GO_RADOVI!$1:$2</definedName>
    <definedName name="_xlnm.Print_Titles" localSheetId="6">H_KROVOPOKR!$1:$2</definedName>
    <definedName name="_xlnm.Print_Titles" localSheetId="7">K_KAMEN!$1:$2</definedName>
    <definedName name="_xlnm.Print_Titles" localSheetId="8">'N_PVC RADOVI'!$1:$2</definedName>
    <definedName name="_xlnm.Print_Titles" localSheetId="26">OKOLIŠ!$1:$2</definedName>
    <definedName name="_xlnm.Print_Titles" localSheetId="10">'R_PVC Stolarija'!$1:$2</definedName>
    <definedName name="_xlnm.Print_Titles" localSheetId="14">Š_GEODETSKI!$1:$2</definedName>
    <definedName name="Ukupno411" localSheetId="12">ELEKTRO_RADOVI!$G$52</definedName>
    <definedName name="Ukupno411">[1]Troskovnik2018!$G$51</definedName>
    <definedName name="Ukupno4110" localSheetId="12">ELEKTRO_RADOVI!$G$1121</definedName>
    <definedName name="Ukupno4110">[1]Troskovnik2018!$G$1118</definedName>
    <definedName name="Ukupno4111" localSheetId="12">ELEKTRO_RADOVI!$G$1170</definedName>
    <definedName name="Ukupno4111">[1]Troskovnik2018!$G$1164</definedName>
    <definedName name="Ukupno412" localSheetId="12">ELEKTRO_RADOVI!$G$82</definedName>
    <definedName name="Ukupno412">[1]Troskovnik2018!$G$81</definedName>
    <definedName name="Ukupno413" localSheetId="12">ELEKTRO_RADOVI!$G$121</definedName>
    <definedName name="Ukupno413">[1]Troskovnik2018!$G$120</definedName>
    <definedName name="Ukupno414" localSheetId="12">ELEKTRO_RADOVI!$G$801</definedName>
    <definedName name="Ukupno414">[1]Troskovnik2018!$G$800</definedName>
    <definedName name="Ukupno415" localSheetId="12">ELEKTRO_RADOVI!$G$868</definedName>
    <definedName name="Ukupno415">[1]Troskovnik2018!$G$867</definedName>
    <definedName name="Ukupno416" localSheetId="12">ELEKTRO_RADOVI!$G$907</definedName>
    <definedName name="Ukupno416">[1]Troskovnik2018!$G$906</definedName>
    <definedName name="Ukupno417" localSheetId="12">ELEKTRO_RADOVI!$G$961</definedName>
    <definedName name="Ukupno417">[1]Troskovnik2018!$G$958</definedName>
    <definedName name="Ukupno418" localSheetId="12">ELEKTRO_RADOVI!$G$1059</definedName>
    <definedName name="Ukupno418">[1]Troskovnik2018!$G$1056</definedName>
    <definedName name="Ukupno419" localSheetId="12">ELEKTRO_RADOVI!$G$1069</definedName>
    <definedName name="Ukupno419">[1]Troskovnik2018!$G$1066</definedName>
    <definedName name="Ukupno421" localSheetId="12">ELEKTRO_RADOVI!$G$1267</definedName>
    <definedName name="Ukupno421">[1]Troskovnik2018!$G$1261</definedName>
    <definedName name="Ukupno422" localSheetId="12">ELEKTRO_RADOVI!$G$1300</definedName>
    <definedName name="Ukupno422">[1]Troskovnik2018!$G$1294</definedName>
    <definedName name="Ukupno4231" localSheetId="12">ELEKTRO_RADOVI!$G$1329</definedName>
    <definedName name="Ukupno4231">[1]Troskovnik2018!$G$1324</definedName>
    <definedName name="Ukupno4232" localSheetId="12">ELEKTRO_RADOVI!$G$1345</definedName>
    <definedName name="Ukupno4232">[1]Troskovnik2018!$G$1340</definedName>
    <definedName name="Ukupno4241" localSheetId="12">ELEKTRO_RADOVI!$G$1356</definedName>
    <definedName name="Ukupno4241">[1]Troskovnik2018!$G$1352</definedName>
    <definedName name="Ukupno4242" localSheetId="12">ELEKTRO_RADOVI!$G$1365</definedName>
    <definedName name="Ukupno4242">[1]Troskovnik2018!$G$1361</definedName>
    <definedName name="Ukupno4251" localSheetId="12">ELEKTRO_RADOVI!$G$1377</definedName>
    <definedName name="Ukupno4251">[1]Troskovnik2018!$G$1374</definedName>
    <definedName name="Ukupno4252" localSheetId="12">ELEKTRO_RADOVI!$G$1386</definedName>
    <definedName name="Ukupno4252">[1]Troskovnik2018!$G$1383</definedName>
    <definedName name="Ukupno426" localSheetId="12">ELEKTRO_RADOVI!$G$1406</definedName>
    <definedName name="Ukupno426">[1]Troskovnik2018!$G$1404</definedName>
    <definedName name="Ukupno427" localSheetId="12">ELEKTRO_RADOVI!$G$1431</definedName>
    <definedName name="Ukupno427">[1]Troskovnik2018!$G$1429</definedName>
    <definedName name="Ukupno428" localSheetId="12">ELEKTRO_RADOVI!$G$1444</definedName>
    <definedName name="Ukupno428">[1]Troskovnik2018!$G$1442</definedName>
  </definedNames>
  <calcPr calcId="145621"/>
</workbook>
</file>

<file path=xl/calcChain.xml><?xml version="1.0" encoding="utf-8"?>
<calcChain xmlns="http://schemas.openxmlformats.org/spreadsheetml/2006/main">
  <c r="G777" i="49" l="1"/>
  <c r="G2570" i="62" l="1"/>
  <c r="G2101" i="49" l="1"/>
  <c r="G2100" i="49"/>
  <c r="G2099" i="49"/>
  <c r="G312" i="49"/>
  <c r="G915" i="61" l="1"/>
  <c r="G917" i="61"/>
  <c r="G919" i="61"/>
  <c r="G921" i="61"/>
  <c r="G923" i="61"/>
  <c r="G925" i="61"/>
  <c r="G927" i="61"/>
  <c r="G929" i="61"/>
  <c r="G931" i="61"/>
  <c r="G933" i="61"/>
  <c r="G935" i="61"/>
  <c r="G937" i="61"/>
  <c r="G939" i="61"/>
  <c r="G941" i="61"/>
  <c r="G943" i="61"/>
  <c r="G945" i="61"/>
  <c r="G947" i="61"/>
  <c r="G949" i="61"/>
  <c r="G951" i="61"/>
  <c r="G953" i="61"/>
  <c r="G956" i="61"/>
  <c r="G960" i="61"/>
  <c r="H519" i="55" l="1"/>
  <c r="H517" i="55"/>
  <c r="G15" i="49"/>
  <c r="G637" i="49"/>
  <c r="G2085" i="49" l="1"/>
  <c r="G2062" i="49"/>
  <c r="G2057" i="49"/>
  <c r="G2091" i="49"/>
  <c r="G2079" i="49"/>
  <c r="G2044" i="49"/>
  <c r="G2052" i="49"/>
  <c r="G862" i="49" l="1"/>
  <c r="G2036" i="49"/>
  <c r="G1047" i="49"/>
  <c r="G904" i="49" l="1"/>
  <c r="G905" i="49"/>
  <c r="G903" i="49"/>
  <c r="G1899" i="49"/>
  <c r="G1891" i="49"/>
  <c r="G1883" i="49"/>
  <c r="G1875" i="49"/>
  <c r="G1867" i="49"/>
  <c r="G1860" i="49"/>
  <c r="G1852" i="49"/>
  <c r="G2024" i="49"/>
  <c r="G2014" i="49"/>
  <c r="G1844" i="49"/>
  <c r="G1836" i="49"/>
  <c r="G1828" i="49"/>
  <c r="G1820" i="49"/>
  <c r="G1812" i="49"/>
  <c r="G2004" i="49"/>
  <c r="G1804" i="49"/>
  <c r="G1796" i="49"/>
  <c r="G1788" i="49"/>
  <c r="G1780" i="49"/>
  <c r="G1945" i="49"/>
  <c r="G1944" i="49"/>
  <c r="G1996" i="49"/>
  <c r="G1658" i="49"/>
  <c r="G1746" i="49"/>
  <c r="G1773" i="49"/>
  <c r="G1765" i="49"/>
  <c r="G1758" i="49"/>
  <c r="G1752" i="49"/>
  <c r="G1739" i="49"/>
  <c r="G1990" i="49"/>
  <c r="G1935" i="49"/>
  <c r="G1925" i="49"/>
  <c r="G1915" i="49"/>
  <c r="G1981" i="49"/>
  <c r="G1972" i="49"/>
  <c r="G1956" i="49"/>
  <c r="G1955" i="49"/>
  <c r="G1964" i="49"/>
  <c r="G1732" i="49"/>
  <c r="G1725" i="49"/>
  <c r="G1719" i="49"/>
  <c r="G1711" i="49"/>
  <c r="G1703" i="49"/>
  <c r="G729" i="49"/>
  <c r="G721" i="49"/>
  <c r="G710" i="49"/>
  <c r="G709" i="49"/>
  <c r="G700" i="49"/>
  <c r="G699" i="49"/>
  <c r="G693" i="49"/>
  <c r="G692" i="49"/>
  <c r="G686" i="49"/>
  <c r="G663" i="49"/>
  <c r="G662" i="49"/>
  <c r="G654" i="49"/>
  <c r="G653" i="49"/>
  <c r="G647" i="49"/>
  <c r="G639" i="49"/>
  <c r="G638" i="49"/>
  <c r="G537" i="49"/>
  <c r="G530" i="49"/>
  <c r="G665" i="49" l="1"/>
  <c r="G2122" i="49" s="1"/>
  <c r="G731" i="49"/>
  <c r="G2123" i="49" s="1"/>
  <c r="G1696" i="49"/>
  <c r="G1689" i="49"/>
  <c r="G1651" i="49"/>
  <c r="G1640" i="49"/>
  <c r="G1633" i="49"/>
  <c r="G1619" i="49"/>
  <c r="G1609" i="49"/>
  <c r="G1595" i="49"/>
  <c r="G1585" i="49"/>
  <c r="G1683" i="49"/>
  <c r="G1675" i="49"/>
  <c r="G1513" i="49"/>
  <c r="G1528" i="49"/>
  <c r="G1541" i="49"/>
  <c r="G1554" i="49"/>
  <c r="G1561" i="49"/>
  <c r="G1502" i="49"/>
  <c r="G1501" i="49"/>
  <c r="G1486" i="49"/>
  <c r="G1487" i="49"/>
  <c r="G1488" i="49"/>
  <c r="G1489" i="49"/>
  <c r="G1490" i="49"/>
  <c r="G1491" i="49"/>
  <c r="G1479" i="49"/>
  <c r="G1466" i="49"/>
  <c r="G1457" i="49"/>
  <c r="G1458" i="49"/>
  <c r="G1456" i="49"/>
  <c r="G1455" i="49"/>
  <c r="G1438" i="49"/>
  <c r="G1346" i="49"/>
  <c r="G1229" i="49"/>
  <c r="G1125" i="49"/>
  <c r="G147" i="54" l="1"/>
  <c r="G141" i="54"/>
  <c r="G129" i="54"/>
  <c r="G126" i="54"/>
  <c r="G112" i="54"/>
  <c r="G102" i="54"/>
  <c r="G99" i="54"/>
  <c r="G94" i="54"/>
  <c r="G89" i="54"/>
  <c r="G83" i="54"/>
  <c r="G73" i="54"/>
  <c r="G71" i="54"/>
  <c r="G66" i="54"/>
  <c r="G61" i="54"/>
  <c r="G55" i="54"/>
  <c r="G54" i="54"/>
  <c r="G46" i="54"/>
  <c r="G36" i="54"/>
  <c r="G31" i="54"/>
  <c r="G27" i="54"/>
  <c r="G21" i="54"/>
  <c r="G12" i="54"/>
  <c r="G6" i="54"/>
  <c r="G39" i="54" l="1"/>
  <c r="G115" i="54"/>
  <c r="G74" i="54"/>
  <c r="G103" i="54"/>
  <c r="G132" i="54"/>
  <c r="G3008" i="62"/>
  <c r="G3003" i="62"/>
  <c r="G2998" i="62"/>
  <c r="G2994" i="62"/>
  <c r="G2985" i="62"/>
  <c r="G2982" i="62"/>
  <c r="G2978" i="62"/>
  <c r="G2973" i="62"/>
  <c r="G2967" i="62"/>
  <c r="G2962" i="62"/>
  <c r="G2955" i="62"/>
  <c r="G2946" i="62"/>
  <c r="G2936" i="62"/>
  <c r="G2925" i="62"/>
  <c r="G2924" i="62"/>
  <c r="G2923" i="62"/>
  <c r="G2918" i="62"/>
  <c r="G2917" i="62"/>
  <c r="G2916" i="62"/>
  <c r="G2915" i="62"/>
  <c r="G2914" i="62"/>
  <c r="G2910" i="62"/>
  <c r="G2909" i="62"/>
  <c r="G2908" i="62"/>
  <c r="G2907" i="62"/>
  <c r="G2903" i="62"/>
  <c r="G2902" i="62"/>
  <c r="G2901" i="62"/>
  <c r="G2900" i="62"/>
  <c r="G2899" i="62"/>
  <c r="G2898" i="62"/>
  <c r="G2894" i="62"/>
  <c r="G2893" i="62"/>
  <c r="G2892" i="62"/>
  <c r="G2891" i="62"/>
  <c r="G2890" i="62"/>
  <c r="G2889" i="62"/>
  <c r="G2888" i="62"/>
  <c r="G2880" i="62"/>
  <c r="G2875" i="62"/>
  <c r="G2868" i="62"/>
  <c r="G2861" i="62"/>
  <c r="G2842" i="62"/>
  <c r="G2818" i="62"/>
  <c r="G2813" i="62"/>
  <c r="G2808" i="62"/>
  <c r="G2803" i="62"/>
  <c r="G2798" i="62"/>
  <c r="G2792" i="62"/>
  <c r="G2787" i="62"/>
  <c r="G2782" i="62"/>
  <c r="G2764" i="62"/>
  <c r="G2761" i="62"/>
  <c r="G2760" i="62"/>
  <c r="G2755" i="62"/>
  <c r="G2751" i="62"/>
  <c r="G2747" i="62"/>
  <c r="G2741" i="62"/>
  <c r="G2734" i="62"/>
  <c r="G2728" i="62"/>
  <c r="G2722" i="62"/>
  <c r="G2714" i="62"/>
  <c r="G2700" i="62"/>
  <c r="G2690" i="62"/>
  <c r="G2682" i="62"/>
  <c r="G2676" i="62"/>
  <c r="G2668" i="62"/>
  <c r="G2662" i="62"/>
  <c r="G2658" i="62"/>
  <c r="G2648" i="62"/>
  <c r="G2647" i="62"/>
  <c r="G2646" i="62"/>
  <c r="G2626" i="62"/>
  <c r="G2625" i="62"/>
  <c r="G2624" i="62"/>
  <c r="G2623" i="62"/>
  <c r="G2612" i="62"/>
  <c r="G2611" i="62"/>
  <c r="G2610" i="62"/>
  <c r="G2600" i="62"/>
  <c r="G2584" i="62"/>
  <c r="G2556" i="62"/>
  <c r="G2543" i="62"/>
  <c r="G2542" i="62"/>
  <c r="G2537" i="62"/>
  <c r="G2536" i="62"/>
  <c r="G2531" i="62"/>
  <c r="G2527" i="62"/>
  <c r="G2522" i="62"/>
  <c r="G2518" i="62"/>
  <c r="G2490" i="62"/>
  <c r="G2477" i="62"/>
  <c r="G2444" i="62"/>
  <c r="G2416" i="62"/>
  <c r="G2381" i="62"/>
  <c r="G2380" i="62"/>
  <c r="G2379" i="62"/>
  <c r="G2374" i="62"/>
  <c r="G2370" i="62"/>
  <c r="G2366" i="62"/>
  <c r="G2362" i="62"/>
  <c r="G2358" i="62"/>
  <c r="G2354" i="62"/>
  <c r="G2349" i="62"/>
  <c r="G2334" i="62"/>
  <c r="G2328" i="62"/>
  <c r="G2321" i="62"/>
  <c r="G2315" i="62"/>
  <c r="G2305" i="62"/>
  <c r="G2304" i="62"/>
  <c r="G2296" i="62"/>
  <c r="G2295" i="62"/>
  <c r="G2294" i="62"/>
  <c r="G2266" i="62"/>
  <c r="G2256" i="62"/>
  <c r="G2246" i="62"/>
  <c r="G2241" i="62"/>
  <c r="G2237" i="62"/>
  <c r="G2236" i="62"/>
  <c r="G2235" i="62"/>
  <c r="G2230" i="62"/>
  <c r="G2225" i="62"/>
  <c r="G2220" i="62"/>
  <c r="G2214" i="62"/>
  <c r="G2208" i="62"/>
  <c r="G2203" i="62"/>
  <c r="G2197" i="62"/>
  <c r="G2190" i="62"/>
  <c r="G2186" i="62"/>
  <c r="G2182" i="62"/>
  <c r="G2179" i="62"/>
  <c r="G2178" i="62"/>
  <c r="G2174" i="62"/>
  <c r="G2168" i="62"/>
  <c r="G2163" i="62"/>
  <c r="G2155" i="62"/>
  <c r="G2154" i="62"/>
  <c r="G2153" i="62"/>
  <c r="G2152" i="62"/>
  <c r="G2151" i="62"/>
  <c r="G2150" i="62"/>
  <c r="G2148" i="62"/>
  <c r="G2143" i="62"/>
  <c r="G2140" i="62"/>
  <c r="G2135" i="62"/>
  <c r="G2128" i="62"/>
  <c r="G2124" i="62"/>
  <c r="G2123" i="62"/>
  <c r="G2122" i="62"/>
  <c r="G2121" i="62"/>
  <c r="G2092" i="62"/>
  <c r="G2089" i="62"/>
  <c r="G2086" i="62"/>
  <c r="G2083" i="62"/>
  <c r="G2080" i="62"/>
  <c r="G2077" i="62"/>
  <c r="G2074" i="62"/>
  <c r="G2073" i="62"/>
  <c r="G2068" i="62"/>
  <c r="G2062" i="62"/>
  <c r="G2058" i="62"/>
  <c r="G2055" i="62"/>
  <c r="G2049" i="62"/>
  <c r="G2044" i="62"/>
  <c r="G2043" i="62"/>
  <c r="G2038" i="62"/>
  <c r="G2034" i="62"/>
  <c r="G2029" i="62"/>
  <c r="G2026" i="62"/>
  <c r="G2019" i="62"/>
  <c r="G2013" i="62"/>
  <c r="G2006" i="62"/>
  <c r="G2000" i="62"/>
  <c r="G1994" i="62"/>
  <c r="G1989" i="62"/>
  <c r="G1983" i="62"/>
  <c r="G1947" i="62"/>
  <c r="G1919" i="62"/>
  <c r="G1910" i="62"/>
  <c r="G1876" i="62"/>
  <c r="G1839" i="62"/>
  <c r="G1836" i="62"/>
  <c r="G1833" i="62"/>
  <c r="G1821" i="62"/>
  <c r="G1818" i="62"/>
  <c r="G1815" i="62"/>
  <c r="G1812" i="62"/>
  <c r="G1808" i="62"/>
  <c r="G1804" i="62"/>
  <c r="G1799" i="62"/>
  <c r="G1794" i="62"/>
  <c r="G1790" i="62"/>
  <c r="G1787" i="62"/>
  <c r="G1786" i="62"/>
  <c r="G1776" i="62"/>
  <c r="G1773" i="62"/>
  <c r="G1770" i="62"/>
  <c r="G1767" i="62"/>
  <c r="G1764" i="62"/>
  <c r="G1761" i="62"/>
  <c r="G1754" i="62"/>
  <c r="G1746" i="62"/>
  <c r="G1738" i="62"/>
  <c r="G1730" i="62"/>
  <c r="G1722" i="62"/>
  <c r="G1714" i="62"/>
  <c r="G1706" i="62"/>
  <c r="G1700" i="62"/>
  <c r="G1688" i="62"/>
  <c r="G1684" i="62"/>
  <c r="G1680" i="62"/>
  <c r="G1679" i="62"/>
  <c r="G1675" i="62"/>
  <c r="G1672" i="62"/>
  <c r="G1669" i="62"/>
  <c r="G1666" i="62"/>
  <c r="G1661" i="62"/>
  <c r="G1656" i="62"/>
  <c r="G1652" i="62"/>
  <c r="G1647" i="62"/>
  <c r="G1646" i="62"/>
  <c r="G1641" i="62"/>
  <c r="G1637" i="62"/>
  <c r="G1633" i="62"/>
  <c r="G1629" i="62"/>
  <c r="G1625" i="62"/>
  <c r="G1618" i="62"/>
  <c r="G1617" i="62"/>
  <c r="G1613" i="62"/>
  <c r="G1612" i="62"/>
  <c r="G1611" i="62"/>
  <c r="G1610" i="62"/>
  <c r="G1609" i="62"/>
  <c r="G1608" i="62"/>
  <c r="G1596" i="62"/>
  <c r="G1582" i="62"/>
  <c r="G1579" i="62"/>
  <c r="G1572" i="62"/>
  <c r="G1569" i="62"/>
  <c r="G1568" i="62"/>
  <c r="G1564" i="62"/>
  <c r="G1560" i="62"/>
  <c r="G1559" i="62"/>
  <c r="G1558" i="62"/>
  <c r="G1553" i="62"/>
  <c r="G1545" i="62"/>
  <c r="G1537" i="62"/>
  <c r="G1529" i="62"/>
  <c r="G1523" i="62"/>
  <c r="G1510" i="62"/>
  <c r="G1507" i="62"/>
  <c r="G1503" i="62"/>
  <c r="G1502" i="62"/>
  <c r="G1498" i="62"/>
  <c r="G1481" i="62"/>
  <c r="G1465" i="62"/>
  <c r="G1464" i="62"/>
  <c r="G1463" i="62"/>
  <c r="G1462" i="62"/>
  <c r="G1461" i="62"/>
  <c r="G1454" i="62"/>
  <c r="G1450" i="62"/>
  <c r="G1446" i="62"/>
  <c r="G1442" i="62"/>
  <c r="G1439" i="62"/>
  <c r="G1436" i="62"/>
  <c r="G1432" i="62"/>
  <c r="G1427" i="62"/>
  <c r="G1426" i="62"/>
  <c r="G1425" i="62"/>
  <c r="G1424" i="62"/>
  <c r="G1423" i="62"/>
  <c r="G1422" i="62"/>
  <c r="G1421" i="62"/>
  <c r="G1420" i="62"/>
  <c r="G1411" i="62"/>
  <c r="G1410" i="62"/>
  <c r="G1409" i="62"/>
  <c r="G1396" i="62"/>
  <c r="G1395" i="62"/>
  <c r="G1394" i="62"/>
  <c r="G1384" i="62"/>
  <c r="G1383" i="62"/>
  <c r="G1382" i="62"/>
  <c r="G1381" i="62"/>
  <c r="G1380" i="62"/>
  <c r="G1379" i="62"/>
  <c r="G1373" i="62"/>
  <c r="G1372" i="62"/>
  <c r="G1371" i="62"/>
  <c r="G1370" i="62"/>
  <c r="G1369" i="62"/>
  <c r="G1368" i="62"/>
  <c r="G1514" i="62" l="1"/>
  <c r="G1585" i="62"/>
  <c r="G2882" i="62"/>
  <c r="G3010" i="62"/>
  <c r="G2095" i="62"/>
  <c r="G1842" i="62"/>
  <c r="G2766" i="62"/>
  <c r="G2820" i="62"/>
  <c r="G2384" i="62"/>
  <c r="G1355" i="62"/>
  <c r="G1351" i="62"/>
  <c r="G1346" i="62"/>
  <c r="G1343" i="62"/>
  <c r="G1342" i="62"/>
  <c r="G1338" i="62"/>
  <c r="G1335" i="62"/>
  <c r="G1332" i="62"/>
  <c r="G1329" i="62"/>
  <c r="G1324" i="62"/>
  <c r="G1319" i="62"/>
  <c r="G1315" i="62"/>
  <c r="G1310" i="62"/>
  <c r="G1309" i="62"/>
  <c r="G1304" i="62"/>
  <c r="G1300" i="62"/>
  <c r="G1296" i="62"/>
  <c r="G1292" i="62"/>
  <c r="G1288" i="62"/>
  <c r="G1281" i="62"/>
  <c r="G1280" i="62"/>
  <c r="G1276" i="62"/>
  <c r="G1275" i="62"/>
  <c r="G1274" i="62"/>
  <c r="G1273" i="62"/>
  <c r="G1272" i="62"/>
  <c r="G1271" i="62"/>
  <c r="G1265" i="62"/>
  <c r="G1262" i="62"/>
  <c r="G1259" i="62"/>
  <c r="G1255" i="62"/>
  <c r="G1251" i="62"/>
  <c r="G1250" i="62"/>
  <c r="G1246" i="62"/>
  <c r="G1243" i="62"/>
  <c r="G1240" i="62"/>
  <c r="G1237" i="62"/>
  <c r="G1232" i="62"/>
  <c r="G1227" i="62"/>
  <c r="G1223" i="62"/>
  <c r="G1218" i="62"/>
  <c r="G1217" i="62"/>
  <c r="G1212" i="62"/>
  <c r="G1208" i="62"/>
  <c r="G1205" i="62"/>
  <c r="G1201" i="62"/>
  <c r="G1194" i="62"/>
  <c r="G1193" i="62"/>
  <c r="G1189" i="62"/>
  <c r="G1188" i="62"/>
  <c r="G1187" i="62"/>
  <c r="G1186" i="62"/>
  <c r="G1185" i="62"/>
  <c r="G1184" i="62"/>
  <c r="G1173" i="62"/>
  <c r="G1169" i="62"/>
  <c r="G1164" i="62"/>
  <c r="G1161" i="62"/>
  <c r="G1160" i="62"/>
  <c r="G1156" i="62"/>
  <c r="G1153" i="62"/>
  <c r="G1150" i="62"/>
  <c r="G1147" i="62"/>
  <c r="G1142" i="62"/>
  <c r="G1137" i="62"/>
  <c r="G1133" i="62"/>
  <c r="G1128" i="62"/>
  <c r="G1127" i="62"/>
  <c r="G1122" i="62"/>
  <c r="G1118" i="62"/>
  <c r="G1115" i="62"/>
  <c r="G1111" i="62"/>
  <c r="G1104" i="62"/>
  <c r="G1103" i="62"/>
  <c r="G1099" i="62"/>
  <c r="G1098" i="62"/>
  <c r="G1097" i="62"/>
  <c r="G1096" i="62"/>
  <c r="G1095" i="62"/>
  <c r="G1094" i="62"/>
  <c r="G1081" i="62"/>
  <c r="G1066" i="62"/>
  <c r="G1063" i="62"/>
  <c r="G1062" i="62"/>
  <c r="G1061" i="62"/>
  <c r="G1060" i="62"/>
  <c r="G1056" i="62"/>
  <c r="G1053" i="62"/>
  <c r="G1050" i="62"/>
  <c r="G1046" i="62"/>
  <c r="G1040" i="62"/>
  <c r="G1039" i="62"/>
  <c r="G1035" i="62"/>
  <c r="G1032" i="62"/>
  <c r="G1031" i="62"/>
  <c r="G1030" i="62"/>
  <c r="G1029" i="62"/>
  <c r="G1028" i="62"/>
  <c r="G1024" i="62"/>
  <c r="G1021" i="62"/>
  <c r="G1020" i="62"/>
  <c r="G1016" i="62"/>
  <c r="G1015" i="62"/>
  <c r="G1014" i="62"/>
  <c r="G1013" i="62"/>
  <c r="G1012" i="62"/>
  <c r="G1011" i="62"/>
  <c r="G1010" i="62"/>
  <c r="G1009" i="62"/>
  <c r="G1008" i="62"/>
  <c r="G1007" i="62"/>
  <c r="G1006" i="62"/>
  <c r="G1005" i="62"/>
  <c r="G1004" i="62"/>
  <c r="G999" i="62"/>
  <c r="G993" i="62"/>
  <c r="G987" i="62"/>
  <c r="G986" i="62"/>
  <c r="G980" i="62"/>
  <c r="G974" i="62"/>
  <c r="G973" i="62"/>
  <c r="G967" i="62"/>
  <c r="G959" i="62"/>
  <c r="G951" i="62"/>
  <c r="G942" i="62"/>
  <c r="G935" i="62"/>
  <c r="G928" i="62"/>
  <c r="G917" i="62"/>
  <c r="G914" i="62"/>
  <c r="G910" i="62"/>
  <c r="G909" i="62"/>
  <c r="G906" i="62"/>
  <c r="G890" i="62"/>
  <c r="G874" i="62"/>
  <c r="G873" i="62"/>
  <c r="G872" i="62"/>
  <c r="G871" i="62"/>
  <c r="G870" i="62"/>
  <c r="G869" i="62"/>
  <c r="G868" i="62"/>
  <c r="G861" i="62"/>
  <c r="G857" i="62"/>
  <c r="G853" i="62"/>
  <c r="G849" i="62"/>
  <c r="G846" i="62"/>
  <c r="G843" i="62"/>
  <c r="G839" i="62"/>
  <c r="G834" i="62"/>
  <c r="G824" i="62"/>
  <c r="G823" i="62"/>
  <c r="G822" i="62"/>
  <c r="G821" i="62"/>
  <c r="G820" i="62"/>
  <c r="G819" i="62"/>
  <c r="G810" i="62"/>
  <c r="G809" i="62"/>
  <c r="G808" i="62"/>
  <c r="G807" i="62"/>
  <c r="G806" i="62"/>
  <c r="G793" i="62"/>
  <c r="G792" i="62"/>
  <c r="G791" i="62"/>
  <c r="G790" i="62"/>
  <c r="G789" i="62"/>
  <c r="G779" i="62"/>
  <c r="G778" i="62"/>
  <c r="G777" i="62"/>
  <c r="G776" i="62"/>
  <c r="G775" i="62"/>
  <c r="G774" i="62"/>
  <c r="G773" i="62"/>
  <c r="G767" i="62"/>
  <c r="G766" i="62"/>
  <c r="G765" i="62"/>
  <c r="G764" i="62"/>
  <c r="G763" i="62"/>
  <c r="G762" i="62"/>
  <c r="G761" i="62"/>
  <c r="G748" i="62"/>
  <c r="G744" i="62"/>
  <c r="G739" i="62"/>
  <c r="G736" i="62"/>
  <c r="G735" i="62"/>
  <c r="G731" i="62"/>
  <c r="G728" i="62"/>
  <c r="G725" i="62"/>
  <c r="G722" i="62"/>
  <c r="G717" i="62"/>
  <c r="G712" i="62"/>
  <c r="G708" i="62"/>
  <c r="G703" i="62"/>
  <c r="G702" i="62"/>
  <c r="G697" i="62"/>
  <c r="G693" i="62"/>
  <c r="G689" i="62"/>
  <c r="G685" i="62"/>
  <c r="G681" i="62"/>
  <c r="G674" i="62"/>
  <c r="G673" i="62"/>
  <c r="G669" i="62"/>
  <c r="G668" i="62"/>
  <c r="G667" i="62"/>
  <c r="G666" i="62"/>
  <c r="G665" i="62"/>
  <c r="G664" i="62"/>
  <c r="G653" i="62"/>
  <c r="G649" i="62"/>
  <c r="G645" i="62"/>
  <c r="G642" i="62"/>
  <c r="G641" i="62"/>
  <c r="G637" i="62"/>
  <c r="G634" i="62"/>
  <c r="G631" i="62"/>
  <c r="G628" i="62"/>
  <c r="G623" i="62"/>
  <c r="G618" i="62"/>
  <c r="G614" i="62"/>
  <c r="G609" i="62"/>
  <c r="G608" i="62"/>
  <c r="G603" i="62"/>
  <c r="G599" i="62"/>
  <c r="G595" i="62"/>
  <c r="G591" i="62"/>
  <c r="G587" i="62"/>
  <c r="G580" i="62"/>
  <c r="G579" i="62"/>
  <c r="G575" i="62"/>
  <c r="G574" i="62"/>
  <c r="G573" i="62"/>
  <c r="G572" i="62"/>
  <c r="G571" i="62"/>
  <c r="G570" i="62"/>
  <c r="G560" i="62"/>
  <c r="G557" i="62"/>
  <c r="G554" i="62"/>
  <c r="G550" i="62"/>
  <c r="G545" i="62"/>
  <c r="G542" i="62"/>
  <c r="G541" i="62"/>
  <c r="G537" i="62"/>
  <c r="G534" i="62"/>
  <c r="G531" i="62"/>
  <c r="G528" i="62"/>
  <c r="G523" i="62"/>
  <c r="G518" i="62"/>
  <c r="G514" i="62"/>
  <c r="G509" i="62"/>
  <c r="G508" i="62"/>
  <c r="G503" i="62"/>
  <c r="G499" i="62"/>
  <c r="G495" i="62"/>
  <c r="G491" i="62"/>
  <c r="G487" i="62"/>
  <c r="G480" i="62"/>
  <c r="G479" i="62"/>
  <c r="G475" i="62"/>
  <c r="G474" i="62"/>
  <c r="G473" i="62"/>
  <c r="G472" i="62"/>
  <c r="G471" i="62"/>
  <c r="G470" i="62"/>
  <c r="G458" i="62"/>
  <c r="G443" i="62"/>
  <c r="G440" i="62"/>
  <c r="G437" i="62"/>
  <c r="G436" i="62"/>
  <c r="G435" i="62"/>
  <c r="G431" i="62"/>
  <c r="G430" i="62"/>
  <c r="G429" i="62"/>
  <c r="G428" i="62"/>
  <c r="G427" i="62"/>
  <c r="G426" i="62"/>
  <c r="G425" i="62"/>
  <c r="G421" i="62"/>
  <c r="G418" i="62"/>
  <c r="G415" i="62"/>
  <c r="G411" i="62"/>
  <c r="G405" i="62"/>
  <c r="G399" i="62"/>
  <c r="G396" i="62"/>
  <c r="G395" i="62"/>
  <c r="G394" i="62"/>
  <c r="G393" i="62"/>
  <c r="G392" i="62"/>
  <c r="G387" i="62"/>
  <c r="G386" i="62"/>
  <c r="G382" i="62"/>
  <c r="G381" i="62"/>
  <c r="G380" i="62"/>
  <c r="G379" i="62"/>
  <c r="G378" i="62"/>
  <c r="G377" i="62"/>
  <c r="G376" i="62"/>
  <c r="G375" i="62"/>
  <c r="G374" i="62"/>
  <c r="G373" i="62"/>
  <c r="G372" i="62"/>
  <c r="G371" i="62"/>
  <c r="G370" i="62"/>
  <c r="G369" i="62"/>
  <c r="G368" i="62"/>
  <c r="G367" i="62"/>
  <c r="G366" i="62"/>
  <c r="G365" i="62"/>
  <c r="G364" i="62"/>
  <c r="G360" i="62"/>
  <c r="G352" i="62"/>
  <c r="G342" i="62"/>
  <c r="G341" i="62"/>
  <c r="G340" i="62"/>
  <c r="G339" i="62"/>
  <c r="G332" i="62"/>
  <c r="G331" i="62"/>
  <c r="G326" i="62"/>
  <c r="G325" i="62"/>
  <c r="G320" i="62"/>
  <c r="G310" i="62"/>
  <c r="G298" i="62"/>
  <c r="G285" i="62"/>
  <c r="G272" i="62"/>
  <c r="G265" i="62"/>
  <c r="G254" i="62"/>
  <c r="G243" i="62"/>
  <c r="G232" i="62"/>
  <c r="G222" i="62"/>
  <c r="G212" i="62"/>
  <c r="G196" i="62"/>
  <c r="G180" i="62"/>
  <c r="G174" i="62"/>
  <c r="G165" i="62"/>
  <c r="G158" i="62"/>
  <c r="G152" i="62"/>
  <c r="G144" i="62"/>
  <c r="G141" i="62"/>
  <c r="G137" i="62"/>
  <c r="G134" i="62"/>
  <c r="G118" i="62"/>
  <c r="G117" i="62"/>
  <c r="G116" i="62"/>
  <c r="G115" i="62"/>
  <c r="G108" i="62"/>
  <c r="G104" i="62"/>
  <c r="G100" i="62"/>
  <c r="G96" i="62"/>
  <c r="G93" i="62"/>
  <c r="G90" i="62"/>
  <c r="G86" i="62"/>
  <c r="G81" i="62"/>
  <c r="G71" i="62"/>
  <c r="G70" i="62"/>
  <c r="G69" i="62"/>
  <c r="G68" i="62"/>
  <c r="G67" i="62"/>
  <c r="G66" i="62"/>
  <c r="G65" i="62"/>
  <c r="G64" i="62"/>
  <c r="G55" i="62"/>
  <c r="G54" i="62"/>
  <c r="G53" i="62"/>
  <c r="G52" i="62"/>
  <c r="G39" i="62"/>
  <c r="G38" i="62"/>
  <c r="G37" i="62"/>
  <c r="G36" i="62"/>
  <c r="G26" i="62"/>
  <c r="G25" i="62"/>
  <c r="G24" i="62"/>
  <c r="G23" i="62"/>
  <c r="G22" i="62"/>
  <c r="G21" i="62"/>
  <c r="G20" i="62"/>
  <c r="G14" i="62"/>
  <c r="G13" i="62"/>
  <c r="G12" i="62"/>
  <c r="G11" i="62"/>
  <c r="G10" i="62"/>
  <c r="G9" i="62"/>
  <c r="G920" i="62" l="1"/>
  <c r="G1069" i="62"/>
  <c r="G754" i="62"/>
  <c r="G447" i="62"/>
  <c r="G147" i="62"/>
  <c r="G1359" i="62"/>
  <c r="G1443" i="61"/>
  <c r="G1441" i="61"/>
  <c r="G1439" i="61"/>
  <c r="G1437" i="61"/>
  <c r="G1435" i="61"/>
  <c r="G1429" i="61"/>
  <c r="G1427" i="61"/>
  <c r="G1425" i="61"/>
  <c r="G1423" i="61"/>
  <c r="G1421" i="61"/>
  <c r="G1418" i="61"/>
  <c r="G1416" i="61"/>
  <c r="G1414" i="61"/>
  <c r="G1412" i="61"/>
  <c r="G1405" i="61"/>
  <c r="G1403" i="61"/>
  <c r="G1401" i="61"/>
  <c r="G1399" i="61"/>
  <c r="G1397" i="61"/>
  <c r="G1395" i="61"/>
  <c r="G1393" i="61"/>
  <c r="G1385" i="61"/>
  <c r="G1384" i="61"/>
  <c r="G1383" i="61"/>
  <c r="G1382" i="61"/>
  <c r="G1381" i="61"/>
  <c r="G1380" i="61"/>
  <c r="G1379" i="61"/>
  <c r="G1376" i="61"/>
  <c r="G1375" i="61"/>
  <c r="G1374" i="61"/>
  <c r="G1373" i="61"/>
  <c r="G1372" i="61"/>
  <c r="G1371" i="61"/>
  <c r="G1370" i="61"/>
  <c r="G1364" i="61"/>
  <c r="G1363" i="61"/>
  <c r="G1362" i="61"/>
  <c r="G1361" i="61"/>
  <c r="G1360" i="61"/>
  <c r="G1359" i="61"/>
  <c r="G1358" i="61"/>
  <c r="G1355" i="61"/>
  <c r="G1354" i="61"/>
  <c r="G1353" i="61"/>
  <c r="G1352" i="61"/>
  <c r="G1351" i="61"/>
  <c r="G1350" i="61"/>
  <c r="G1344" i="61"/>
  <c r="G1343" i="61"/>
  <c r="G1342" i="61"/>
  <c r="G1341" i="61"/>
  <c r="G1340" i="61"/>
  <c r="G1339" i="61"/>
  <c r="G1338" i="61"/>
  <c r="G1337" i="61"/>
  <c r="G1336" i="61"/>
  <c r="G1335" i="61"/>
  <c r="G1334" i="61"/>
  <c r="G1333" i="61"/>
  <c r="G1332" i="61"/>
  <c r="G1331" i="61"/>
  <c r="G1328" i="61"/>
  <c r="G1327" i="61"/>
  <c r="G1326" i="61"/>
  <c r="G1325" i="61"/>
  <c r="G1324" i="61"/>
  <c r="G1323" i="61"/>
  <c r="G1322" i="61"/>
  <c r="G1321" i="61"/>
  <c r="G1320" i="61"/>
  <c r="G1319" i="61"/>
  <c r="G1318" i="61"/>
  <c r="G1317" i="61"/>
  <c r="G1316" i="61"/>
  <c r="G1315" i="61"/>
  <c r="G1314" i="61"/>
  <c r="G1313" i="61"/>
  <c r="G1312" i="61"/>
  <c r="G1311" i="61"/>
  <c r="G1310" i="61"/>
  <c r="G1309" i="61"/>
  <c r="G1308" i="61"/>
  <c r="G1299" i="61"/>
  <c r="G1297" i="61"/>
  <c r="G1295" i="61"/>
  <c r="G1292" i="61"/>
  <c r="G1290" i="61"/>
  <c r="G1288" i="61"/>
  <c r="G1284" i="61"/>
  <c r="G1282" i="61"/>
  <c r="G1281" i="61"/>
  <c r="G1280" i="61"/>
  <c r="G1279" i="61"/>
  <c r="G1276" i="61"/>
  <c r="G1274" i="61"/>
  <c r="G1272" i="61"/>
  <c r="G1365" i="61" l="1"/>
  <c r="G1356" i="61"/>
  <c r="G1386" i="61"/>
  <c r="G1444" i="61"/>
  <c r="G1329" i="61"/>
  <c r="G1377" i="61"/>
  <c r="G1431" i="61"/>
  <c r="G1300" i="61"/>
  <c r="G1345" i="61"/>
  <c r="G1406" i="61"/>
  <c r="G1266" i="61"/>
  <c r="G1264" i="61"/>
  <c r="G1262" i="61"/>
  <c r="G1260" i="61"/>
  <c r="G1258" i="61"/>
  <c r="G1256" i="61"/>
  <c r="G1254" i="61"/>
  <c r="G1252" i="61"/>
  <c r="G1243" i="61"/>
  <c r="G1233" i="61"/>
  <c r="G1223" i="61"/>
  <c r="G1213" i="61"/>
  <c r="G1211" i="61"/>
  <c r="G1169" i="61"/>
  <c r="G1162" i="61"/>
  <c r="G1160" i="61"/>
  <c r="G1158" i="61"/>
  <c r="G1156" i="61"/>
  <c r="G1154" i="61"/>
  <c r="G1152" i="61"/>
  <c r="G1150" i="61"/>
  <c r="G1148" i="61"/>
  <c r="G1146" i="61"/>
  <c r="G1144" i="61"/>
  <c r="G1142" i="61"/>
  <c r="G1140" i="61"/>
  <c r="G1138" i="61"/>
  <c r="G1136" i="61"/>
  <c r="G1134" i="61"/>
  <c r="G1132" i="61"/>
  <c r="G1130" i="61"/>
  <c r="G1170" i="61" s="1"/>
  <c r="G1128" i="61"/>
  <c r="G1120" i="61"/>
  <c r="G1118" i="61"/>
  <c r="G1116" i="61"/>
  <c r="G1114" i="61"/>
  <c r="G1112" i="61"/>
  <c r="G1110" i="61"/>
  <c r="G1108" i="61"/>
  <c r="G1106" i="61"/>
  <c r="G1104" i="61"/>
  <c r="G1102" i="61"/>
  <c r="G1100" i="61"/>
  <c r="G1099" i="61"/>
  <c r="G1098" i="61"/>
  <c r="G1095" i="61"/>
  <c r="G1094" i="61"/>
  <c r="G1093" i="61"/>
  <c r="G1090" i="61"/>
  <c r="G1088" i="61"/>
  <c r="G1081" i="61"/>
  <c r="G1079" i="61"/>
  <c r="G1074" i="61"/>
  <c r="G1068" i="61"/>
  <c r="G1058" i="61"/>
  <c r="G1054" i="61"/>
  <c r="G1052" i="61"/>
  <c r="G1048" i="61"/>
  <c r="G1033" i="61"/>
  <c r="G1031" i="61"/>
  <c r="G1027" i="61"/>
  <c r="G1026" i="61"/>
  <c r="G1020" i="61"/>
  <c r="G1013" i="61"/>
  <c r="G1008" i="61"/>
  <c r="G1007" i="61"/>
  <c r="G1006" i="61"/>
  <c r="G999" i="61"/>
  <c r="G996" i="61"/>
  <c r="G991" i="61"/>
  <c r="G987" i="61"/>
  <c r="G1059" i="61" s="1"/>
  <c r="G906" i="61"/>
  <c r="G903" i="61"/>
  <c r="G897" i="61"/>
  <c r="G893" i="61"/>
  <c r="G892" i="61"/>
  <c r="G891" i="61"/>
  <c r="G890" i="61"/>
  <c r="G889" i="61"/>
  <c r="G888" i="61"/>
  <c r="G887" i="61"/>
  <c r="G886" i="61"/>
  <c r="G885" i="61"/>
  <c r="G884" i="61"/>
  <c r="G883" i="61"/>
  <c r="G882" i="61"/>
  <c r="G881" i="61"/>
  <c r="G880" i="61"/>
  <c r="G879" i="61"/>
  <c r="G878" i="61"/>
  <c r="G877" i="61"/>
  <c r="G867" i="61"/>
  <c r="G865" i="61"/>
  <c r="G863" i="61"/>
  <c r="G861" i="61"/>
  <c r="G859" i="61"/>
  <c r="G857" i="61"/>
  <c r="G855" i="61"/>
  <c r="G853" i="61"/>
  <c r="G850" i="61"/>
  <c r="G849" i="61"/>
  <c r="G848" i="61"/>
  <c r="G847" i="61"/>
  <c r="G846" i="61"/>
  <c r="G842" i="61"/>
  <c r="G841" i="61"/>
  <c r="G840" i="61"/>
  <c r="G839" i="61"/>
  <c r="G838" i="61"/>
  <c r="G833" i="61"/>
  <c r="G828" i="61"/>
  <c r="G825" i="61"/>
  <c r="G824" i="61"/>
  <c r="G823" i="61"/>
  <c r="G822" i="61"/>
  <c r="G821" i="61"/>
  <c r="G820" i="61"/>
  <c r="G816" i="61"/>
  <c r="G815" i="61"/>
  <c r="G814" i="61"/>
  <c r="G813" i="61"/>
  <c r="G812" i="61"/>
  <c r="G811" i="61"/>
  <c r="G810" i="61"/>
  <c r="G809" i="61"/>
  <c r="G808" i="61"/>
  <c r="G800" i="61"/>
  <c r="G798" i="61"/>
  <c r="G796" i="61"/>
  <c r="G794" i="61"/>
  <c r="G792" i="61"/>
  <c r="G790" i="61"/>
  <c r="G787" i="61"/>
  <c r="G784" i="61"/>
  <c r="G781" i="61"/>
  <c r="G765" i="61"/>
  <c r="G752" i="61"/>
  <c r="G731" i="61"/>
  <c r="G713" i="61"/>
  <c r="G687" i="61"/>
  <c r="G679" i="61"/>
  <c r="G672" i="61"/>
  <c r="G664" i="61"/>
  <c r="G657" i="61"/>
  <c r="G634" i="61"/>
  <c r="G622" i="61"/>
  <c r="G594" i="61"/>
  <c r="G568" i="61"/>
  <c r="G551" i="61"/>
  <c r="G519" i="61"/>
  <c r="G503" i="61"/>
  <c r="G477" i="61"/>
  <c r="G458" i="61"/>
  <c r="G432" i="61"/>
  <c r="G415" i="61"/>
  <c r="G387" i="61"/>
  <c r="G359" i="61"/>
  <c r="G334" i="61"/>
  <c r="G309" i="61"/>
  <c r="G284" i="61"/>
  <c r="G258" i="61"/>
  <c r="G241" i="61"/>
  <c r="G209" i="61"/>
  <c r="G192" i="61"/>
  <c r="G120" i="61"/>
  <c r="G117" i="61"/>
  <c r="G114" i="61"/>
  <c r="G112" i="61"/>
  <c r="G109" i="61"/>
  <c r="G99" i="61"/>
  <c r="G97" i="61"/>
  <c r="G93" i="61"/>
  <c r="G81" i="61"/>
  <c r="G79" i="61"/>
  <c r="G78" i="61"/>
  <c r="G77" i="61"/>
  <c r="G76" i="61"/>
  <c r="G75" i="61"/>
  <c r="G74" i="61"/>
  <c r="G73" i="61"/>
  <c r="G72" i="61"/>
  <c r="G67" i="61"/>
  <c r="G64" i="61"/>
  <c r="G47" i="61"/>
  <c r="G44" i="61"/>
  <c r="G41" i="61"/>
  <c r="G37" i="61"/>
  <c r="G33" i="61"/>
  <c r="G32" i="61"/>
  <c r="G31" i="61"/>
  <c r="G30" i="61"/>
  <c r="G29" i="61"/>
  <c r="G22" i="61"/>
  <c r="G21" i="61"/>
  <c r="G1267" i="61" l="1"/>
  <c r="G121" i="61"/>
  <c r="G801" i="61"/>
  <c r="G961" i="61"/>
  <c r="G907" i="61"/>
  <c r="G868" i="61"/>
  <c r="G1121" i="61"/>
  <c r="G1069" i="61"/>
  <c r="G14" i="61"/>
  <c r="J575" i="41"/>
  <c r="J560" i="41"/>
  <c r="J555" i="41"/>
  <c r="J541" i="41"/>
  <c r="J525" i="41"/>
  <c r="J520" i="41"/>
  <c r="J513" i="41"/>
  <c r="J508" i="41"/>
  <c r="J507" i="41"/>
  <c r="J506" i="41"/>
  <c r="J501" i="41"/>
  <c r="J500" i="41"/>
  <c r="J495" i="41"/>
  <c r="J494" i="41"/>
  <c r="J490" i="41"/>
  <c r="J485" i="41"/>
  <c r="J484" i="41"/>
  <c r="J478" i="41"/>
  <c r="J477" i="41"/>
  <c r="J476" i="41"/>
  <c r="J470" i="41"/>
  <c r="J469" i="41"/>
  <c r="J468" i="41"/>
  <c r="J467" i="41"/>
  <c r="J463" i="41"/>
  <c r="J462" i="41"/>
  <c r="J461" i="41"/>
  <c r="J460" i="41"/>
  <c r="J454" i="41"/>
  <c r="J445" i="41"/>
  <c r="J433" i="41"/>
  <c r="J422" i="41"/>
  <c r="J410" i="41"/>
  <c r="J397" i="41"/>
  <c r="J383" i="41"/>
  <c r="J363" i="41"/>
  <c r="J359" i="41"/>
  <c r="J354" i="41"/>
  <c r="J348" i="41"/>
  <c r="J343" i="41"/>
  <c r="J339" i="41"/>
  <c r="J335" i="41"/>
  <c r="J331" i="41"/>
  <c r="J326" i="41"/>
  <c r="J323" i="41"/>
  <c r="J319" i="41"/>
  <c r="J365" i="41" s="1"/>
  <c r="J295" i="41"/>
  <c r="J294" i="41"/>
  <c r="J293" i="41"/>
  <c r="J292" i="41"/>
  <c r="J291" i="41"/>
  <c r="J283" i="41"/>
  <c r="J282" i="41"/>
  <c r="J277" i="41"/>
  <c r="J276" i="41"/>
  <c r="J275" i="41"/>
  <c r="J274" i="41"/>
  <c r="J273" i="41"/>
  <c r="J268" i="41"/>
  <c r="J264" i="41"/>
  <c r="J260" i="41"/>
  <c r="J257" i="41"/>
  <c r="J254" i="41"/>
  <c r="J248" i="41"/>
  <c r="J247" i="41"/>
  <c r="J246" i="41"/>
  <c r="J245" i="41"/>
  <c r="J239" i="41"/>
  <c r="J238" i="41"/>
  <c r="J232" i="41"/>
  <c r="J231" i="41"/>
  <c r="J225" i="41"/>
  <c r="J224" i="41"/>
  <c r="J223" i="41"/>
  <c r="J222" i="41"/>
  <c r="J221" i="41"/>
  <c r="J220" i="41"/>
  <c r="J214" i="41"/>
  <c r="J207" i="41"/>
  <c r="J202" i="41"/>
  <c r="J198" i="41"/>
  <c r="J194" i="41"/>
  <c r="J190" i="41"/>
  <c r="J186" i="41"/>
  <c r="J178" i="41"/>
  <c r="J171" i="41"/>
  <c r="J162" i="41"/>
  <c r="J147" i="41"/>
  <c r="J142" i="41"/>
  <c r="J136" i="41"/>
  <c r="J132" i="41"/>
  <c r="J131" i="41"/>
  <c r="J125" i="41"/>
  <c r="J124" i="41"/>
  <c r="J118" i="41"/>
  <c r="J117" i="41"/>
  <c r="J111" i="41"/>
  <c r="J110" i="41"/>
  <c r="J109" i="41"/>
  <c r="J108" i="41"/>
  <c r="J107" i="41"/>
  <c r="J100" i="41"/>
  <c r="J99" i="41"/>
  <c r="J98" i="41"/>
  <c r="J97" i="41"/>
  <c r="J96" i="41"/>
  <c r="J90" i="41"/>
  <c r="J86" i="41"/>
  <c r="J82" i="41"/>
  <c r="J78" i="41"/>
  <c r="J77" i="41"/>
  <c r="J76" i="41"/>
  <c r="J65" i="41"/>
  <c r="J62" i="41"/>
  <c r="J57" i="41"/>
  <c r="J54" i="41"/>
  <c r="J52" i="41"/>
  <c r="J49" i="41"/>
  <c r="J46" i="41"/>
  <c r="J45" i="41"/>
  <c r="J39" i="41"/>
  <c r="J38" i="41"/>
  <c r="J37" i="41"/>
  <c r="J36" i="41"/>
  <c r="J35" i="41"/>
  <c r="J34" i="41"/>
  <c r="J33" i="41"/>
  <c r="J32" i="41"/>
  <c r="J31" i="41"/>
  <c r="J30" i="41"/>
  <c r="J29" i="41"/>
  <c r="J28" i="41"/>
  <c r="J27" i="41"/>
  <c r="J26" i="41"/>
  <c r="J25" i="41"/>
  <c r="J24" i="41"/>
  <c r="E15" i="43"/>
  <c r="E14" i="43"/>
  <c r="E13" i="43"/>
  <c r="E12" i="43"/>
  <c r="E11" i="43"/>
  <c r="E10" i="43"/>
  <c r="E9" i="43"/>
  <c r="E8" i="43"/>
  <c r="E7" i="43"/>
  <c r="E6" i="43"/>
  <c r="E5" i="43"/>
  <c r="E4" i="43"/>
  <c r="E3" i="43"/>
  <c r="I1189" i="42"/>
  <c r="I1185" i="42"/>
  <c r="I1181" i="42"/>
  <c r="I1177" i="42"/>
  <c r="I1174" i="42"/>
  <c r="I1170" i="42"/>
  <c r="I1166" i="42"/>
  <c r="I1163" i="42"/>
  <c r="I1158" i="42"/>
  <c r="I1154" i="42"/>
  <c r="I1150" i="42"/>
  <c r="I1147" i="42"/>
  <c r="I1143" i="42"/>
  <c r="I1138" i="42"/>
  <c r="I1135" i="42"/>
  <c r="I1131" i="42"/>
  <c r="I1128" i="42"/>
  <c r="I1125" i="42"/>
  <c r="I1124" i="42"/>
  <c r="I1121" i="42"/>
  <c r="I1120" i="42"/>
  <c r="I1119" i="42"/>
  <c r="I1115" i="42"/>
  <c r="I1112" i="42"/>
  <c r="I1109" i="42"/>
  <c r="I1101" i="42"/>
  <c r="I1097" i="42"/>
  <c r="I1093" i="42"/>
  <c r="I1089" i="42"/>
  <c r="I1085" i="42"/>
  <c r="I1081" i="42"/>
  <c r="I1078" i="42"/>
  <c r="I1074" i="42"/>
  <c r="I1070" i="42"/>
  <c r="I1067" i="42"/>
  <c r="I1062" i="42"/>
  <c r="I1057" i="42"/>
  <c r="I1044" i="42"/>
  <c r="I1040" i="42"/>
  <c r="I1035" i="42"/>
  <c r="I1031" i="42"/>
  <c r="I1027" i="42"/>
  <c r="I1023" i="42"/>
  <c r="I1010" i="42"/>
  <c r="I1006" i="42"/>
  <c r="I1005" i="42"/>
  <c r="I1004" i="42"/>
  <c r="I994" i="42"/>
  <c r="I990" i="42"/>
  <c r="I986" i="42"/>
  <c r="I982" i="42"/>
  <c r="I964" i="42"/>
  <c r="I943" i="42"/>
  <c r="I942" i="42"/>
  <c r="I941" i="42"/>
  <c r="I938" i="42"/>
  <c r="I937" i="42"/>
  <c r="I936" i="42"/>
  <c r="I935" i="42"/>
  <c r="I934" i="42"/>
  <c r="I931" i="42"/>
  <c r="I930" i="42"/>
  <c r="I927" i="42"/>
  <c r="I923" i="42"/>
  <c r="I922" i="42"/>
  <c r="I919" i="42"/>
  <c r="I911" i="42"/>
  <c r="I907" i="42"/>
  <c r="I903" i="42"/>
  <c r="I895" i="42"/>
  <c r="I891" i="42"/>
  <c r="I888" i="42"/>
  <c r="I884" i="42"/>
  <c r="I883" i="42"/>
  <c r="I880" i="42"/>
  <c r="I879" i="42"/>
  <c r="I878" i="42"/>
  <c r="I865" i="42"/>
  <c r="I862" i="42"/>
  <c r="I858" i="42"/>
  <c r="I854" i="42"/>
  <c r="I850" i="42"/>
  <c r="I846" i="42"/>
  <c r="I845" i="42"/>
  <c r="I844" i="42"/>
  <c r="I840" i="42"/>
  <c r="I837" i="42"/>
  <c r="I836" i="42"/>
  <c r="I833" i="42"/>
  <c r="I832" i="42"/>
  <c r="I831" i="42"/>
  <c r="I828" i="42"/>
  <c r="I827" i="42"/>
  <c r="I824" i="42"/>
  <c r="I821" i="42"/>
  <c r="I820" i="42"/>
  <c r="I819" i="42"/>
  <c r="I816" i="42"/>
  <c r="I813" i="42"/>
  <c r="I810" i="42"/>
  <c r="I807" i="42"/>
  <c r="I804" i="42"/>
  <c r="I800" i="42"/>
  <c r="I795" i="42"/>
  <c r="I791" i="42"/>
  <c r="I787" i="42"/>
  <c r="I783" i="42"/>
  <c r="I772" i="42"/>
  <c r="I767" i="42"/>
  <c r="I763" i="42"/>
  <c r="I760" i="42"/>
  <c r="I756" i="42"/>
  <c r="I753" i="42"/>
  <c r="I749" i="42"/>
  <c r="I745" i="42"/>
  <c r="I742" i="42"/>
  <c r="I738" i="42"/>
  <c r="I725" i="42"/>
  <c r="I721" i="42"/>
  <c r="I717" i="42"/>
  <c r="I713" i="42"/>
  <c r="I709" i="42"/>
  <c r="I705" i="42"/>
  <c r="I702" i="42"/>
  <c r="I698" i="42"/>
  <c r="I694" i="42"/>
  <c r="I690" i="42"/>
  <c r="I687" i="42"/>
  <c r="I684" i="42"/>
  <c r="I681" i="42"/>
  <c r="I677" i="42"/>
  <c r="I674" i="42"/>
  <c r="I670" i="42"/>
  <c r="I666" i="42"/>
  <c r="I662" i="42"/>
  <c r="I658" i="42"/>
  <c r="I655" i="42"/>
  <c r="I651" i="42"/>
  <c r="I647" i="42"/>
  <c r="I643" i="42"/>
  <c r="I639" i="42"/>
  <c r="I635" i="42"/>
  <c r="I631" i="42"/>
  <c r="I623" i="42"/>
  <c r="I619" i="42"/>
  <c r="I603" i="42"/>
  <c r="I599" i="42"/>
  <c r="I596" i="42"/>
  <c r="I593" i="42"/>
  <c r="I589" i="42"/>
  <c r="I586" i="42"/>
  <c r="I581" i="42"/>
  <c r="I577" i="42"/>
  <c r="I574" i="42"/>
  <c r="I571" i="42"/>
  <c r="I568" i="42"/>
  <c r="I564" i="42"/>
  <c r="I560" i="42"/>
  <c r="I556" i="42"/>
  <c r="I552" i="42"/>
  <c r="I549" i="42"/>
  <c r="I545" i="42"/>
  <c r="I541" i="42"/>
  <c r="I537" i="42"/>
  <c r="I528" i="42"/>
  <c r="I524" i="42"/>
  <c r="I518" i="42"/>
  <c r="I511" i="42"/>
  <c r="I505" i="42"/>
  <c r="I499" i="42"/>
  <c r="I489" i="42"/>
  <c r="I485" i="42"/>
  <c r="I480" i="42"/>
  <c r="I475" i="42"/>
  <c r="I469" i="42"/>
  <c r="I463" i="42"/>
  <c r="I457" i="42"/>
  <c r="I451" i="42"/>
  <c r="I450" i="42"/>
  <c r="I449" i="42"/>
  <c r="I448" i="42"/>
  <c r="I447" i="42"/>
  <c r="I446" i="42"/>
  <c r="I443" i="42"/>
  <c r="I433" i="42"/>
  <c r="I425" i="42"/>
  <c r="I419" i="42"/>
  <c r="I412" i="42"/>
  <c r="I405" i="42"/>
  <c r="I396" i="42"/>
  <c r="I389" i="42"/>
  <c r="I381" i="42"/>
  <c r="I377" i="42"/>
  <c r="I364" i="42"/>
  <c r="I363" i="42"/>
  <c r="I362" i="42"/>
  <c r="I361" i="42"/>
  <c r="I360" i="42"/>
  <c r="I359" i="42"/>
  <c r="I358" i="42"/>
  <c r="I357" i="42"/>
  <c r="I356" i="42"/>
  <c r="I346" i="42"/>
  <c r="I316" i="42"/>
  <c r="I306" i="42"/>
  <c r="I293" i="42"/>
  <c r="I278" i="42"/>
  <c r="I260" i="42"/>
  <c r="I242" i="42"/>
  <c r="I225" i="42"/>
  <c r="I207" i="42"/>
  <c r="I186" i="42"/>
  <c r="I180" i="42"/>
  <c r="I176" i="42"/>
  <c r="I131" i="42"/>
  <c r="I128" i="42"/>
  <c r="I124" i="42"/>
  <c r="I133" i="42" s="1"/>
  <c r="I117" i="42"/>
  <c r="I113" i="42"/>
  <c r="I110" i="42"/>
  <c r="I99" i="42"/>
  <c r="I95" i="42"/>
  <c r="I92" i="42"/>
  <c r="I89" i="42"/>
  <c r="I86" i="42"/>
  <c r="I83" i="42"/>
  <c r="I79" i="42"/>
  <c r="I75" i="42"/>
  <c r="I72" i="42"/>
  <c r="I69" i="42"/>
  <c r="I66" i="42"/>
  <c r="I62" i="42"/>
  <c r="I59" i="42"/>
  <c r="I56" i="42"/>
  <c r="F122" i="37"/>
  <c r="F121" i="37"/>
  <c r="F120" i="37"/>
  <c r="F119" i="37"/>
  <c r="F118" i="37"/>
  <c r="F117" i="37"/>
  <c r="F116" i="37"/>
  <c r="F115" i="37"/>
  <c r="F114" i="37"/>
  <c r="F113" i="37"/>
  <c r="F112" i="37"/>
  <c r="F107" i="37"/>
  <c r="F92" i="37"/>
  <c r="F84" i="37"/>
  <c r="F80" i="37"/>
  <c r="F69" i="37"/>
  <c r="F58" i="37"/>
  <c r="F56" i="37"/>
  <c r="F54" i="37"/>
  <c r="F42" i="37"/>
  <c r="F37" i="37"/>
  <c r="F30" i="37"/>
  <c r="F18" i="37"/>
  <c r="F35" i="36"/>
  <c r="F33" i="36"/>
  <c r="F25" i="36"/>
  <c r="F23" i="36"/>
  <c r="F21" i="36"/>
  <c r="F15" i="36"/>
  <c r="F13" i="36"/>
  <c r="F11" i="36"/>
  <c r="F59" i="35"/>
  <c r="F53" i="35"/>
  <c r="F46" i="35"/>
  <c r="F38" i="35"/>
  <c r="F36" i="35"/>
  <c r="F29" i="35"/>
  <c r="F24" i="35"/>
  <c r="F22" i="35"/>
  <c r="F20" i="35"/>
  <c r="F14" i="35"/>
  <c r="F12" i="35"/>
  <c r="F10" i="35"/>
  <c r="F131" i="37" l="1"/>
  <c r="I366" i="42"/>
  <c r="I774" i="42"/>
  <c r="I896" i="42"/>
  <c r="I996" i="42"/>
  <c r="I1103" i="42"/>
  <c r="I100" i="42"/>
  <c r="I349" i="42"/>
  <c r="I529" i="42"/>
  <c r="J149" i="41"/>
  <c r="J527" i="41"/>
  <c r="I118" i="42"/>
  <c r="I490" i="42"/>
  <c r="I625" i="42"/>
  <c r="I1191" i="42"/>
  <c r="I727" i="42"/>
  <c r="I867" i="42"/>
  <c r="I1046" i="42"/>
  <c r="E16" i="43"/>
  <c r="J298" i="41"/>
  <c r="J366" i="41" s="1"/>
  <c r="J577" i="41"/>
  <c r="G52" i="61"/>
  <c r="G82" i="61" s="1"/>
  <c r="F73" i="35"/>
  <c r="F44" i="36"/>
  <c r="F82" i="34"/>
  <c r="F75" i="34"/>
  <c r="F68" i="34"/>
  <c r="F62" i="34"/>
  <c r="F50" i="34"/>
  <c r="F48" i="34"/>
  <c r="F46" i="34"/>
  <c r="F44" i="34"/>
  <c r="F34" i="34"/>
  <c r="F32" i="34"/>
  <c r="F30" i="34"/>
  <c r="F28" i="34"/>
  <c r="F22" i="34"/>
  <c r="F20" i="34"/>
  <c r="F18" i="34"/>
  <c r="F16" i="34"/>
  <c r="F14" i="34"/>
  <c r="F12" i="34"/>
  <c r="F73" i="32"/>
  <c r="F71" i="32"/>
  <c r="F64" i="32"/>
  <c r="F58" i="32"/>
  <c r="F53" i="32"/>
  <c r="F44" i="32"/>
  <c r="F42" i="32"/>
  <c r="F40" i="32"/>
  <c r="F32" i="32"/>
  <c r="F30" i="32"/>
  <c r="F28" i="32"/>
  <c r="F20" i="32"/>
  <c r="F18" i="32"/>
  <c r="F16" i="32"/>
  <c r="F78" i="31"/>
  <c r="F74" i="31"/>
  <c r="F67" i="31"/>
  <c r="F40" i="31"/>
  <c r="F38" i="31"/>
  <c r="F29" i="31"/>
  <c r="F27" i="31"/>
  <c r="F23" i="31"/>
  <c r="F21" i="31"/>
  <c r="F19" i="31"/>
  <c r="F17" i="31"/>
  <c r="B23" i="38"/>
  <c r="C21" i="38" s="1"/>
  <c r="B21" i="38"/>
  <c r="C19" i="38" s="1"/>
  <c r="B19" i="38"/>
  <c r="B17" i="38"/>
  <c r="B15" i="38"/>
  <c r="B12" i="38"/>
  <c r="F33" i="33"/>
  <c r="F20" i="33"/>
  <c r="G10" i="56"/>
  <c r="H521" i="55"/>
  <c r="H515" i="55"/>
  <c r="H512" i="55"/>
  <c r="H511" i="55"/>
  <c r="H510" i="55"/>
  <c r="H504" i="55"/>
  <c r="H502" i="55"/>
  <c r="H500" i="55"/>
  <c r="H498" i="55"/>
  <c r="H496" i="55"/>
  <c r="H494" i="55"/>
  <c r="H485" i="55"/>
  <c r="H484" i="55"/>
  <c r="H481" i="55"/>
  <c r="H479" i="55"/>
  <c r="H477" i="55"/>
  <c r="H468" i="55"/>
  <c r="H466" i="55"/>
  <c r="H464" i="55"/>
  <c r="H463" i="55"/>
  <c r="H452" i="55"/>
  <c r="H450" i="55"/>
  <c r="H449" i="55"/>
  <c r="H439" i="55"/>
  <c r="H437" i="55"/>
  <c r="H435" i="55"/>
  <c r="H434" i="55"/>
  <c r="H433" i="55"/>
  <c r="H430" i="55"/>
  <c r="H428" i="55"/>
  <c r="H425" i="55"/>
  <c r="H423" i="55"/>
  <c r="H421" i="55"/>
  <c r="H418" i="55"/>
  <c r="H409" i="55"/>
  <c r="H407" i="55"/>
  <c r="H403" i="55"/>
  <c r="H394" i="55"/>
  <c r="H392" i="55"/>
  <c r="H389" i="55"/>
  <c r="H387" i="55"/>
  <c r="H385" i="55"/>
  <c r="H380" i="55"/>
  <c r="H379" i="55"/>
  <c r="H378" i="55"/>
  <c r="H371" i="55"/>
  <c r="H370" i="55"/>
  <c r="H369" i="55"/>
  <c r="H364" i="55"/>
  <c r="H355" i="55"/>
  <c r="H354" i="55"/>
  <c r="H351" i="55"/>
  <c r="H349" i="55"/>
  <c r="H348" i="55"/>
  <c r="H347" i="55"/>
  <c r="H338" i="55"/>
  <c r="H336" i="55"/>
  <c r="H335" i="55"/>
  <c r="H322" i="55"/>
  <c r="H320" i="55"/>
  <c r="H318" i="55"/>
  <c r="H317" i="55"/>
  <c r="H316" i="55"/>
  <c r="H313" i="55"/>
  <c r="H311" i="55"/>
  <c r="H309" i="55"/>
  <c r="H306" i="55"/>
  <c r="H304" i="55"/>
  <c r="H302" i="55"/>
  <c r="H299" i="55"/>
  <c r="H291" i="55"/>
  <c r="H289" i="55"/>
  <c r="H286" i="55"/>
  <c r="H277" i="55"/>
  <c r="H276" i="55"/>
  <c r="H273" i="55"/>
  <c r="H271" i="55"/>
  <c r="H269" i="55"/>
  <c r="H263" i="55"/>
  <c r="H262" i="55"/>
  <c r="H261" i="55"/>
  <c r="H256" i="55"/>
  <c r="H255" i="55"/>
  <c r="H254" i="55"/>
  <c r="H253" i="55"/>
  <c r="H248" i="55"/>
  <c r="H239" i="55"/>
  <c r="H238" i="55"/>
  <c r="H235" i="55"/>
  <c r="H234" i="55"/>
  <c r="H233" i="55"/>
  <c r="H232" i="55"/>
  <c r="H231" i="55"/>
  <c r="H223" i="55"/>
  <c r="H222" i="55"/>
  <c r="H221" i="55"/>
  <c r="H220" i="55"/>
  <c r="H219" i="55"/>
  <c r="H218" i="55"/>
  <c r="H217" i="55"/>
  <c r="H214" i="55"/>
  <c r="H206" i="55"/>
  <c r="H204" i="55"/>
  <c r="H202" i="55"/>
  <c r="H201" i="55"/>
  <c r="H200" i="55"/>
  <c r="H197" i="55"/>
  <c r="H195" i="55"/>
  <c r="H193" i="55"/>
  <c r="H190" i="55"/>
  <c r="H188" i="55"/>
  <c r="H185" i="55"/>
  <c r="H182" i="55"/>
  <c r="H173" i="55"/>
  <c r="H171" i="55"/>
  <c r="H167" i="55"/>
  <c r="H158" i="55"/>
  <c r="H154" i="55"/>
  <c r="H151" i="55"/>
  <c r="H149" i="55"/>
  <c r="H148" i="55"/>
  <c r="H143" i="55"/>
  <c r="H142" i="55"/>
  <c r="H141" i="55"/>
  <c r="H136" i="55"/>
  <c r="H135" i="55"/>
  <c r="H134" i="55"/>
  <c r="H133" i="55"/>
  <c r="H126" i="55"/>
  <c r="H117" i="55"/>
  <c r="H116" i="55"/>
  <c r="H113" i="55"/>
  <c r="H111" i="55"/>
  <c r="H109" i="55"/>
  <c r="H98" i="55"/>
  <c r="H97" i="55"/>
  <c r="H96" i="55"/>
  <c r="H95" i="55"/>
  <c r="H90" i="55"/>
  <c r="H82" i="55"/>
  <c r="H80" i="55"/>
  <c r="H78" i="55"/>
  <c r="H77" i="55"/>
  <c r="H76" i="55"/>
  <c r="H73" i="55"/>
  <c r="H71" i="55"/>
  <c r="H68" i="55"/>
  <c r="H66" i="55"/>
  <c r="H63" i="55"/>
  <c r="H60" i="55"/>
  <c r="H50" i="55"/>
  <c r="H48" i="55"/>
  <c r="H44" i="55"/>
  <c r="H36" i="55"/>
  <c r="H34" i="55"/>
  <c r="H31" i="55"/>
  <c r="H30" i="55"/>
  <c r="H29" i="55"/>
  <c r="H27" i="55"/>
  <c r="H22" i="55"/>
  <c r="H21" i="55"/>
  <c r="H20" i="55"/>
  <c r="H15" i="55"/>
  <c r="H14" i="55"/>
  <c r="H13" i="55"/>
  <c r="H12" i="55"/>
  <c r="H7" i="55"/>
  <c r="F306" i="29"/>
  <c r="F298" i="29"/>
  <c r="F293" i="29"/>
  <c r="F284" i="29"/>
  <c r="F275" i="29"/>
  <c r="F266" i="29"/>
  <c r="F257" i="29"/>
  <c r="F249" i="29"/>
  <c r="F241" i="29"/>
  <c r="F232" i="29"/>
  <c r="F224" i="29"/>
  <c r="F216" i="29"/>
  <c r="F208" i="29"/>
  <c r="F200" i="29"/>
  <c r="F192" i="29"/>
  <c r="F184" i="29"/>
  <c r="F176" i="29"/>
  <c r="F168" i="29"/>
  <c r="F160" i="29"/>
  <c r="F152" i="29"/>
  <c r="F144" i="29"/>
  <c r="F138" i="29"/>
  <c r="F130" i="29"/>
  <c r="F121" i="29"/>
  <c r="F113" i="29"/>
  <c r="F102" i="29"/>
  <c r="F94" i="29"/>
  <c r="F86" i="29"/>
  <c r="F79" i="29"/>
  <c r="F71" i="29"/>
  <c r="F63" i="29"/>
  <c r="F55" i="29"/>
  <c r="F49" i="29"/>
  <c r="F41" i="29"/>
  <c r="F35" i="29"/>
  <c r="F27" i="29"/>
  <c r="F311" i="29" s="1"/>
  <c r="E147" i="45"/>
  <c r="E146" i="45"/>
  <c r="E145" i="45"/>
  <c r="E144" i="45"/>
  <c r="E143" i="45"/>
  <c r="E142" i="45"/>
  <c r="E141" i="45"/>
  <c r="E140" i="45"/>
  <c r="E139" i="45"/>
  <c r="E138" i="45"/>
  <c r="E137" i="45"/>
  <c r="E136" i="45"/>
  <c r="E135" i="45"/>
  <c r="E134" i="45"/>
  <c r="E133" i="45"/>
  <c r="E132" i="45"/>
  <c r="E131" i="45"/>
  <c r="E130" i="45"/>
  <c r="E129" i="45"/>
  <c r="E128" i="45"/>
  <c r="E127" i="45"/>
  <c r="E126" i="45"/>
  <c r="F126" i="45" s="1"/>
  <c r="E125" i="45"/>
  <c r="E124" i="45"/>
  <c r="E123" i="45"/>
  <c r="E122" i="45"/>
  <c r="E121" i="45"/>
  <c r="E120" i="45"/>
  <c r="E119" i="45"/>
  <c r="E118" i="45"/>
  <c r="E117" i="45"/>
  <c r="E116" i="45"/>
  <c r="E115" i="45"/>
  <c r="E114" i="45"/>
  <c r="E113" i="45"/>
  <c r="E112" i="45"/>
  <c r="E111" i="45"/>
  <c r="E110" i="45"/>
  <c r="F109" i="45" s="1"/>
  <c r="E109" i="45"/>
  <c r="E108" i="45"/>
  <c r="E107" i="45"/>
  <c r="E106" i="45"/>
  <c r="E105" i="45"/>
  <c r="E104" i="45"/>
  <c r="E103" i="45"/>
  <c r="E102" i="45"/>
  <c r="E101" i="45"/>
  <c r="E100" i="45"/>
  <c r="E99" i="45"/>
  <c r="E98" i="45"/>
  <c r="F98" i="45" s="1"/>
  <c r="E97" i="45"/>
  <c r="E96" i="45"/>
  <c r="E95" i="45"/>
  <c r="E94" i="45"/>
  <c r="E93" i="45"/>
  <c r="E92" i="45"/>
  <c r="E91" i="45"/>
  <c r="E90" i="45"/>
  <c r="E89" i="45"/>
  <c r="E88" i="45"/>
  <c r="E87" i="45"/>
  <c r="E86" i="45"/>
  <c r="E85" i="45"/>
  <c r="E84" i="45"/>
  <c r="F84" i="45" s="1"/>
  <c r="E83" i="45"/>
  <c r="E82" i="45"/>
  <c r="E81" i="45"/>
  <c r="E80" i="45"/>
  <c r="E79" i="45"/>
  <c r="E78" i="45"/>
  <c r="E77" i="45"/>
  <c r="E76" i="45"/>
  <c r="E75" i="45"/>
  <c r="E74" i="45"/>
  <c r="E73" i="45"/>
  <c r="E72" i="45"/>
  <c r="E71" i="45"/>
  <c r="E70" i="45"/>
  <c r="E69" i="45"/>
  <c r="E68" i="45"/>
  <c r="E67" i="45"/>
  <c r="E66" i="45"/>
  <c r="E65" i="45"/>
  <c r="E64" i="45"/>
  <c r="E63" i="45"/>
  <c r="E62" i="45"/>
  <c r="E61" i="45"/>
  <c r="E60" i="45"/>
  <c r="E59" i="45"/>
  <c r="E58" i="45"/>
  <c r="F58" i="45" s="1"/>
  <c r="E57" i="45"/>
  <c r="E56" i="45"/>
  <c r="E55" i="45"/>
  <c r="E54" i="45"/>
  <c r="E53" i="45"/>
  <c r="E52" i="45"/>
  <c r="E51" i="45"/>
  <c r="E50" i="45"/>
  <c r="E49" i="45"/>
  <c r="E48" i="45"/>
  <c r="E47" i="45"/>
  <c r="E46" i="45"/>
  <c r="E45" i="45"/>
  <c r="E44" i="45"/>
  <c r="F44" i="45" s="1"/>
  <c r="F25" i="26"/>
  <c r="F18" i="26"/>
  <c r="F47" i="23"/>
  <c r="F42" i="23"/>
  <c r="F39" i="20"/>
  <c r="F26" i="20"/>
  <c r="F24" i="20"/>
  <c r="F22" i="20"/>
  <c r="F61" i="19"/>
  <c r="F52" i="19"/>
  <c r="F43" i="19"/>
  <c r="F33" i="19"/>
  <c r="E67" i="19" s="1"/>
  <c r="E44" i="20" l="1"/>
  <c r="F87" i="32"/>
  <c r="F115" i="34"/>
  <c r="C17" i="38" s="1"/>
  <c r="F71" i="45"/>
  <c r="F111" i="31"/>
  <c r="H174" i="55"/>
  <c r="G11" i="56"/>
  <c r="H52" i="55"/>
  <c r="H84" i="55"/>
  <c r="H340" i="55"/>
  <c r="H441" i="55"/>
  <c r="H470" i="55"/>
  <c r="H487" i="55"/>
  <c r="H523" i="55"/>
  <c r="H506" i="55"/>
  <c r="H453" i="55"/>
  <c r="H411" i="55"/>
  <c r="H396" i="55"/>
  <c r="H357" i="55"/>
  <c r="H324" i="55"/>
  <c r="H293" i="55"/>
  <c r="H279" i="55"/>
  <c r="H241" i="55"/>
  <c r="H224" i="55"/>
  <c r="H208" i="55"/>
  <c r="H160" i="55"/>
  <c r="H119" i="55"/>
  <c r="H102" i="55"/>
  <c r="H38" i="55"/>
  <c r="E49" i="23"/>
  <c r="C12" i="38"/>
  <c r="F136" i="45"/>
  <c r="C15" i="38"/>
  <c r="F31" i="26"/>
  <c r="F37" i="33"/>
  <c r="G2096" i="49"/>
  <c r="G2073" i="49"/>
  <c r="G2107" i="49" s="1"/>
  <c r="H525" i="55" l="1"/>
  <c r="G1665" i="49"/>
  <c r="G1650" i="49"/>
  <c r="G1649" i="49"/>
  <c r="G1648" i="49"/>
  <c r="G1647" i="49"/>
  <c r="G1626" i="49"/>
  <c r="G1618" i="49"/>
  <c r="G1617" i="49"/>
  <c r="G1616" i="49"/>
  <c r="G1608" i="49"/>
  <c r="G1607" i="49"/>
  <c r="G1606" i="49"/>
  <c r="G1605" i="49"/>
  <c r="G1604" i="49"/>
  <c r="G1603" i="49"/>
  <c r="G1602" i="49"/>
  <c r="G1594" i="49"/>
  <c r="G1593" i="49"/>
  <c r="G1592" i="49"/>
  <c r="G1584" i="49"/>
  <c r="G1583" i="49"/>
  <c r="G1582" i="49"/>
  <c r="G1575" i="49"/>
  <c r="G1568" i="49"/>
  <c r="G1553" i="49"/>
  <c r="G1552" i="49"/>
  <c r="G1551" i="49"/>
  <c r="G1550" i="49"/>
  <c r="G1549" i="49"/>
  <c r="G1548" i="49"/>
  <c r="G1540" i="49"/>
  <c r="G1539" i="49"/>
  <c r="G1538" i="49"/>
  <c r="G1537" i="49"/>
  <c r="G1536" i="49"/>
  <c r="G1535" i="49"/>
  <c r="G1527" i="49"/>
  <c r="G1526" i="49"/>
  <c r="G1525" i="49"/>
  <c r="G1524" i="49"/>
  <c r="G1523" i="49"/>
  <c r="G1522" i="49"/>
  <c r="G1521" i="49"/>
  <c r="G1520" i="49"/>
  <c r="G1512" i="49"/>
  <c r="G1511" i="49"/>
  <c r="G1510" i="49"/>
  <c r="G1509" i="49"/>
  <c r="G1500" i="49"/>
  <c r="G1499" i="49"/>
  <c r="G1478" i="49"/>
  <c r="G1477" i="49"/>
  <c r="G1476" i="49"/>
  <c r="G1469" i="49"/>
  <c r="G1468" i="49"/>
  <c r="G1467" i="49"/>
  <c r="G1465" i="49"/>
  <c r="G1448" i="49"/>
  <c r="G1447" i="49"/>
  <c r="G1446" i="49"/>
  <c r="G1445" i="49"/>
  <c r="G1437" i="49"/>
  <c r="G1425" i="49"/>
  <c r="G1424" i="49"/>
  <c r="G1423" i="49"/>
  <c r="G1422" i="49"/>
  <c r="G1421" i="49"/>
  <c r="G1414" i="49"/>
  <c r="G1413" i="49"/>
  <c r="G1406" i="49"/>
  <c r="G1405" i="49"/>
  <c r="G1404" i="49"/>
  <c r="G1403" i="49"/>
  <c r="G1402" i="49"/>
  <c r="G1395" i="49"/>
  <c r="G1394" i="49"/>
  <c r="G1387" i="49"/>
  <c r="G1386" i="49"/>
  <c r="G1385" i="49"/>
  <c r="G1384" i="49"/>
  <c r="G1377" i="49"/>
  <c r="G1376" i="49"/>
  <c r="G1375" i="49"/>
  <c r="G1374" i="49"/>
  <c r="G1367" i="49"/>
  <c r="G1366" i="49"/>
  <c r="G1365" i="49"/>
  <c r="G1364" i="49"/>
  <c r="G1357" i="49"/>
  <c r="G1356" i="49"/>
  <c r="G1355" i="49"/>
  <c r="G1354" i="49"/>
  <c r="G1353" i="49"/>
  <c r="G1336" i="49"/>
  <c r="G1335" i="49"/>
  <c r="G1328" i="49"/>
  <c r="G1327" i="49"/>
  <c r="G1326" i="49"/>
  <c r="G1319" i="49"/>
  <c r="G1318" i="49"/>
  <c r="G1311" i="49"/>
  <c r="G1304" i="49"/>
  <c r="G1303" i="49"/>
  <c r="G1296" i="49"/>
  <c r="G1289" i="49"/>
  <c r="G1282" i="49"/>
  <c r="G1281" i="49"/>
  <c r="G1280" i="49"/>
  <c r="G1279" i="49"/>
  <c r="G1272" i="49"/>
  <c r="G1271" i="49"/>
  <c r="G1264" i="49"/>
  <c r="G1263" i="49"/>
  <c r="G1262" i="49"/>
  <c r="G1261" i="49"/>
  <c r="G1260" i="49"/>
  <c r="G1259" i="49"/>
  <c r="G1252" i="49"/>
  <c r="G1245" i="49"/>
  <c r="G1244" i="49"/>
  <c r="G1243" i="49"/>
  <c r="G1236" i="49"/>
  <c r="G1228" i="49"/>
  <c r="G1227" i="49"/>
  <c r="G1226" i="49"/>
  <c r="G1225" i="49"/>
  <c r="G1214" i="49"/>
  <c r="G1207" i="49"/>
  <c r="G1206" i="49"/>
  <c r="G1199" i="49"/>
  <c r="G1198" i="49"/>
  <c r="G1191" i="49"/>
  <c r="G1190" i="49"/>
  <c r="G1180" i="49"/>
  <c r="G1172" i="49"/>
  <c r="G1165" i="49"/>
  <c r="G1164" i="49"/>
  <c r="G1163" i="49"/>
  <c r="G1162" i="49"/>
  <c r="G1154" i="49"/>
  <c r="G1146" i="49"/>
  <c r="G1139" i="49"/>
  <c r="G1132" i="49"/>
  <c r="G1124" i="49"/>
  <c r="G1123" i="49"/>
  <c r="G1122" i="49"/>
  <c r="G1121" i="49"/>
  <c r="G1120" i="49"/>
  <c r="G1113" i="49"/>
  <c r="G1112" i="49"/>
  <c r="G1105" i="49"/>
  <c r="G1097" i="49"/>
  <c r="G1089" i="49"/>
  <c r="G1081" i="49"/>
  <c r="G1080" i="49"/>
  <c r="G1073" i="49"/>
  <c r="G1043" i="49"/>
  <c r="G1036" i="49"/>
  <c r="G1022" i="49"/>
  <c r="G1014" i="49"/>
  <c r="G1002" i="49"/>
  <c r="G996" i="49"/>
  <c r="G990" i="49"/>
  <c r="G985" i="49"/>
  <c r="G976" i="49"/>
  <c r="G968" i="49"/>
  <c r="G956" i="49"/>
  <c r="G942" i="49"/>
  <c r="G2064" i="49" l="1"/>
  <c r="G2129" i="49" s="1"/>
  <c r="G940" i="49"/>
  <c r="G1049" i="49" s="1"/>
  <c r="G2128" i="49" s="1"/>
  <c r="G900" i="49" l="1"/>
  <c r="G893" i="49"/>
  <c r="G889" i="49"/>
  <c r="G884" i="49"/>
  <c r="G883" i="49"/>
  <c r="G881" i="49"/>
  <c r="G879" i="49"/>
  <c r="G878" i="49"/>
  <c r="G876" i="49"/>
  <c r="G875" i="49"/>
  <c r="G873" i="49"/>
  <c r="G872" i="49"/>
  <c r="G871" i="49"/>
  <c r="G859" i="49"/>
  <c r="G856" i="49"/>
  <c r="G855" i="49"/>
  <c r="G850" i="49"/>
  <c r="G847" i="49"/>
  <c r="G844" i="49"/>
  <c r="G839" i="49"/>
  <c r="G836" i="49"/>
  <c r="G833" i="49"/>
  <c r="G830" i="49"/>
  <c r="G826" i="49"/>
  <c r="G821" i="49"/>
  <c r="G806" i="49"/>
  <c r="G801" i="49"/>
  <c r="G797" i="49"/>
  <c r="G789" i="49"/>
  <c r="G783" i="49"/>
  <c r="G769" i="49"/>
  <c r="G763" i="49"/>
  <c r="G753" i="49"/>
  <c r="G745" i="49"/>
  <c r="G744" i="49"/>
  <c r="G589" i="49"/>
  <c r="G588" i="49"/>
  <c r="G582" i="49"/>
  <c r="G578" i="49"/>
  <c r="G573" i="49"/>
  <c r="G565" i="49"/>
  <c r="G560" i="49"/>
  <c r="G554" i="49"/>
  <c r="G553" i="49"/>
  <c r="G546" i="49"/>
  <c r="G521" i="49"/>
  <c r="G512" i="49"/>
  <c r="G498" i="49"/>
  <c r="G490" i="49"/>
  <c r="G478" i="49"/>
  <c r="G468" i="49"/>
  <c r="G441" i="49"/>
  <c r="G437" i="49"/>
  <c r="G430" i="49"/>
  <c r="G429" i="49"/>
  <c r="G426" i="49"/>
  <c r="G416" i="49"/>
  <c r="G415" i="49"/>
  <c r="G404" i="49"/>
  <c r="G390" i="49"/>
  <c r="G386" i="49"/>
  <c r="G808" i="49" l="1"/>
  <c r="G2125" i="49" s="1"/>
  <c r="G592" i="49"/>
  <c r="G2121" i="49" s="1"/>
  <c r="G790" i="49"/>
  <c r="G2124" i="49" s="1"/>
  <c r="G864" i="49"/>
  <c r="G2126" i="49" s="1"/>
  <c r="G907" i="49"/>
  <c r="G2127" i="49" s="1"/>
  <c r="G539" i="49"/>
  <c r="G2120" i="49" s="1"/>
  <c r="G382" i="49"/>
  <c r="G376" i="49"/>
  <c r="G370" i="49"/>
  <c r="G369" i="49"/>
  <c r="G365" i="49"/>
  <c r="G364" i="49"/>
  <c r="G356" i="49"/>
  <c r="G352" i="49"/>
  <c r="G443" i="49" l="1"/>
  <c r="G329" i="49"/>
  <c r="G328" i="49"/>
  <c r="G324" i="49" l="1"/>
  <c r="G322" i="49"/>
  <c r="G319" i="49"/>
  <c r="G311" i="49"/>
  <c r="G307" i="49"/>
  <c r="G304" i="49"/>
  <c r="G302" i="49"/>
  <c r="G298" i="49"/>
  <c r="G297" i="49"/>
  <c r="G294" i="49"/>
  <c r="G293" i="49"/>
  <c r="G291" i="49"/>
  <c r="G289" i="49"/>
  <c r="G287" i="49"/>
  <c r="G285" i="49"/>
  <c r="G283" i="49"/>
  <c r="G214" i="49"/>
  <c r="G210" i="49"/>
  <c r="G206" i="49"/>
  <c r="G205" i="49"/>
  <c r="G201" i="49"/>
  <c r="G200" i="49"/>
  <c r="G198" i="49"/>
  <c r="G197" i="49"/>
  <c r="G195" i="49"/>
  <c r="G194" i="49"/>
  <c r="G193" i="49"/>
  <c r="G192" i="49"/>
  <c r="G171" i="49"/>
  <c r="G167" i="49"/>
  <c r="G156" i="49"/>
  <c r="G155" i="49"/>
  <c r="G154" i="49"/>
  <c r="G153" i="49"/>
  <c r="G152" i="49"/>
  <c r="G151" i="49"/>
  <c r="G149" i="49"/>
  <c r="G142" i="49"/>
  <c r="G139" i="49"/>
  <c r="G216" i="49" l="1"/>
  <c r="G331" i="49"/>
  <c r="G132" i="49"/>
  <c r="G131" i="49"/>
  <c r="G126" i="49"/>
  <c r="G125" i="49"/>
  <c r="G124" i="49"/>
  <c r="G123" i="49"/>
  <c r="G122" i="49"/>
  <c r="G121" i="49"/>
  <c r="G120" i="49"/>
  <c r="G114" i="49"/>
  <c r="G113" i="49"/>
  <c r="G112" i="49"/>
  <c r="G111" i="49"/>
  <c r="G107" i="49"/>
  <c r="G103" i="49" l="1"/>
  <c r="G99" i="49"/>
  <c r="G98" i="49"/>
  <c r="G93" i="49"/>
  <c r="G92" i="49"/>
  <c r="G91" i="49"/>
  <c r="G86" i="49"/>
  <c r="G82" i="49"/>
  <c r="G81" i="49"/>
  <c r="G76" i="49"/>
  <c r="G72" i="49"/>
  <c r="G71" i="49"/>
  <c r="G66" i="49" l="1"/>
  <c r="G61" i="49" l="1"/>
  <c r="G57" i="49"/>
  <c r="G53" i="49"/>
  <c r="G49" i="49"/>
  <c r="G44" i="49"/>
  <c r="G39" i="49"/>
  <c r="G38" i="49"/>
  <c r="G37" i="49"/>
  <c r="G32" i="49"/>
  <c r="G29" i="49"/>
  <c r="G173" i="49" l="1"/>
  <c r="G11" i="49"/>
  <c r="G7" i="49" l="1"/>
  <c r="G17" i="49" s="1"/>
  <c r="G2111" i="49" s="1"/>
  <c r="D228" i="4"/>
  <c r="F223" i="4"/>
  <c r="F222" i="4"/>
  <c r="F221" i="4"/>
  <c r="F220" i="4"/>
  <c r="F219" i="4"/>
  <c r="F218" i="4"/>
  <c r="F217" i="4"/>
  <c r="F216" i="4"/>
  <c r="F215" i="4"/>
  <c r="F214" i="4"/>
  <c r="F213" i="4"/>
  <c r="F212" i="4"/>
  <c r="F211" i="4"/>
  <c r="F210" i="4"/>
  <c r="F209" i="4"/>
  <c r="F208" i="4"/>
  <c r="F207" i="4"/>
  <c r="F206" i="4"/>
  <c r="F205" i="4"/>
  <c r="F204" i="4"/>
  <c r="F203" i="4"/>
  <c r="F202" i="4"/>
  <c r="F201" i="4"/>
  <c r="F200" i="4"/>
  <c r="F199" i="4"/>
  <c r="F198" i="4"/>
  <c r="F197" i="4"/>
  <c r="F196" i="4"/>
  <c r="F195" i="4"/>
  <c r="F194" i="4"/>
  <c r="F193" i="4"/>
  <c r="F192" i="4"/>
  <c r="F191" i="4"/>
  <c r="F190" i="4"/>
  <c r="F189" i="4"/>
  <c r="F188" i="4"/>
  <c r="F187" i="4"/>
  <c r="F186" i="4"/>
  <c r="F185" i="4"/>
  <c r="F184" i="4"/>
  <c r="F183" i="4"/>
  <c r="F182" i="4"/>
  <c r="F181" i="4"/>
  <c r="F180" i="4"/>
  <c r="F179" i="4"/>
  <c r="F178" i="4"/>
  <c r="F177" i="4"/>
  <c r="F176" i="4"/>
  <c r="F175" i="4"/>
  <c r="F174" i="4"/>
  <c r="F173" i="4"/>
  <c r="F172" i="4"/>
  <c r="F171" i="4"/>
  <c r="F170" i="4"/>
  <c r="F169" i="4"/>
  <c r="F168" i="4"/>
  <c r="F167" i="4"/>
  <c r="F166" i="4"/>
  <c r="F165" i="4"/>
  <c r="F164" i="4"/>
  <c r="F163" i="4"/>
  <c r="F162" i="4"/>
  <c r="F161" i="4"/>
  <c r="F160" i="4"/>
  <c r="F159" i="4"/>
  <c r="F158" i="4"/>
  <c r="F157" i="4"/>
  <c r="F156" i="4"/>
  <c r="F155" i="4"/>
  <c r="F154" i="4"/>
  <c r="F153" i="4"/>
  <c r="F152" i="4"/>
  <c r="F151" i="4"/>
  <c r="F150" i="4"/>
  <c r="F149" i="4"/>
  <c r="F148" i="4"/>
  <c r="F147" i="4"/>
  <c r="F146" i="4"/>
  <c r="F145" i="4"/>
  <c r="F144" i="4"/>
  <c r="F143" i="4"/>
  <c r="F142" i="4"/>
  <c r="F141" i="4"/>
  <c r="F140" i="4"/>
  <c r="F139" i="4"/>
  <c r="F138" i="4"/>
  <c r="F137" i="4"/>
  <c r="F136" i="4"/>
  <c r="F135" i="4"/>
  <c r="F134" i="4"/>
  <c r="F133" i="4"/>
  <c r="F132" i="4"/>
  <c r="F131" i="4"/>
  <c r="F130" i="4"/>
  <c r="F129" i="4"/>
  <c r="F128" i="4"/>
  <c r="F127" i="4"/>
  <c r="F126" i="4"/>
  <c r="F125" i="4"/>
  <c r="F124" i="4"/>
  <c r="F123" i="4"/>
  <c r="F122" i="4"/>
  <c r="F121" i="4"/>
  <c r="F120" i="4"/>
  <c r="F119" i="4"/>
  <c r="F118" i="4"/>
  <c r="F117" i="4"/>
  <c r="F116" i="4"/>
  <c r="F115" i="4"/>
  <c r="F114" i="4"/>
  <c r="F113" i="4"/>
  <c r="F112" i="4"/>
  <c r="F111" i="4"/>
  <c r="F110" i="4"/>
  <c r="F109" i="4"/>
  <c r="F108" i="4"/>
  <c r="F107" i="4"/>
  <c r="F106" i="4"/>
  <c r="F105" i="4"/>
  <c r="F104" i="4"/>
  <c r="F103" i="4"/>
  <c r="F102" i="4"/>
  <c r="F101" i="4"/>
  <c r="F100" i="4"/>
  <c r="F99" i="4"/>
  <c r="F98" i="4"/>
  <c r="F97" i="4"/>
  <c r="F96" i="4"/>
  <c r="F95" i="4"/>
  <c r="F94" i="4"/>
  <c r="F93" i="4"/>
  <c r="F92" i="4"/>
  <c r="F91" i="4"/>
  <c r="F90" i="4"/>
  <c r="F89" i="4"/>
  <c r="F88" i="4"/>
  <c r="F87" i="4"/>
  <c r="F86" i="4"/>
  <c r="F85" i="4"/>
  <c r="F84" i="4"/>
  <c r="F83" i="4"/>
  <c r="F82" i="4"/>
  <c r="F81" i="4"/>
  <c r="F80" i="4"/>
  <c r="F79" i="4"/>
  <c r="F78" i="4"/>
  <c r="F77" i="4"/>
  <c r="F76" i="4"/>
  <c r="F75" i="4"/>
  <c r="F74" i="4"/>
  <c r="F73" i="4"/>
  <c r="F72" i="4"/>
  <c r="F71" i="4"/>
  <c r="F70" i="4"/>
  <c r="F69" i="4"/>
  <c r="F68" i="4"/>
  <c r="F67" i="4"/>
  <c r="F66" i="4"/>
  <c r="F65" i="4"/>
  <c r="F64" i="4"/>
  <c r="F63" i="4"/>
  <c r="F62" i="4"/>
  <c r="F61" i="4"/>
  <c r="F60" i="4"/>
  <c r="F59" i="4"/>
  <c r="F58" i="4"/>
  <c r="F57" i="4"/>
  <c r="F56" i="4"/>
  <c r="F55" i="4"/>
  <c r="F54" i="4"/>
  <c r="F53" i="4"/>
  <c r="F52" i="4"/>
  <c r="F51" i="4"/>
  <c r="F50" i="4"/>
  <c r="F49" i="4"/>
  <c r="F48" i="4"/>
  <c r="F47" i="4"/>
  <c r="F46" i="4"/>
  <c r="F45" i="4"/>
  <c r="F44" i="4"/>
  <c r="F43" i="4"/>
  <c r="F42" i="4"/>
  <c r="F41" i="4"/>
  <c r="F40" i="4"/>
  <c r="F39" i="4"/>
  <c r="F38" i="4"/>
  <c r="F37" i="4"/>
  <c r="F36" i="4"/>
  <c r="F35" i="4"/>
  <c r="F154" i="21"/>
  <c r="E153" i="21"/>
  <c r="F152" i="21" s="1"/>
  <c r="E152" i="21"/>
  <c r="E151" i="21"/>
  <c r="F150" i="21" s="1"/>
  <c r="E150" i="21"/>
  <c r="E149" i="21"/>
  <c r="F148" i="21" s="1"/>
  <c r="E148" i="21"/>
  <c r="E147" i="21"/>
  <c r="F146" i="21" s="1"/>
  <c r="E146" i="21"/>
  <c r="E145" i="21"/>
  <c r="F144" i="21" s="1"/>
  <c r="E144" i="21"/>
  <c r="E143" i="21"/>
  <c r="F142" i="21" s="1"/>
  <c r="E142" i="21"/>
  <c r="E141" i="21"/>
  <c r="F140" i="21" s="1"/>
  <c r="E140" i="21"/>
  <c r="E139" i="21"/>
  <c r="F138" i="21" s="1"/>
  <c r="E138" i="21"/>
  <c r="E137" i="21"/>
  <c r="F136" i="21" s="1"/>
  <c r="E136" i="21"/>
  <c r="E135" i="21"/>
  <c r="F134" i="21" s="1"/>
  <c r="E134" i="21"/>
  <c r="E133" i="21"/>
  <c r="F132" i="21" s="1"/>
  <c r="E132" i="21"/>
  <c r="E131" i="21"/>
  <c r="F130" i="21" s="1"/>
  <c r="E130" i="21"/>
  <c r="E129" i="21"/>
  <c r="F128" i="21" s="1"/>
  <c r="E128" i="21"/>
  <c r="E127" i="21"/>
  <c r="F126" i="21" s="1"/>
  <c r="E126" i="21"/>
  <c r="E125" i="21"/>
  <c r="F124" i="21" s="1"/>
  <c r="E124" i="21"/>
  <c r="E123" i="21"/>
  <c r="E122" i="21"/>
  <c r="E121" i="21"/>
  <c r="E120" i="21"/>
  <c r="E119" i="21"/>
  <c r="E118" i="21"/>
  <c r="E117" i="21"/>
  <c r="E116" i="21"/>
  <c r="E115" i="21"/>
  <c r="E114" i="21"/>
  <c r="E113" i="21"/>
  <c r="E112" i="21"/>
  <c r="E111" i="21"/>
  <c r="E110" i="21"/>
  <c r="E109" i="21"/>
  <c r="E108" i="21"/>
  <c r="E107" i="21"/>
  <c r="E106" i="21"/>
  <c r="E105" i="21"/>
  <c r="E104" i="21"/>
  <c r="E103" i="21"/>
  <c r="E102" i="21"/>
  <c r="E101" i="21"/>
  <c r="E100" i="21"/>
  <c r="E99" i="21"/>
  <c r="E98" i="21"/>
  <c r="E97" i="21"/>
  <c r="E96" i="21"/>
  <c r="E95" i="21"/>
  <c r="E94" i="21"/>
  <c r="E93" i="21"/>
  <c r="E92" i="21"/>
  <c r="E91" i="21"/>
  <c r="E90" i="21"/>
  <c r="E89" i="21"/>
  <c r="E88" i="2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F348" i="1"/>
  <c r="F346" i="1"/>
  <c r="F344" i="1"/>
  <c r="F342" i="1"/>
  <c r="F340" i="1"/>
  <c r="E338" i="1"/>
  <c r="E337" i="1"/>
  <c r="E336" i="1"/>
  <c r="E335" i="1"/>
  <c r="E334" i="1"/>
  <c r="E333" i="1"/>
  <c r="E332" i="1"/>
  <c r="E331" i="1"/>
  <c r="E330" i="1"/>
  <c r="E329" i="1"/>
  <c r="E328" i="1"/>
  <c r="E327" i="1"/>
  <c r="E326" i="1"/>
  <c r="E325" i="1"/>
  <c r="E324" i="1"/>
  <c r="E323" i="1"/>
  <c r="E322" i="1"/>
  <c r="E321" i="1"/>
  <c r="E320" i="1"/>
  <c r="E319" i="1"/>
  <c r="E318" i="1"/>
  <c r="E317" i="1"/>
  <c r="E316" i="1"/>
  <c r="E315" i="1"/>
  <c r="E314" i="1"/>
  <c r="E313" i="1"/>
  <c r="E312" i="1"/>
  <c r="E311" i="1"/>
  <c r="E310" i="1"/>
  <c r="E309" i="1"/>
  <c r="E308" i="1"/>
  <c r="E307" i="1"/>
  <c r="E306" i="1"/>
  <c r="E305" i="1"/>
  <c r="E304" i="1"/>
  <c r="E303" i="1"/>
  <c r="E302" i="1"/>
  <c r="E301" i="1"/>
  <c r="E300" i="1"/>
  <c r="E299" i="1"/>
  <c r="E298" i="1"/>
  <c r="E297" i="1"/>
  <c r="E296" i="1"/>
  <c r="E295" i="1"/>
  <c r="E294" i="1"/>
  <c r="E293" i="1"/>
  <c r="F293" i="1" s="1"/>
  <c r="E292" i="1"/>
  <c r="E291" i="1"/>
  <c r="E290" i="1"/>
  <c r="E289" i="1"/>
  <c r="E288" i="1"/>
  <c r="E287" i="1"/>
  <c r="E286" i="1"/>
  <c r="E285" i="1"/>
  <c r="E284" i="1"/>
  <c r="E283" i="1"/>
  <c r="E282" i="1"/>
  <c r="E281" i="1"/>
  <c r="E280" i="1"/>
  <c r="E279" i="1"/>
  <c r="E278" i="1"/>
  <c r="E277" i="1"/>
  <c r="E276" i="1"/>
  <c r="E275" i="1"/>
  <c r="F275" i="1" s="1"/>
  <c r="E274" i="1"/>
  <c r="E273" i="1"/>
  <c r="E272" i="1"/>
  <c r="E271" i="1"/>
  <c r="E270" i="1"/>
  <c r="E269" i="1"/>
  <c r="E268" i="1"/>
  <c r="E267" i="1"/>
  <c r="E266" i="1"/>
  <c r="E265" i="1"/>
  <c r="F264" i="1" s="1"/>
  <c r="E264" i="1"/>
  <c r="E263" i="1"/>
  <c r="F262" i="1" s="1"/>
  <c r="E262" i="1"/>
  <c r="E261" i="1"/>
  <c r="E260" i="1"/>
  <c r="F260" i="1" s="1"/>
  <c r="E259" i="1"/>
  <c r="E258" i="1"/>
  <c r="E257" i="1"/>
  <c r="E256" i="1"/>
  <c r="E255" i="1"/>
  <c r="E254" i="1"/>
  <c r="E253" i="1"/>
  <c r="E252" i="1"/>
  <c r="E251" i="1"/>
  <c r="F251" i="1" s="1"/>
  <c r="E250" i="1"/>
  <c r="E249" i="1"/>
  <c r="F249" i="1" s="1"/>
  <c r="E248" i="1"/>
  <c r="E247" i="1"/>
  <c r="E246" i="1"/>
  <c r="E245" i="1"/>
  <c r="E244" i="1"/>
  <c r="E243" i="1"/>
  <c r="E242" i="1"/>
  <c r="E241" i="1"/>
  <c r="E240" i="1"/>
  <c r="E239" i="1"/>
  <c r="E238" i="1"/>
  <c r="E237" i="1"/>
  <c r="E236" i="1"/>
  <c r="E235" i="1"/>
  <c r="E234" i="1"/>
  <c r="E233" i="1"/>
  <c r="E232" i="1"/>
  <c r="E231" i="1"/>
  <c r="E230" i="1"/>
  <c r="E229" i="1"/>
  <c r="E228" i="1"/>
  <c r="E227" i="1"/>
  <c r="E226" i="1"/>
  <c r="E225" i="1"/>
  <c r="E224" i="1"/>
  <c r="E223" i="1"/>
  <c r="E222" i="1"/>
  <c r="E221" i="1"/>
  <c r="E220" i="1"/>
  <c r="E219" i="1"/>
  <c r="E218" i="1"/>
  <c r="E217" i="1"/>
  <c r="E216" i="1"/>
  <c r="E215" i="1"/>
  <c r="E214" i="1"/>
  <c r="E213" i="1"/>
  <c r="E212" i="1"/>
  <c r="E211" i="1"/>
  <c r="E210" i="1"/>
  <c r="E209" i="1"/>
  <c r="E208" i="1"/>
  <c r="E207" i="1"/>
  <c r="E206" i="1"/>
  <c r="E205" i="1"/>
  <c r="E204" i="1"/>
  <c r="E203" i="1"/>
  <c r="E202" i="1"/>
  <c r="E201" i="1"/>
  <c r="E200" i="1"/>
  <c r="E199" i="1"/>
  <c r="E198" i="1"/>
  <c r="E197" i="1"/>
  <c r="E196" i="1"/>
  <c r="E195" i="1"/>
  <c r="E194" i="1"/>
  <c r="E193" i="1"/>
  <c r="E192" i="1"/>
  <c r="E191" i="1"/>
  <c r="E190" i="1"/>
  <c r="E189" i="1"/>
  <c r="E188" i="1"/>
  <c r="E187" i="1"/>
  <c r="E186" i="1"/>
  <c r="E185" i="1"/>
  <c r="E184" i="1"/>
  <c r="E183" i="1"/>
  <c r="E182" i="1"/>
  <c r="E181" i="1"/>
  <c r="E180" i="1"/>
  <c r="E179" i="1"/>
  <c r="E178" i="1"/>
  <c r="E177" i="1"/>
  <c r="E176" i="1"/>
  <c r="E175" i="1"/>
  <c r="E174" i="1"/>
  <c r="E173" i="1"/>
  <c r="E172" i="1"/>
  <c r="E171" i="1"/>
  <c r="E170" i="1"/>
  <c r="E169" i="1"/>
  <c r="E168" i="1"/>
  <c r="E167" i="1"/>
  <c r="F167" i="1" s="1"/>
  <c r="E166" i="1"/>
  <c r="E165" i="1"/>
  <c r="E164" i="1"/>
  <c r="E163" i="1"/>
  <c r="E162" i="1"/>
  <c r="E161" i="1"/>
  <c r="E160" i="1"/>
  <c r="E159" i="1"/>
  <c r="E158" i="1"/>
  <c r="E157" i="1"/>
  <c r="E156" i="1"/>
  <c r="E155" i="1"/>
  <c r="E154" i="1"/>
  <c r="E153" i="1"/>
  <c r="E152" i="1"/>
  <c r="E151" i="1"/>
  <c r="E150" i="1"/>
  <c r="E149" i="1"/>
  <c r="E148" i="1"/>
  <c r="E147" i="1"/>
  <c r="E146" i="1"/>
  <c r="E145" i="1"/>
  <c r="E144" i="1"/>
  <c r="E143" i="1"/>
  <c r="E142" i="1"/>
  <c r="E141" i="1"/>
  <c r="E140" i="1"/>
  <c r="E139" i="1"/>
  <c r="E138" i="1"/>
  <c r="E137" i="1"/>
  <c r="E136" i="1"/>
  <c r="E135" i="1"/>
  <c r="E134" i="1"/>
  <c r="E133" i="1"/>
  <c r="E132" i="1"/>
  <c r="E131" i="1"/>
  <c r="E130" i="1"/>
  <c r="E129" i="1"/>
  <c r="E128" i="1"/>
  <c r="E127" i="1"/>
  <c r="E126" i="1"/>
  <c r="E125" i="1"/>
  <c r="E124" i="1"/>
  <c r="E123" i="1"/>
  <c r="E122" i="1"/>
  <c r="E121" i="1"/>
  <c r="E120" i="1"/>
  <c r="E119" i="1"/>
  <c r="E118" i="1"/>
  <c r="E117" i="1"/>
  <c r="E116" i="1"/>
  <c r="E115" i="1"/>
  <c r="E114" i="1"/>
  <c r="E113" i="1"/>
  <c r="E112" i="1"/>
  <c r="E111" i="1"/>
  <c r="E110" i="1"/>
  <c r="E109" i="1"/>
  <c r="E108" i="1"/>
  <c r="E107" i="1"/>
  <c r="E106" i="1"/>
  <c r="E105" i="1"/>
  <c r="E104" i="1"/>
  <c r="E103" i="1"/>
  <c r="E102" i="1"/>
  <c r="E101" i="1"/>
  <c r="E100" i="1"/>
  <c r="E99" i="1"/>
  <c r="E98" i="1"/>
  <c r="E97" i="1"/>
  <c r="E96" i="1"/>
  <c r="E95" i="1"/>
  <c r="E94" i="1"/>
  <c r="E93" i="1"/>
  <c r="E92" i="1"/>
  <c r="E91" i="1"/>
  <c r="E90" i="1"/>
  <c r="E89" i="1"/>
  <c r="E88" i="1"/>
  <c r="E87" i="1"/>
  <c r="E86" i="1"/>
  <c r="E85" i="1"/>
  <c r="F84" i="1" s="1"/>
  <c r="E84" i="1"/>
  <c r="E83" i="1"/>
  <c r="E82" i="1"/>
  <c r="E81" i="1"/>
  <c r="E80" i="1"/>
  <c r="E79" i="1"/>
  <c r="E78" i="1"/>
  <c r="E77" i="1"/>
  <c r="E76" i="1"/>
  <c r="E75" i="1"/>
  <c r="E74" i="1"/>
  <c r="E73" i="1"/>
  <c r="E72" i="1"/>
  <c r="E71" i="1"/>
  <c r="E70" i="1"/>
  <c r="E69" i="1"/>
  <c r="E68" i="1"/>
  <c r="E67" i="1"/>
  <c r="F66" i="1" s="1"/>
  <c r="E66" i="1"/>
  <c r="E65" i="1"/>
  <c r="E64" i="1"/>
  <c r="E63" i="1"/>
  <c r="E62" i="1"/>
  <c r="E61" i="1"/>
  <c r="E60" i="1"/>
  <c r="E59" i="1"/>
  <c r="F58" i="1" s="1"/>
  <c r="E58" i="1"/>
  <c r="E57" i="1"/>
  <c r="E56" i="1"/>
  <c r="E55" i="1"/>
  <c r="F54" i="1" s="1"/>
  <c r="E54" i="1"/>
  <c r="E53" i="1"/>
  <c r="E52" i="1"/>
  <c r="E51" i="1"/>
  <c r="E50" i="1"/>
  <c r="F49" i="1"/>
  <c r="E49" i="1"/>
  <c r="E48" i="1"/>
  <c r="E47" i="1"/>
  <c r="E46" i="1"/>
  <c r="F45" i="1" s="1"/>
  <c r="E45" i="1"/>
  <c r="C5" i="57"/>
  <c r="G1177" i="61"/>
  <c r="G1179" i="61"/>
  <c r="G1181" i="61"/>
  <c r="G1183" i="61"/>
  <c r="G1185" i="61"/>
  <c r="G1187" i="61"/>
  <c r="G1189" i="61"/>
  <c r="G1191" i="61"/>
  <c r="G1193" i="61"/>
  <c r="G1195" i="61"/>
  <c r="G1197" i="61"/>
  <c r="G1446" i="61"/>
  <c r="G1448" i="61"/>
  <c r="G1451" i="61"/>
  <c r="G1452" i="61"/>
  <c r="G1455" i="61"/>
  <c r="G1456" i="61"/>
  <c r="G1459" i="61"/>
  <c r="G1460" i="61"/>
  <c r="G1462" i="61"/>
  <c r="G1464" i="61"/>
  <c r="G1466" i="61"/>
  <c r="C23" i="38"/>
  <c r="C28" i="38" s="1"/>
  <c r="G2112" i="49"/>
  <c r="G2113" i="49"/>
  <c r="G2114" i="49"/>
  <c r="G2115" i="49"/>
  <c r="G2130" i="49"/>
  <c r="F243" i="1" l="1"/>
  <c r="F247" i="1"/>
  <c r="F33" i="21"/>
  <c r="F37" i="21"/>
  <c r="F41" i="21"/>
  <c r="F45" i="21"/>
  <c r="F49" i="21"/>
  <c r="F53" i="21"/>
  <c r="F57" i="21"/>
  <c r="F181" i="1"/>
  <c r="F31" i="21"/>
  <c r="F35" i="21"/>
  <c r="F39" i="21"/>
  <c r="F43" i="21"/>
  <c r="F47" i="21"/>
  <c r="F51" i="21"/>
  <c r="F55" i="21"/>
  <c r="F59" i="21"/>
  <c r="F63" i="21"/>
  <c r="F67" i="21"/>
  <c r="F71" i="21"/>
  <c r="F75" i="21"/>
  <c r="F79" i="21"/>
  <c r="F83" i="21"/>
  <c r="F87" i="21"/>
  <c r="F185" i="1"/>
  <c r="F189" i="1"/>
  <c r="F193" i="1"/>
  <c r="F217" i="1"/>
  <c r="F245" i="1"/>
  <c r="F61" i="21"/>
  <c r="F65" i="21"/>
  <c r="F69" i="21"/>
  <c r="F73" i="21"/>
  <c r="F77" i="21"/>
  <c r="F81" i="21"/>
  <c r="F85" i="21"/>
  <c r="F89" i="21"/>
  <c r="F93" i="21"/>
  <c r="F97" i="21"/>
  <c r="F101" i="21"/>
  <c r="F105" i="21"/>
  <c r="F109" i="21"/>
  <c r="F113" i="21"/>
  <c r="F117" i="21"/>
  <c r="F121" i="21"/>
  <c r="F142" i="1"/>
  <c r="F150" i="1"/>
  <c r="F277" i="1"/>
  <c r="F289" i="1"/>
  <c r="F296" i="1"/>
  <c r="F300" i="1"/>
  <c r="F91" i="21"/>
  <c r="F95" i="21"/>
  <c r="F99" i="21"/>
  <c r="F103" i="21"/>
  <c r="F107" i="21"/>
  <c r="F111" i="21"/>
  <c r="F115" i="21"/>
  <c r="F119" i="21"/>
  <c r="F287" i="1"/>
  <c r="F291" i="1"/>
  <c r="F294" i="1"/>
  <c r="F298" i="1"/>
  <c r="F330" i="1"/>
  <c r="F338" i="1"/>
  <c r="G1468" i="61"/>
  <c r="G1475" i="61" s="1"/>
  <c r="G1199" i="61"/>
  <c r="G1473" i="61" s="1"/>
  <c r="F93" i="1"/>
  <c r="F101" i="1"/>
  <c r="F109" i="1"/>
  <c r="F117" i="1"/>
  <c r="F125" i="1"/>
  <c r="F133" i="1"/>
  <c r="F157" i="1"/>
  <c r="F172" i="1"/>
  <c r="F228" i="1"/>
  <c r="F258" i="1"/>
  <c r="F273" i="1"/>
  <c r="F288" i="1"/>
  <c r="F292" i="1"/>
  <c r="F295" i="1"/>
  <c r="F299" i="1"/>
  <c r="F307" i="1"/>
  <c r="F319" i="1"/>
  <c r="F32" i="21"/>
  <c r="F36" i="21"/>
  <c r="F40" i="21"/>
  <c r="F44" i="21"/>
  <c r="F48" i="21"/>
  <c r="F52" i="21"/>
  <c r="F56" i="21"/>
  <c r="F60" i="21"/>
  <c r="F64" i="21"/>
  <c r="F68" i="21"/>
  <c r="F76" i="21"/>
  <c r="F80" i="21"/>
  <c r="F84" i="21"/>
  <c r="F88" i="21"/>
  <c r="F92" i="21"/>
  <c r="F96" i="21"/>
  <c r="F100" i="21"/>
  <c r="F104" i="21"/>
  <c r="F108" i="21"/>
  <c r="F112" i="21"/>
  <c r="F116" i="21"/>
  <c r="F120" i="21"/>
  <c r="F123" i="21"/>
  <c r="F127" i="21"/>
  <c r="F131" i="21"/>
  <c r="F135" i="21"/>
  <c r="F139" i="21"/>
  <c r="F143" i="21"/>
  <c r="F147" i="21"/>
  <c r="F151" i="21"/>
  <c r="E226" i="4"/>
  <c r="F75" i="1"/>
  <c r="F163" i="1"/>
  <c r="F198" i="1"/>
  <c r="F210" i="1"/>
  <c r="F234" i="1"/>
  <c r="F238" i="1"/>
  <c r="F271" i="1"/>
  <c r="F286" i="1"/>
  <c r="F290" i="1"/>
  <c r="F297" i="1"/>
  <c r="F309" i="1"/>
  <c r="F313" i="1"/>
  <c r="F325" i="1"/>
  <c r="F30" i="21"/>
  <c r="F34" i="21"/>
  <c r="F38" i="21"/>
  <c r="F42" i="21"/>
  <c r="F46" i="21"/>
  <c r="F50" i="21"/>
  <c r="F54" i="21"/>
  <c r="F58" i="21"/>
  <c r="F62" i="21"/>
  <c r="F66" i="21"/>
  <c r="F70" i="21"/>
  <c r="F74" i="21"/>
  <c r="F78" i="21"/>
  <c r="F82" i="21"/>
  <c r="F86" i="21"/>
  <c r="F90" i="21"/>
  <c r="F94" i="21"/>
  <c r="F98" i="21"/>
  <c r="F102" i="21"/>
  <c r="F106" i="21"/>
  <c r="F110" i="21"/>
  <c r="F114" i="21"/>
  <c r="F118" i="21"/>
  <c r="I122" i="21"/>
  <c r="F122" i="21" s="1"/>
  <c r="F125" i="21"/>
  <c r="F129" i="21"/>
  <c r="F133" i="21"/>
  <c r="F137" i="21"/>
  <c r="F141" i="21"/>
  <c r="F145" i="21"/>
  <c r="F149" i="21"/>
  <c r="F153" i="21"/>
  <c r="G2117" i="49"/>
  <c r="G2131" i="49" s="1"/>
  <c r="G2134" i="49" s="1"/>
  <c r="C3" i="57" s="1"/>
  <c r="E351" i="1" l="1"/>
  <c r="G1477" i="61"/>
  <c r="C7" i="57" s="1"/>
  <c r="I157" i="21"/>
  <c r="E157" i="21"/>
  <c r="H531" i="55"/>
  <c r="H532" i="55"/>
  <c r="H533" i="55"/>
  <c r="H534" i="55"/>
  <c r="H535" i="55"/>
  <c r="H538" i="55"/>
  <c r="H539" i="55"/>
  <c r="H540" i="55"/>
  <c r="H541" i="55"/>
  <c r="H542" i="55"/>
  <c r="H545" i="55"/>
  <c r="H546" i="55"/>
  <c r="H547" i="55"/>
  <c r="H548" i="55"/>
  <c r="H549" i="55"/>
  <c r="H552" i="55"/>
  <c r="H553" i="55"/>
  <c r="H554" i="55"/>
  <c r="H555" i="55"/>
  <c r="H558" i="55"/>
  <c r="H559" i="55"/>
  <c r="H562" i="55"/>
  <c r="C11" i="57"/>
  <c r="G150" i="54"/>
  <c r="G151" i="54" s="1"/>
  <c r="C13" i="57" s="1"/>
  <c r="F147" i="45"/>
  <c r="F151" i="45" s="1"/>
  <c r="I4" i="42"/>
  <c r="I6" i="42" s="1"/>
  <c r="I10" i="42"/>
  <c r="I11" i="42"/>
  <c r="I12" i="42"/>
  <c r="I13" i="42"/>
  <c r="I14" i="42"/>
  <c r="I15" i="42"/>
  <c r="I16" i="42"/>
  <c r="I17" i="42"/>
  <c r="I18" i="42"/>
  <c r="I19" i="42"/>
  <c r="I24" i="42"/>
  <c r="I25" i="42"/>
  <c r="I26" i="42"/>
  <c r="I31" i="42"/>
  <c r="I33" i="42" s="1"/>
  <c r="I36" i="42"/>
  <c r="I38" i="42" s="1"/>
  <c r="J4" i="41"/>
  <c r="J6" i="41"/>
  <c r="J13" i="41" s="1"/>
  <c r="J8" i="41"/>
  <c r="J10" i="41"/>
  <c r="G3017" i="62"/>
  <c r="G3019" i="62"/>
  <c r="G3021" i="62"/>
  <c r="I28" i="42" l="1"/>
  <c r="I40" i="42" s="1"/>
  <c r="I21" i="42"/>
  <c r="G3024" i="62"/>
  <c r="H565" i="55"/>
  <c r="C9" i="57" s="1"/>
  <c r="C15" i="57" s="1"/>
  <c r="C16" i="57" l="1"/>
  <c r="C17" i="57" s="1"/>
</calcChain>
</file>

<file path=xl/sharedStrings.xml><?xml version="1.0" encoding="utf-8"?>
<sst xmlns="http://schemas.openxmlformats.org/spreadsheetml/2006/main" count="12675" uniqueCount="5274">
  <si>
    <t>Razne tesarske podkonstrukcije, poletvanja i sl., izvode se prema nacrtima i opisu jelovom ili smrekovom građom koja mora biti zaštićena odgovarajućim sredstvom za zaštitu drva, te u svemu mora zadovoljavati važeće propise.</t>
  </si>
  <si>
    <t>Dobava materijala i postava gredica.</t>
  </si>
  <si>
    <t>Gredice od jelove ili smrekove građe postavljaju se okomito na strehu.</t>
  </si>
  <si>
    <t>Dobava materijala i izrada završne fasadne žbuke.</t>
  </si>
  <si>
    <t>Obračun po m2 izvednog završnog sloja.</t>
  </si>
  <si>
    <t>instal. cijevi CS 50</t>
  </si>
  <si>
    <t>instal. cijevi CS 60</t>
  </si>
  <si>
    <t>11.3.Rezanje i ovod postojećeg tel. kabela TK 10 4x15x0,6 mm u tel. zdenac</t>
  </si>
  <si>
    <t xml:space="preserve"> i završnim, toplinski obrađenim lakom. Razdjelnik treba biti izrađen u dvije sekcije odjeljene odgovarajućim pregradama i posebnim vratima i bravama. Sekcije trebaju biti vidno označene radi</t>
  </si>
  <si>
    <t>razlikovanja. U razdjelnik će se ugraditi slijedeća oprema kao proizvodnje «Schneider»:</t>
  </si>
  <si>
    <t>- 5 kom sklopka C60H 10C/1</t>
  </si>
  <si>
    <t>- 6 kom sklopka C60H 10C/1</t>
  </si>
  <si>
    <t xml:space="preserve">- 5 kom sklopka C60H 16C/1 </t>
  </si>
  <si>
    <t>Cijevi međusobno spajati originalnim kolčacima s gumenim brtvama.</t>
  </si>
  <si>
    <t>Nakon ispitivanja postavljenih cijevi tjeme i bokovi se zaštićuju kamenim granulatom tip "0".</t>
  </si>
  <si>
    <t>Odabrane cijevi kao tip "SN 8" "Pipelife" prema ONORM 5184, s podebljanom debljinom stijenke, ili od drugog proizvođača ali istih karakteristika kao odabrane.</t>
  </si>
  <si>
    <t>- prekrivanje postavljenih ploča PE folijom debljine 0,1 mm u jednom sloju.</t>
  </si>
  <si>
    <t>Obračun po m2 izvedenog izolacijskog sloja.</t>
  </si>
  <si>
    <t>U krilo se ugrađuju odzračne rešetke  400x200 mm.</t>
  </si>
  <si>
    <t>Osnovna konstrukcija je od čeličnih cijevi sa protupožarnom  izolacijskom oblogom i završnom oblogom od tipskih čeličnih  profila 104x80 mm.</t>
  </si>
  <si>
    <t>1.12.Proboj zidova građevine ispod razine podova radi prolaza cijevi. Zidovi su debljine 35 cm i trba načiniti otvor sradnje mjere 30x25 cm</t>
  </si>
  <si>
    <t>6. INSTALACIJA EMP KOTLOVNICE</t>
  </si>
  <si>
    <t>7. PREKIDAČI I UTIČNICE</t>
  </si>
  <si>
    <t>8. SVJETILJKE</t>
  </si>
  <si>
    <t>9. DIESEL ELEKTRIČKO POSTROJENJE</t>
  </si>
  <si>
    <t>7.17.Isto kao st. 7.15. samo utičnica zidna za 24 V kao GEWISS 62538 u zaštiti IP 44 sa pripadajućim utikačem</t>
  </si>
  <si>
    <t xml:space="preserve"> parket ljepljen za podlogu, komplet s kutnim letvama</t>
  </si>
  <si>
    <t xml:space="preserve"> sastav slojeva:</t>
  </si>
  <si>
    <t>Pri pokrivanje krova ostalog dijela krova svaki treći crijep čavlati za letve pocinčanim čeličnim čavlima.</t>
  </si>
  <si>
    <t>10. VANJSKA RASVJETA</t>
  </si>
  <si>
    <t>C. INSTALACIJE SLABE STRUJE</t>
  </si>
  <si>
    <t>11. RADOVI ZA PRIKLJ. NA TEL. MREŽU</t>
  </si>
  <si>
    <t>12. STRUKTURNO KABLIRANJE</t>
  </si>
  <si>
    <t>13. RTV ANTENSKA INSTALACIJA</t>
  </si>
  <si>
    <t>D. ZAŠTITA OD PRENAPONA</t>
  </si>
  <si>
    <t>14. GROMOBRANSKA INSTALACIJA</t>
  </si>
  <si>
    <t xml:space="preserve">E. GRAĐEVINSKI RADOVI </t>
  </si>
  <si>
    <t xml:space="preserve">     UZ ELEKTROINSTALACIJE                       </t>
  </si>
  <si>
    <t xml:space="preserve">       III ) SVEUKUPNO:</t>
  </si>
  <si>
    <t>A. RADOVI U NADLEŽNOSTI ELEKTRODISTRIBUCIJE</t>
  </si>
  <si>
    <t>Letvanje za pokrov MEDITERAN crijepom.</t>
  </si>
  <si>
    <t>Na srehi ispod crijepa za letvu pričvrstiti tipski odzračni element s češljem koji zatvara šupljinu vala crijepa, te istovremeno omogućava provjetravanje.</t>
  </si>
  <si>
    <t>Stavka uključuje:</t>
  </si>
  <si>
    <t>- ugradba tipske odzračne trake koja omogućuje provjetravanje na sljemenu ili grebenu</t>
  </si>
  <si>
    <t>Izrada oplate podrazumjeva i izradu oplate za otvore, prodore i šliceve u betonskim i AB elementima.</t>
  </si>
  <si>
    <t>Vanjske prozorske klupčice od kamena, presjeka 25 x 4 cm, postavljene u cementnom mortu.</t>
  </si>
  <si>
    <t>Stavka uključuje izradu posteljice prije polaganja cijevi u visini 10 cm, te zasipanje postavljenih cijevi u visini 20 cm iznad tjemena cijevi.</t>
  </si>
  <si>
    <t>Obračun po m3.</t>
  </si>
  <si>
    <t>Stavka obuhvaća pažljivu demontažu unutarnjih i vanjskih vrata komplet s dovratnicima.</t>
  </si>
  <si>
    <t>a) jednokrilna unutarnja  vrata, zidarski otvor veličine 105/210 cm</t>
  </si>
  <si>
    <t>b) dvokrilna vanjska  vrata, zidarski otvor  veličine 160/210 cm</t>
  </si>
  <si>
    <t>c) jednokrilna vanjska vrata, zidarski otvor veličine 75/210 cm</t>
  </si>
  <si>
    <t>Letve se postavljaju paralelno sa strehom, te se čavlaju pocinčanim čeličnim čavlima za drvenu podkonstrukciju ispod.</t>
  </si>
  <si>
    <t>A.13. Ispitivanje izolacijskog otpora položenog kabela te prijelaznog otpora uzemljivača, izrada protokola i predaja investitoru</t>
  </si>
  <si>
    <t>kpl</t>
  </si>
  <si>
    <t xml:space="preserve">Sve komplet sa razvodnim kutijama i spajanjem; obračunava se po rasvjetnom mjestu. </t>
  </si>
  <si>
    <t>5.2. Isto kao st. 5.1. samo za priključak ventilatora u sanit. čvorovima</t>
  </si>
  <si>
    <t xml:space="preserve">5.3. Isto kao stavka 5.1. samo za instalaciju za daljinski isklop. </t>
  </si>
  <si>
    <t>Ukupno se polaže po isklopniku:</t>
  </si>
  <si>
    <t xml:space="preserve"> -  10 m PP00-Y 3 x2,5 mm2</t>
  </si>
  <si>
    <t>-  18 m PP-Y 3x1,5 mm2</t>
  </si>
  <si>
    <t>-  2,5 m CS 20</t>
  </si>
  <si>
    <t xml:space="preserve">5.4. Isto kao stavka 5.1. samo za instalaciju u garaži, agregatnici i kotlovnici. Instalacija se polaže nadžbukno na odstojne obujmice. </t>
  </si>
  <si>
    <t>-  5,3 m PP-Y 3x1,5 mm2</t>
  </si>
  <si>
    <t>-  0,5 m CS 20</t>
  </si>
  <si>
    <t>12.14. Dobava materijala te izrada instalacije za priključak pozivnog zvona. Instalacija se izvodi vodom PP-Y 3x1,5 mm2 kroz inst. cijevi i po kabelskim stazama komplet sa spajanjem i potrebnim razvodnim kutijama. Ukupno se polaže:</t>
  </si>
  <si>
    <t xml:space="preserve">- PP-Y 3x1,5 mm2   </t>
  </si>
  <si>
    <t>m 27</t>
  </si>
  <si>
    <t>- CS20</t>
  </si>
  <si>
    <t>Cijevi vođene u podu zaštititi bitumeniziranom "dekorodal" trakom, a cijevi vođene u zidu filcom i PVC ovojem.</t>
  </si>
  <si>
    <t>Zaštitni materijal se omata oko cijevi.</t>
  </si>
  <si>
    <t>7.19. Isto kao st. 7.18. samo tipkalo u zaštiti IP 67</t>
  </si>
  <si>
    <t>7.20.Dobava i isporuka investitoru jednofaznog UPS uređaja sa slijedećim svojstvima:</t>
  </si>
  <si>
    <t>- snaga 600 VA</t>
  </si>
  <si>
    <t xml:space="preserve">- ON – LINE tehnologija  </t>
  </si>
  <si>
    <t>- Dvostruka konverzija</t>
  </si>
  <si>
    <t>- Sinusni oblik napona</t>
  </si>
  <si>
    <t>- Autonomija cca 6 min</t>
  </si>
  <si>
    <t>- Automatska premosnica bez prekida za slučaj    kvara</t>
  </si>
  <si>
    <t>- Ulazni napon cca 120 – 276 V</t>
  </si>
  <si>
    <t>- Frekvencija 50 Hz – samodetekcija</t>
  </si>
  <si>
    <t>- Harmonička izobličenja: za linearna &lt;4% i za     nelinearna opterećenja &lt;6%</t>
  </si>
  <si>
    <t>- Preopterećenje trajno 10%</t>
  </si>
  <si>
    <t>- Bučnost &lt; 40dB</t>
  </si>
  <si>
    <t>- Automatski test baterija</t>
  </si>
  <si>
    <t>R) PVC STOLARIJA</t>
  </si>
  <si>
    <t>UKUPNO - R):</t>
  </si>
  <si>
    <t>Završna traka se prevrće na parapetni zid i podlaže ispod limenog opšava koji se montira naknadno i obračunava posebno.</t>
  </si>
  <si>
    <t>Obračun po m1 izvedene hidroizolacije holkela.</t>
  </si>
  <si>
    <t>Dobava i ugradba tuš kade.</t>
  </si>
  <si>
    <t>Tuš kada akrilna, bijele boje.</t>
  </si>
  <si>
    <t>- silikonski kit za brtvljenje spoja kade i zidne keramike</t>
  </si>
  <si>
    <t xml:space="preserve">5.5. Dobava materijala te izrada  instalacije utičnica i EGV vodom PP-Y 3x2,5 mm2. Vod se polaže na kabelsku trasu, u instal. cijevi kroz betonske zidove, podžbukno u prethodno izrađene žljebove u zidovima te kroz KNAUF pregradne zidove. Stavkom se obuhvaća i izrada odgovarajućih žljebova u pregradnim zidovima. </t>
  </si>
  <si>
    <t>Ukupno se polaže po priključnom mjestu:</t>
  </si>
  <si>
    <t>-  7,8 m PP-Y 3x2,5 mm2</t>
  </si>
  <si>
    <t>-  5,4 m CS 20</t>
  </si>
  <si>
    <t>Sve komplet sa razvodnim kutijama i spajanjem; obračunava se po priključnom mjestu.</t>
  </si>
  <si>
    <t>5.6. Isto kao stavka 5.5. samo za instalaciju u garaži, agregatnici i kotlovnici koja se izvodi nadžbukno na odstojnim obujmicama.</t>
  </si>
  <si>
    <t>-  6,5 m  PP-Y 3x2,5 mm2</t>
  </si>
  <si>
    <t>proizvod Klimaoprema, slijedećih dimenzija:</t>
  </si>
  <si>
    <t>297x197</t>
  </si>
  <si>
    <t>297x297</t>
  </si>
  <si>
    <t>497x297</t>
  </si>
  <si>
    <t>Vanjska fiksna žaluzina, tip AFŽ, skupa sa</t>
  </si>
  <si>
    <t>297x597</t>
  </si>
  <si>
    <t>497x597</t>
  </si>
  <si>
    <t>Protusmrzavajuća žaluzina, tip RŽ12, ,</t>
  </si>
  <si>
    <t>215x300</t>
  </si>
  <si>
    <t>Odsisni zračni ventil, proizvod Klimaoprema</t>
  </si>
  <si>
    <t xml:space="preserve">PV 100 </t>
  </si>
  <si>
    <t xml:space="preserve">10.5.Dobava, ugradnja i spajanje rasvjetnog ormarića u rasvjetni stup kao TEP RM -1 </t>
  </si>
  <si>
    <t>10.6.Dobava materijala te izrada ožićenja rasvjetnih stupova vodom PP-Y 3x2.5 mm2</t>
  </si>
  <si>
    <t>10.7.Dobava materijala te spajanje rasvjetnog stupa na uzemljivač Fe-Zn trakom 25x4mm prosječne duljine 2 m komplet sa križnom spojnicom koju nakon vijčanog stezanja zaliti bitumenom</t>
  </si>
  <si>
    <t>Obračun po m2 obojane površine.</t>
  </si>
  <si>
    <t>22.</t>
  </si>
  <si>
    <t>23.</t>
  </si>
  <si>
    <t>Visina konstrukcije iznosi 2,90 m.</t>
  </si>
  <si>
    <t>U svemu prema statičkom proračunu.</t>
  </si>
  <si>
    <t>1.10.Razbijanje betonske podloge nakon skidanja estriha u širini 40 cm te iskop jarka kroz građevinu, širine 40 i dubine 30 cm te ponovno nasipanje jarka, nakon postave cijevi, uz potrebno nabijanje podloge te ponovna postava bet. podloge za estrih. Višak materijala se odvozi na deponij.</t>
  </si>
  <si>
    <t>Strojno pripremljen beton razastire se do polovine projektirane visine sloja, zatim se postavlja armatura nastavlja sa razastiranjem betona do pune projektirane visine.</t>
  </si>
  <si>
    <t>Dobava materijala, montaža i demontaža cijevne skela od čeličnih cijevi za radove na pročeljima objekta.</t>
  </si>
  <si>
    <t>Zaštitna ograda visine 100 cm u odnosu na pod skele.</t>
  </si>
  <si>
    <t>Obračun po m2.</t>
  </si>
  <si>
    <t>Podnice od daske d=5 cm.</t>
  </si>
  <si>
    <t>Skela se montira do visine 100 cm iznad krovnog vijenca.</t>
  </si>
  <si>
    <t>Montirana skela mora biti u skladu s pravilima zaštite na radu.</t>
  </si>
  <si>
    <t>Postava kamenih klupčica</t>
  </si>
  <si>
    <t>Obračun po m1</t>
  </si>
  <si>
    <t>Bojanje podgleda stropova i greda disperzivnim bojama svijetlog tona prema odabiru projektanta, na AB podlozi.</t>
  </si>
  <si>
    <t>Sve čelične profile pjeskariti do SIS  2,2.</t>
  </si>
  <si>
    <r>
      <t xml:space="preserve">Konstrukcija se oslanja na 6 stupova promjera </t>
    </r>
    <r>
      <rPr>
        <sz val="10"/>
        <rFont val="Arial"/>
        <family val="2"/>
        <charset val="238"/>
      </rPr>
      <t>Ø</t>
    </r>
    <r>
      <rPr>
        <sz val="10"/>
        <rFont val="Arial"/>
        <family val="2"/>
        <charset val="238"/>
      </rPr>
      <t xml:space="preserve"> 200/8 sidrenih u postojeću betonsku ploču. Na drugom kraju oslanja se na AB gredu novog dijela stacionara.</t>
    </r>
  </si>
  <si>
    <t>7.18. Dobava, ugradnja i spajanje tipkala za daljinski isklop u nuždi</t>
  </si>
  <si>
    <t>Oluci od pocinčanog čeličnog lima debljine 0,6 mm.</t>
  </si>
  <si>
    <t>Demontirati komplet s kukama ili obujmicama za pričvršćenje.</t>
  </si>
  <si>
    <t>Obračun po m3 demontirane konstrukcije.</t>
  </si>
  <si>
    <t>Predzadnji red (prije sljemena) ugraditi odzračni crijep (svaki treći crijep u redu).</t>
  </si>
  <si>
    <t>dim. 80/80 cm</t>
  </si>
  <si>
    <t>B. ELEKTROENERGETSKE INSTALACIJE</t>
  </si>
  <si>
    <t>1. DEMONTAŽA POSTOJEĆE OPREME</t>
  </si>
  <si>
    <t>Bojanje podgleda stropova disperzivnim bojama svijetlog tona na  podlozi od gipskartonskih ploča.</t>
  </si>
  <si>
    <t xml:space="preserve">Na mjestu ugradbe betona, u skladu sa programom kontrole betona uzimaju se uzorci betona za kontrolu kojom se provjerava da li ugrađeni betoni zadovoljavaju uvjete određene projektnom dokumentacijom. </t>
  </si>
  <si>
    <t>Uzorci se pripremaju i čuvaju prema HRN U.M1.005.</t>
  </si>
  <si>
    <t>- 1 kom str.dif.sklopka kao RCCB 25 4P 300 mA</t>
  </si>
  <si>
    <t>- 5 kom sklopka C60H 20C/3</t>
  </si>
  <si>
    <t>- 1 kom sklopka C60H 10C/3</t>
  </si>
  <si>
    <t>- 1 kom sklopka C60H 10C/1</t>
  </si>
  <si>
    <t>- 1 kom sklopka C60H   6B/1</t>
  </si>
  <si>
    <t>- 1 kom sklopka C60H   4B/1</t>
  </si>
  <si>
    <t>Osni razmak između letvi cca 33 cm.</t>
  </si>
  <si>
    <t xml:space="preserve">7.16.Isto kao st. 7.15. samo utičnica trofazna zidna </t>
  </si>
  <si>
    <t>14.2.Isto kao st. 14.1. samo na ravnom dijelu krova obračunato i sa nosačima i bet. pogačicama:</t>
  </si>
  <si>
    <t>3.2. Dobava materijala te izrada i ugradnja limene maske za priključne kabele iz poda do razdjelnika GRO-MO.</t>
  </si>
  <si>
    <t>- 11 kom sklopnik 3P, 25A, 220V</t>
  </si>
  <si>
    <t>- 1 kom luksomat Z7-LMS</t>
  </si>
  <si>
    <t>Demontaža zaštitnih - protuprovalnih rešetki na prozorima od čelični šipki zavarenih u okviru od čeličnih profila.</t>
  </si>
  <si>
    <t>Stavka uključuje demontažu vanjskih vrata i prozora, komplet s dovratnicima ili doprozornicima, unutarnjom prozorskom klupčicom, okovom.</t>
  </si>
  <si>
    <t>Stavka obuhvaća i demontažu PVC rolete i rolo kutije za stavke u kojima je to naznačeno.</t>
  </si>
  <si>
    <t>d) drvena dijelom ostakljena stijena s jednokrilnim mimokretnim vratima, zidarski otvor veličine 220/260 cm</t>
  </si>
  <si>
    <t>- 80/50 cm</t>
  </si>
  <si>
    <t>- 300/50 cm</t>
  </si>
  <si>
    <t>- 220/50 cm</t>
  </si>
  <si>
    <t>- 220/165 cm, s PVC roletom i rolo kutijom</t>
  </si>
  <si>
    <t>- 140/50 cm</t>
  </si>
  <si>
    <t>- 150/165 cm, s PVC roletom i rolo kutijom</t>
  </si>
  <si>
    <t>- 300/70 cm</t>
  </si>
  <si>
    <t>- 355/140 cm</t>
  </si>
  <si>
    <t>- 220/140 cm</t>
  </si>
  <si>
    <t>- 220/140 cm, s PVC roletom i rolo kutijom</t>
  </si>
  <si>
    <t>- 80/110 cm</t>
  </si>
  <si>
    <t>- 80/80 cm</t>
  </si>
  <si>
    <t>- 140/140 cm, s PVC roletom i rolo kutijom</t>
  </si>
  <si>
    <t>- 280/80 cm</t>
  </si>
  <si>
    <t xml:space="preserve">14.1. Dobava materijala te izrada hvataljki na krovu objekta. Hvataljka je od čel. poc. trake 20x3mm postavljena na odgovarajuće krovne nosače . Hvataljku povezati sa spojnicama na oluke, limene opšave i antenske stupove te sidrene zatege. Sve komplet  sa nosačima (1 kom/m), križnim i posebnim spojnicama te ostalim standardnim materijalom,  obračunato po metru hvataljke </t>
  </si>
  <si>
    <t>Dobava i montaža PVC kanalizacijskih cijevi za uličnu kanalizaciju.</t>
  </si>
  <si>
    <t>SHEMA 2C</t>
  </si>
  <si>
    <t xml:space="preserve">Zidarski otvor 195/157 cm                                                                  </t>
  </si>
  <si>
    <t>U svemu kao sheme 2 i 2A.</t>
  </si>
  <si>
    <t>U svemu kao shema 2C.</t>
  </si>
  <si>
    <t>SHEMA 2C '</t>
  </si>
  <si>
    <t>SHEMA 3</t>
  </si>
  <si>
    <t>Dvokrilni prozor izrađen od PVC profila osatkljen izolirajućim staklom 4+12+4 mm.</t>
  </si>
  <si>
    <t>Jedno krilo je zaokretno  jedno otklopno zaokretno.</t>
  </si>
  <si>
    <t xml:space="preserve">Zidarski otvor 140/140 cm                                                                  </t>
  </si>
  <si>
    <t>26.</t>
  </si>
  <si>
    <t>SHEMA 19</t>
  </si>
  <si>
    <t>Jedno krilo je zaokretno, jedno otklopno-zaokretno, a jedno samo otklopno.</t>
  </si>
  <si>
    <t xml:space="preserve">Zidarski otvor 210/140 cm                                                                  </t>
  </si>
  <si>
    <t>27.</t>
  </si>
  <si>
    <t>SHEMA 20</t>
  </si>
  <si>
    <t xml:space="preserve">Peterokrilni  prozor  izrađen od PVC profila sa ostakljenjem izolirajućim staklom 4+12+4 mm. </t>
  </si>
  <si>
    <t>Dva krila su zaokretna, dva otklopno-zaokretna, a jedno fiksno.</t>
  </si>
  <si>
    <t>- vanjski vodovod</t>
  </si>
  <si>
    <t>- vanjsku fekalnu odvodnju</t>
  </si>
  <si>
    <t>Finalna površinska zaštita je bojanje sa dva sloja uljene boje u tonu prema izboru projektanta, te je uključena u stavke bravarskih radova</t>
  </si>
  <si>
    <t>a) bojler volumena 80 litara</t>
  </si>
  <si>
    <t>b) bojler volumena 50 litara</t>
  </si>
  <si>
    <t>c) bojler bolumena 10 litara</t>
  </si>
  <si>
    <t>Dobava i ugradba armature za sudoper.</t>
  </si>
  <si>
    <t>- kutne ventile i flexi crijeva za priključak na instalaciju.</t>
  </si>
  <si>
    <t>Dimovodni priključak Φ 200 mm izrađen iz kotlovskog lima</t>
  </si>
  <si>
    <t xml:space="preserve">debljine 4 mm, izoliran mineralnom vunom u oblozi od Al-lima </t>
  </si>
  <si>
    <t xml:space="preserve">debljine 80 mm, jednim koljenom od 90°, te sa pričvrsnim i </t>
  </si>
  <si>
    <t xml:space="preserve">brtvenim materijalom za prijelaz na dimnjak Φ 220 mm </t>
  </si>
  <si>
    <t xml:space="preserve">sa ugrađenom regulacijskom zaklopkom </t>
  </si>
  <si>
    <t>Krilo vrata izrađeno od čeličnog lima. U krilo se ugrađuju odzračne rešetke  400x500 mm.</t>
  </si>
  <si>
    <t>Okov je standardan sa cilindričnom bravom sa 3 ključa.</t>
  </si>
  <si>
    <t>Dim. građ. otvora 160/210 cm.</t>
  </si>
  <si>
    <t>Poz. 4</t>
  </si>
  <si>
    <t>Dim. građ. otvora 140/205 cm.</t>
  </si>
  <si>
    <t>Poz. 5</t>
  </si>
  <si>
    <t>Dim. građ. otvora 80/210 cm.</t>
  </si>
  <si>
    <t xml:space="preserve">Konstrukcija ograde je iz čeličnih pravokutnih profila30/20,međusobno varenih i usidrenih u armiranobetonsku konstrukciju stepenica i podesta. </t>
  </si>
  <si>
    <t>Rukohvat je iz čelične šuplje cijevi Ø 50 mm izveden kontinuirano i povezan sa osnovnom konstrukcijom čeličnim šipkama Ø 16 mm,  učvrščen varenjem.</t>
  </si>
  <si>
    <t>Ispuna je od polikarbonatnih ploča debljine 10 mm u okviru od čeličnih pravokutnih profila.</t>
  </si>
  <si>
    <t>Svi čelični elementi trebaju se antikorozivno zaštiti s dva premaza i lakirati sa dva sloja laka u tonu po izboru projektanta.</t>
  </si>
  <si>
    <t>Stavka obuhvaća sav materijal i sve radove potrebne za izradu i montažu do potpune funkcionalnosti.</t>
  </si>
  <si>
    <t>Visina ograde od gotovog poda 100 cm.</t>
  </si>
  <si>
    <t>Obračun po m1 ograde</t>
  </si>
  <si>
    <t>Poz. 7</t>
  </si>
  <si>
    <t>Stavka uključuje dobavu i postavu profila, a sva podupiranja, rušenja i aktiviranje profila koji se izvode pri montaži profila obračunati su u zidarskim radovima.</t>
  </si>
  <si>
    <t>A.8.Dobava, doprema i zasipanje ispod i iznad kabela sitne zemlje - ilovače u dva sloja od po 10 cm.</t>
  </si>
  <si>
    <t>3.10.Dobava svog potrebnog materijala te izrada i montaža nadgradnog razdjelnika RPG. Razdjelnik će se izraditi od čeličnog dva puta dekapiranog lima, kojega obojati odgovarajućim antikorozivnim bojama i završnim, toplinski obrađenim lakom u zaštiti IP 44. Vrata opremiti patent zatvaračem. U razdjelnik će se ugraditi slijedeća oprema kao proizvodnje «Schneider» i «Moeller»:</t>
  </si>
  <si>
    <t>- 4 kom sklopka C60H 16C/1</t>
  </si>
  <si>
    <t>- 1 kom motorna sklopka 2TE-MS7-0,63/2p</t>
  </si>
  <si>
    <t>- 1 kom transform. 220/24 V, 100 VA</t>
  </si>
  <si>
    <t>Radovi rušenja obuhvaćaju:</t>
  </si>
  <si>
    <t>- skidanje pokrova, poletvanja za pokrov i nosive drvene konstrukcije kosog krova</t>
  </si>
  <si>
    <t xml:space="preserve">- skidanje svih slojeva poda na tlu do betonske podloge ispod hidroizolacije </t>
  </si>
  <si>
    <t>- skidanje slojeva poda na svim međukatnim konstrukcija do AB ploče ili AB tlačne ploče polumontažne međukatne konstrukcije</t>
  </si>
  <si>
    <t>- rušenje pregradnih zidova od opeke, obostrano ožbukanih, zidovi ukupne debljine 10 ili 15 cm</t>
  </si>
  <si>
    <t>- izrada otvora u nosivim betonskim zidovima debljine 25 ili 40 cm</t>
  </si>
  <si>
    <t>- kompletnu demontažu unutarnje i vanjske stolarije</t>
  </si>
  <si>
    <t>- skidanje žbuke debljine 3-4 cm sa zidova pročelja (vanjska žbuka)</t>
  </si>
  <si>
    <t>- skidanje žbuke sa unutarnjih zidova i to nosivih betonskih zidova, te pregradnih zidova koji se ne ruše</t>
  </si>
  <si>
    <t>- skidanje keramičkih zidnih pločica sa nosivih ili pregradnih zidova koji se ne ruše</t>
  </si>
  <si>
    <t>- rušenje svih dimnjaka</t>
  </si>
  <si>
    <t>- komplet demontažu sanitarne opreme i sanitarne galanterije</t>
  </si>
  <si>
    <t>- demontaža vanjskih i unutarnjih prozorskih klupčica</t>
  </si>
  <si>
    <t>- 1,7 m CS 20</t>
  </si>
  <si>
    <t>Profili i limovi spajaju se u konstruktivne cjeline spojnim sredstvima (varovi, vijci i zakovice) koja moraju odgovarati važećim standardima, moraju biti pravilno dimenzionirana i ugrađena.</t>
  </si>
  <si>
    <t>Vrsta spoja određena je opisom stavke.</t>
  </si>
  <si>
    <t>Izrađeni elementi se prije ugradbe zaštićuju temeljnim antikorozivnim premazom.</t>
  </si>
  <si>
    <t>Prije bojanja sa bravarije mora se ukloniti rđa.</t>
  </si>
  <si>
    <t>Površinu potom treba odmastiti odgovarajućim sredstvom.</t>
  </si>
  <si>
    <t>Čim se površina osuši treba nanjeti dvokratni nalič temeljnom bojom.</t>
  </si>
  <si>
    <t xml:space="preserve">                               </t>
  </si>
  <si>
    <t>Skidanje zidnih keramičkih pločica ljepljenih za zid građevinskim ljepilom.</t>
  </si>
  <si>
    <t>Dobava i ugradba ljevanoželjeznih fazonskih komada uz vodomjere.</t>
  </si>
  <si>
    <t>- "T" komad promjera 100/32 - komada 1</t>
  </si>
  <si>
    <t>Obračun po kg ugrađenih komada.</t>
  </si>
  <si>
    <t>- vijke i tiple za montažu WC školjke</t>
  </si>
  <si>
    <t>- sekcija zaštitne žaluzine protiv smrzavanja sa motornim pogonom</t>
  </si>
  <si>
    <t>- mjernu letvu</t>
  </si>
  <si>
    <t>- priključak odzračnog ventila AT-e #NAME?</t>
  </si>
  <si>
    <t>Postava kamenih pragova</t>
  </si>
  <si>
    <t>Pragovi se izvode iz kamenih ploča ili iz kamenih masiva ovisno o mjestu ugradnje.</t>
  </si>
  <si>
    <t xml:space="preserve">14.3. Dobava materijala i izrada gromobranskih odvoda od Fe-Zn trake 20x3mm. Traka se postavlja vertikalno po pročelju građevine na odgovarajućim nosačima (1 kom/m). </t>
  </si>
  <si>
    <t>Sve komplet sa nosačima i spajanjem, prosj. duljine 7,3 m.</t>
  </si>
  <si>
    <t>14.4.Dobava i ugradnja štitnika trake spojnih vodova, načinjenih od profiliranog lima i vruće cinčanih duljine 2100 mm, komplet sa pričvrsnim materijalom.</t>
  </si>
  <si>
    <t xml:space="preserve"> 14.5.Isto kao st. 14.3. samo se ugrađuje u vertikalni AB serklaž prilikom betoniranja, prosječne duljine 10m </t>
  </si>
  <si>
    <t>10.9.Dobava i ugradnja vruće cinčanih profiliranih štitnika kabela na betonski rasvjetni stup. Štitnik se ugrađuje u dva dijele: ispod i iznad ormarića iz stavke 9.8., u ukupnoj duljini od 3 m</t>
  </si>
  <si>
    <t>Tip HL 900 proizvod "Hutterer &amp; Lechner"</t>
  </si>
  <si>
    <t>Izrada i ugradba ventilacijske kape s opšavom.</t>
  </si>
  <si>
    <t>- FF (100) - komada 1</t>
  </si>
  <si>
    <t>- FF (500) - komada 2</t>
  </si>
  <si>
    <t>a) podna ploča debljine 20 cm</t>
  </si>
  <si>
    <t>b) vanjski zidovi okna debljine 20 cm</t>
  </si>
  <si>
    <t>c) pokrovna ploča debljine 20 cm</t>
  </si>
  <si>
    <t>Strojno betoniranje temelja za spremnik lož ulja.</t>
  </si>
  <si>
    <t>Strojno betoniranje revizijskih kanalizacijskih okna.</t>
  </si>
  <si>
    <t>Betoniranje izvesti betonom MB-20 s dodatkom aditiva za vodonepropusnost.</t>
  </si>
  <si>
    <t>Stavka uključuje beton, oplatu i armaturu.</t>
  </si>
  <si>
    <t>Podna ploča debljine 20 cm.</t>
  </si>
  <si>
    <t>Pokrovna ploča debljine 15 cm, s izvedenim ležištem za čelični poklopac promjera 60 cm.</t>
  </si>
  <si>
    <t>(lijevanoželjezni poklopac se obračunava posebnom stavkom)</t>
  </si>
  <si>
    <t>Zidovi debljine 20 cm.</t>
  </si>
  <si>
    <t>Jedinična cijena obuhvaća provjeru dimenzija na objektu (gradilištu), izradu bitnih detalja ugradbe, nabavu ili izradu kamenih elemenata, transport, skladištenje i manipulaciju elementima na gradilištu, radne skele, ugradbu kamena i materijal potreban za ugradbu, brtvljenje spojeva s drugim elementima trajno-elastičnim kitom, otklanjanje nedostataka i čišćenje otpadaka nastalih pri izvođenju kamenorezačkih radova.</t>
  </si>
  <si>
    <t>Sva navedena oprema smještena u čelični tipski ormarić veličine 50x50x14 cm (kao proizvod "Pastor")</t>
  </si>
  <si>
    <t>Dobava i ugradba protupožarnih aparata.</t>
  </si>
  <si>
    <t>Predviđen tipski vatrogasni aparat za početno gašenje S-9 sa suhim prahom.</t>
  </si>
  <si>
    <t>Postava na visini maksimalno 135 cm od poda, na pozicijama predviđenim projektom, uključivo postava tipske standardizirane naljepnice za označavanje položaja aparata.</t>
  </si>
  <si>
    <t>Komplet s materijalom za ugradbu - pričvršćenje na zid, ovjesna konzola, vijci s tiplom i dr.</t>
  </si>
  <si>
    <t>Podloga na koju se nanose namazi i glazure mora biti čista i suha.</t>
  </si>
  <si>
    <t>R.B.</t>
  </si>
  <si>
    <t>Opis stavke</t>
  </si>
  <si>
    <t>jed.  mjere</t>
  </si>
  <si>
    <t>količina</t>
  </si>
  <si>
    <t>1.</t>
  </si>
  <si>
    <t>jed. cijena (KN)</t>
  </si>
  <si>
    <t>ukupno     (KN)</t>
  </si>
  <si>
    <t>2.</t>
  </si>
  <si>
    <t>UKUPNO - A):</t>
  </si>
  <si>
    <t>UKUPNO - B):</t>
  </si>
  <si>
    <t>UKUPNO - C):</t>
  </si>
  <si>
    <t>REKAPITULACIJA:</t>
  </si>
  <si>
    <t>KN</t>
  </si>
  <si>
    <t>UKUPNO - E):</t>
  </si>
  <si>
    <t>UKUPNO - H):</t>
  </si>
  <si>
    <t>UKUPNO - I):</t>
  </si>
  <si>
    <t>m1</t>
  </si>
  <si>
    <t>3.</t>
  </si>
  <si>
    <t>4.</t>
  </si>
  <si>
    <t>kom</t>
  </si>
  <si>
    <t>Ispod opšava podložiti sloj krovne ljepenke što je obuhvaćeno ovom stavkom.</t>
  </si>
  <si>
    <t>Obračun po m1 prema razvijenoj širini opšava.</t>
  </si>
  <si>
    <t>5.</t>
  </si>
  <si>
    <t>Eventualni drugi način antikorozivne zaštite posebno je opisan u stavci.</t>
  </si>
  <si>
    <t>Na mjestima sudara estriha sa zidovima, stupovima i sl. izvesti dilatacijsku rešku sa umetkom od ekspandiranog elastificiranog polistirena debljine 1,0 cm</t>
  </si>
  <si>
    <t>Obračun po m3 prema presjeku tem. grede.</t>
  </si>
  <si>
    <t>a) presjek 20/20 cm</t>
  </si>
  <si>
    <t>Strojno betoniranje temelja dimnjaka.</t>
  </si>
  <si>
    <t>Obračun po m3 prema veličini temelja.</t>
  </si>
  <si>
    <t>Obračun po m3 prema debljini zida.</t>
  </si>
  <si>
    <t>Sistemi razupiranja iskopa u pogledu upotrebljenog materijala, konstruktivnog sistema i sigurnosnih uvjeta u svemu moraju odgovarati važećim propisima.</t>
  </si>
  <si>
    <t>10.12.Otpajanje postojećeg rasvjetnog stupa na zapadnom dijelu kompleksa te njihovo priključenje na novu mrežu P.P. Radove usuglasiti sa predstavnicima Distribucije.</t>
  </si>
  <si>
    <t>- 1 kom tipska mjerno priključna kutija</t>
  </si>
  <si>
    <t>- 4 kom odvodnik prenapona 0,5 kA</t>
  </si>
  <si>
    <t>II SEKCIJA normalne dobave</t>
  </si>
  <si>
    <t>- 1 kom sklopka NS 160 N 4P  STR 22SE 80 A sa naponskim okidačem 220 V</t>
  </si>
  <si>
    <t xml:space="preserve">- 1 kom osigurač kao IF 10 A </t>
  </si>
  <si>
    <t>- 1 kom sklopka NG125N/C 3P 50A</t>
  </si>
  <si>
    <t>- 2 kom sklopka NG125N/C 3P 40A</t>
  </si>
  <si>
    <t>- 1 kom sklopka NG125N/C 3P 35A</t>
  </si>
  <si>
    <t>- 1 kom sklopka NS100N 4P STR 22SE 100 A</t>
  </si>
  <si>
    <t>- 1 kom preklopka 1-2 K63 sa crvenom ručkom</t>
  </si>
  <si>
    <t>III SEKCIJA osiguranene dobave</t>
  </si>
  <si>
    <t xml:space="preserve">- 1 kom osigurač kao IF 6 A 1P </t>
  </si>
  <si>
    <t>- 3 kom podnožja NP0 sa kratkospojnicima</t>
  </si>
  <si>
    <t>- 3 kom sklopka NG125N/C 3P 40A</t>
  </si>
  <si>
    <t>- 1 kom sklopka NG125N/C 3P 32A</t>
  </si>
  <si>
    <t>- 1 kom sklopka C60H 25C/3</t>
  </si>
  <si>
    <t>IV SEKCIJA (VR)</t>
  </si>
  <si>
    <t xml:space="preserve">proizvod 3M kapaciteta do 1,0m3/h, skupa sa  posudom </t>
  </si>
  <si>
    <t xml:space="preserve">za sol, internim cjevovodom i armaturom. </t>
  </si>
  <si>
    <t>Uključivo prvo punjenje ionskom masom.</t>
  </si>
  <si>
    <t>kom. 8</t>
  </si>
  <si>
    <t>NO 25 ..........................................</t>
  </si>
  <si>
    <t>NO 32</t>
  </si>
  <si>
    <t>..........................................</t>
  </si>
  <si>
    <t>NO 40</t>
  </si>
  <si>
    <t>kom. 3</t>
  </si>
  <si>
    <t>NO 50</t>
  </si>
  <si>
    <t>kom. 5</t>
  </si>
  <si>
    <r>
      <t xml:space="preserve">Stavka uključuje </t>
    </r>
    <r>
      <rPr>
        <u val="double"/>
        <sz val="10"/>
        <color indexed="12"/>
        <rFont val="Arial"/>
        <family val="2"/>
      </rPr>
      <t>pažljivo ručno skidanje (kako se ne bi ugrozila nosivost zidova od mršavog betona)</t>
    </r>
    <r>
      <rPr>
        <sz val="10"/>
        <rFont val="Arial"/>
        <family val="2"/>
        <charset val="238"/>
      </rPr>
      <t xml:space="preserve">  sloja žbuke sa vanjskih ili unutarnjih zidova.</t>
    </r>
  </si>
  <si>
    <t>Poz 102.</t>
  </si>
  <si>
    <t>Pod pravovremenom kontrolom podrazumjeva se kontrola vertikalnosti i horizontalnosti u fazi izrade oplate za armiranobetonske radove i kontrola u fazi postavljanja mjernih skela za zidarske radove.</t>
  </si>
  <si>
    <t>Veličina dograđenog objekta je tlocrtno:</t>
  </si>
  <si>
    <t>5,65 x 4,15 m1</t>
  </si>
  <si>
    <t>Visina dograđenog objekta je:</t>
  </si>
  <si>
    <t>PR + 2 + Potkrovlje</t>
  </si>
  <si>
    <t>Obračun za komplet izvedene radove prema opisu stavke.</t>
  </si>
  <si>
    <t>Jedno krilo fiksno, jedno otklopno-zaokretno, a jedno samo zaokretno.</t>
  </si>
  <si>
    <t>Profil između dva krila je širi iz razloga sudara sa pregradnim zidom d=10 cm.</t>
  </si>
  <si>
    <t>SHEMA 9A</t>
  </si>
  <si>
    <t xml:space="preserve">Jednokrilni  prozor  izrađen od PVC profila sa ostakljenjem izolirajućim staklom 4+12+4 mm. </t>
  </si>
  <si>
    <t>Krilo je otklopno-zaokretno.</t>
  </si>
  <si>
    <t xml:space="preserve">Zidarski otvor 82/150 cm                                                                  </t>
  </si>
  <si>
    <t>SHEMA 11</t>
  </si>
  <si>
    <t xml:space="preserve">Fiksna ostakljena stijenka izrađena od PVC profila sa ostakljenjem izolirajućim staklom 4+12+4 mm. </t>
  </si>
  <si>
    <t>Širina hidroizolacijskih traka (2xV-4) 33 cm.</t>
  </si>
  <si>
    <t xml:space="preserve">Zidarski otvor 220/50 cm                                                                  </t>
  </si>
  <si>
    <t>Jedno krilo je zaokretno, a drugo otklopno-zaokretno.</t>
  </si>
  <si>
    <t xml:space="preserve">Zidarski otvor 180/120 cm                                                                  </t>
  </si>
  <si>
    <t>SHEMA 14</t>
  </si>
  <si>
    <t>SHEMA 15</t>
  </si>
  <si>
    <t xml:space="preserve">Zidarski otvor 80/80 cm                                                                  </t>
  </si>
  <si>
    <t>SHEMA 15a</t>
  </si>
  <si>
    <t>SHEMA 15b</t>
  </si>
  <si>
    <t xml:space="preserve">Zidarski otvor 80/120 cm                                                                  </t>
  </si>
  <si>
    <t>SHEMA 16</t>
  </si>
  <si>
    <t xml:space="preserve">Zidarski otvor 60/80 cm                                                                  </t>
  </si>
  <si>
    <t>24.</t>
  </si>
  <si>
    <t>SHEMA 17</t>
  </si>
  <si>
    <t xml:space="preserve">Zidarski otvor 80/110 cm                                                                  </t>
  </si>
  <si>
    <t>25.</t>
  </si>
  <si>
    <t>SHEMA 18</t>
  </si>
  <si>
    <t>Armaflex AC izolacijom debljine 40 mm, sa završnim</t>
  </si>
  <si>
    <t>slojem aluminijskog lima, komplet s postoljem</t>
  </si>
  <si>
    <t>Ekspanzijski modul za održavanje tlaka toplovodne instalacije EXPANSON-H-204-2-T-200-M proizvod, “Salmson”, sa fleksibilnim priključcima.</t>
  </si>
  <si>
    <t>Sigurnosni ventil 3 bara, tip SM 120-1B,</t>
  </si>
  <si>
    <t>proizvod “Honeywell”</t>
  </si>
  <si>
    <t>Glavna cirkulacijska crpka sa prirubnicama, tip SCX 50-25, proizvod “Salmson”.</t>
  </si>
  <si>
    <t>( jedna u pričuvi )</t>
  </si>
  <si>
    <t>Cirkulacijska crpka sa holenderima za grane C.G., tip SCX 32-80, proizvod “Salmson”.</t>
  </si>
  <si>
    <t>Instalacijske cijevi i vodovi polažu se na posteljicu od sloja kamenog granulata tip"0" u debljini 10 cm, te se položene instalacije zaštićuju slojem kamenog granulata tip "0" u visini sloja od 20 cm, a nakon toga zasipanje se vrši materijalom sa privremene deponije, u slojevima po 30 cm sa pažljivim zbijanjem svakog sloja da se ne oštete cijevi ili vodovi, prvi sloj nasipa mora biti zemlja I ili II kategorije.</t>
  </si>
  <si>
    <t>Nepovratni ventil na navoj, sa holenderima, brtvenim</t>
  </si>
  <si>
    <t xml:space="preserve"> i spojnim materijalom, obojen bijelim lakom otpornim na</t>
  </si>
  <si>
    <t xml:space="preserve"> toplinu dimenzija:</t>
  </si>
  <si>
    <t>Pažljiva demontaža betonskih ploča vel. 50/50/4 cm sa ravnog krova.</t>
  </si>
  <si>
    <t>Betonske ploče postavljene na sloj pijeska debljine 3 cm, a reške između ploča zalivene bitumenom.</t>
  </si>
  <si>
    <t>Skidanje holkela od cementnog morta - zaštite hidroizolacije sa ravnog krova, debljine prosječno 6 cm, visine 25 cm.</t>
  </si>
  <si>
    <t>Demontaža vanjskih prozorskih klupčica.(br.1)</t>
  </si>
  <si>
    <t>Demontaža kamenih pragova.(br.1)</t>
  </si>
  <si>
    <t>Pažljiva demontaža podnih obloga.(br.1)</t>
  </si>
  <si>
    <t>Skidanje zidnih keramičkih pločica.(br.1)</t>
  </si>
  <si>
    <t>Skidanje slojeva poda sa međukatnih konstrukcija.(br.1)</t>
  </si>
  <si>
    <t>Skidanje žbuke sa podgleda stropova.(br.1)</t>
  </si>
  <si>
    <t>Skidanje slojeva poda na tlu.(br.1)</t>
  </si>
  <si>
    <t>Demontaža sanitarne opreme.(br.1)</t>
  </si>
  <si>
    <t>Demontaža  stolarije.(br.1)</t>
  </si>
  <si>
    <t>Demontaža vanjske stolarije (br.1)</t>
  </si>
  <si>
    <t>Rušenje pregradnih zidova.(br.1)</t>
  </si>
  <si>
    <t>Prostor između gredica se ispunjava pločama kamene vune, što je obračunato posebnom stavkom u izolaterskim radovima.</t>
  </si>
  <si>
    <t>7.14.Isto kao st. 7.10. samo utičnica trostrukih kao REHAU za ugradnju u plastični parapetni razvodni kanal, komplet sa svim potrebnim dijelovima.</t>
  </si>
  <si>
    <t xml:space="preserve">     </t>
  </si>
  <si>
    <t>7.15.Dobava i ugradnja utičnica zidnih sa zaštitnim kontaktom IP 44</t>
  </si>
  <si>
    <t xml:space="preserve">8.22.Dobava i ugradnja svjetiljki kao TEP PS 60 u zaštiti IP44 komplet sa žaruljom </t>
  </si>
  <si>
    <t>8.23.Dobava i ugradnja svjetiljki kao TARGETTI  CCT 54044 + 47292 2x42 W komplet sa kompakt žaruljama</t>
  </si>
  <si>
    <t>8.22.Dobava i ugradnja fluo. svjetiljke kao TEP l 2302 236 D u zaštiti IP55 komplet sa fluo. cijevima 2500 K</t>
  </si>
  <si>
    <t>a) vel. 40/40 cm, teški tip - za nazivno opterećenje 250 kN</t>
  </si>
  <si>
    <t>Š) GEODETSKI RADOVI</t>
  </si>
  <si>
    <t>1.13. Iskop jarka u zemlji III i IV kat. zemljišta, pri vrhu širine 50, pri dnu 40 i dubine 50 cm. Prije polaganja cijevi, dno jarka treba poravnati. Zatrpavanje jarka u slojevima uz strojno nabijanje. Najprije  se jarak zasipa sitnim materijalom a nakon toga ostatkom i šljunkom kao podlogom za asvalt. Preostali materijal i krupno kamenje se odvozi na gradski deponij. Komplet obračunato po metru duljine iskopanog jarka.</t>
  </si>
  <si>
    <t>1.14.Iskop rupa u zemlji III i IV kategorije veličine 105x105x115 cm, nakon izrade temelja, zatrpavanje uz nabijanje i odvoz viška materijala na gradski deponij.</t>
  </si>
  <si>
    <t>1.15.Dobava materijala te izrada betonskog temelja dimenzije 95x95x105 cm sa ugradnjom sidrenih vijaka i cijevi za uvod kabela a sve prema detalju proizvođaća stupova</t>
  </si>
  <si>
    <t>Obračun po m3 prema debljini AB ploče i visini podupiranja.</t>
  </si>
  <si>
    <t>Strojno betoniranje AB ploče na postojećoj stropnoj konstrukciji (bez oplate).</t>
  </si>
  <si>
    <t>d) d = 5,5 - 7,0 cm</t>
  </si>
  <si>
    <t>Estrih armirati “Q” mrežom velicine “oka” 10 x 10 cm, debljine 4 mm.</t>
  </si>
  <si>
    <t xml:space="preserve">Strojno betoniranje arm. betonskog plivajućeg estriha sitnozrnim betonom MB-25. </t>
  </si>
  <si>
    <t>Armatura uključena u stavku.</t>
  </si>
  <si>
    <t xml:space="preserve">Strojno betoniranje betonskih podloga. </t>
  </si>
  <si>
    <t>Podloge treba izvesti ravno ili u padu prema projektu, dobro nabiti i izravnati “pod stazu”.</t>
  </si>
  <si>
    <t>16.</t>
  </si>
  <si>
    <t>17.</t>
  </si>
  <si>
    <t>18.</t>
  </si>
  <si>
    <t>Strojno betoniranje postolja - temelja za kotao u prostoru kotlovnice.</t>
  </si>
  <si>
    <t>- 3 kom podnožja NP-1 sa kratkospojnicima</t>
  </si>
  <si>
    <t>Automatska regulacija i upravljanje</t>
  </si>
  <si>
    <t xml:space="preserve">Mikroprocesorski sustav za centralni nadzor i upravljanje radom </t>
  </si>
  <si>
    <t>klima komore i strojarnice dizalice topline, proizvod Honeywell</t>
  </si>
  <si>
    <t>- mikroprocesorski regulator sa displayem ...</t>
  </si>
  <si>
    <t xml:space="preserve">XL50 MMI-PC </t>
  </si>
  <si>
    <t>- terminal set ................................................</t>
  </si>
  <si>
    <t xml:space="preserve">XS50 </t>
  </si>
  <si>
    <t>- relejni modul ...............................................</t>
  </si>
  <si>
    <t xml:space="preserve">MCE3 </t>
  </si>
  <si>
    <t>- transformator ..............................................</t>
  </si>
  <si>
    <t>CRT6</t>
  </si>
  <si>
    <t>Elementi u polju, proizvod Honeywell</t>
  </si>
  <si>
    <t>- podešivać ……………………......................</t>
  </si>
  <si>
    <t>T7560A1000 ( kom. 3 )</t>
  </si>
  <si>
    <t>- vanjski temperaturni osjetnik .........….........</t>
  </si>
  <si>
    <t>AF20</t>
  </si>
  <si>
    <t>- kotlovski temperaturni osjetnik .........….........</t>
  </si>
  <si>
    <t>KTF20</t>
  </si>
  <si>
    <t>- temperaturni osjetnik ............………..........</t>
  </si>
  <si>
    <t>VF20T ( kom. 2 )</t>
  </si>
  <si>
    <t>- troputni ventil ...........................…………...</t>
  </si>
  <si>
    <t xml:space="preserve">V5013R1065 </t>
  </si>
  <si>
    <t>- troputni ventil ...............…………...........….</t>
  </si>
  <si>
    <t xml:space="preserve">V5013R1057 </t>
  </si>
  <si>
    <t>- EM pogon ventila …………………………...</t>
  </si>
  <si>
    <t>ML7420A3006 ( kom.2 )</t>
  </si>
  <si>
    <t>- zaštitni termostat ……………………………</t>
  </si>
  <si>
    <t>TXM490</t>
  </si>
  <si>
    <t>T6951A1017 (kom.2)</t>
  </si>
  <si>
    <t>- EM pogon žaluzine ....................................</t>
  </si>
  <si>
    <t>ML4195E1002 (kom.2)</t>
  </si>
  <si>
    <t>kompl.  1</t>
  </si>
  <si>
    <t>Spajanje elemenata u polju sa regulatorom</t>
  </si>
  <si>
    <t>( nije uključeno ožičenje )</t>
  </si>
  <si>
    <t>9.2.Isporuka i postavljanje na zid uputa za pružanje prve pomoći kod strujnog udara, jednopolne sheme postrojenja i pločica upozorenja, sve u posebnoj zaštiti u skladu sa mjestom ugradnje.</t>
  </si>
  <si>
    <t>9.3.Isporuka i ugradnja aparata za početno gašenje požara suhim prahom kapaciteta prema požarnom opterećenju, na odgovarajuće mjesto u prostoru agregatnice.</t>
  </si>
  <si>
    <t>9.4.Dobava i postava ispred razdjelnika agregata gumene atestirane izolacijske prostirke od 1 m2</t>
  </si>
  <si>
    <t>9.5.Dobava i isporuka ručne krilne crpke za pretakanje</t>
  </si>
  <si>
    <t xml:space="preserve">goriva iz bačava </t>
  </si>
  <si>
    <t>9.6. Dobava i ugradnja fiksne protukišne žaluzine sa zaštitnom mrežom za ulazni i izlazni zrak na pročelju građevine, kao tipa FŽ 585x900 mm – Klimaoprema, Samobor</t>
  </si>
  <si>
    <t>Strojni utovar ostatka zemljanog materijala od iskopa u kamione nosivosti 15-20 tona te odvoz na gradsku deponiju udaljenu do 20 km sa kipanjem materijala i povratkom prijevoznog sredstva.</t>
  </si>
  <si>
    <t>Obračun po m3 prevezenog zemljanog materijala u rastresitom stanju (k1,35).</t>
  </si>
  <si>
    <t>Obračun prema vrsti materijala koji se odvozi.</t>
  </si>
  <si>
    <t>a) građevinski šut od rušenja zidova, skidanja žbuke, podnih obloga i sl.</t>
  </si>
  <si>
    <t>b) limarski elementi</t>
  </si>
  <si>
    <t>c) sanitarni uređaji</t>
  </si>
  <si>
    <t>d) unutarnja stolarija</t>
  </si>
  <si>
    <t>e) vanjska stolarija, bravarija i alubravarija</t>
  </si>
  <si>
    <t>f) ostali sitniji komadni otpad (penjalice, sanitarna galanterija i sl.)</t>
  </si>
  <si>
    <t>Prvi red pokrova (na strehi) svaki crijep čavlati za letve pocinčanim čeličnim čavlima, te svaki crijep pričvrstiti tipskom kopčom.</t>
  </si>
  <si>
    <t>Tlocrtna brutto površina polovice zgrade koja se ruši  iznosi 239  m2.</t>
  </si>
  <si>
    <t>Rušenje i demontaža ulaza u bunker( br.6)</t>
  </si>
  <si>
    <t>BGP objekta iznosi 6 m2.</t>
  </si>
  <si>
    <t>11.4.Dobava i uvlačenje, kroz već ugrađene cijevi, tel. kabela TK 59-50  4x15x0,6 mm, polaganje po kabelskoj trasi te uvod i spajanje u GKO s jedne strane i spajanje na postojeći kabel u kabelskom zdencu uz uporabu spojnice RAYCHEM XADA 43/8, s druge strane. Sve komplet sa potrebnim sitnim materijalom obračunato po metru duljine kabela</t>
  </si>
  <si>
    <t>11.5.Dobava i uvlačenje kroz cijevi voda P/M 1x16 mm2 te spajanje s jedne strane na uzemljivač u tel. zdencu a s druge strane na GKO. Sve komplet sa potrebnim sitnim materijalom obračunato po metru duljine voda</t>
  </si>
  <si>
    <t>12.1. Dobava te ugradnja vodova za strukturno kabliranje tipa  UTP CAT5 100 MHz na kabelske trase, u plastične kanalice i podžbukno u instalacijske cijevi.</t>
  </si>
  <si>
    <t>Debljina morta je cca 2 cm.</t>
  </si>
  <si>
    <t>Protupožarno staklo je višeslojno  (F-90) debljine 21 mm, težine 40 kg/m2.</t>
  </si>
  <si>
    <t>Vrata se mogu držati i u zatvorenom položaju, ali će biti bez brave samo sa kvakom.</t>
  </si>
  <si>
    <t>Posteljica za cijevi i opisana zaštita cijevi obračunava se posebnom stavkom u zemljanim radovima.</t>
  </si>
  <si>
    <t xml:space="preserve">Čelična konstrukcija nadstrešnice nad gospodarskim ulazom </t>
  </si>
  <si>
    <t>Primarni  nosači su od  čeličnog profila  IPE 160 dužine 890 cm oslonjen na armirano betonske zidove, postavljeni na razmaku od 225 cm.</t>
  </si>
  <si>
    <t>Sekundarni nosač oslonjen poprečno na glavni, na koji se oslanja limeni krov je čelični profil HOP [ 60x40x3 na razmaku od 222,5 cm.</t>
  </si>
  <si>
    <t>Spoj s zidom na pročelju objekta brtviti trajno-elastičnim kitom, te prekriti opšavom od plastificiranog AL lima debljine 0,8 mm.</t>
  </si>
  <si>
    <t>Opšav od AL lima izvesti kao dvodjelni, na način da se gornji dio upilava ukoso prema gore pod kutom od 45 u zid, u dubini 1 cm, te se nakon postave lima spoj u zidu brtvi trajno-elatičnim kitom.</t>
  </si>
  <si>
    <t>Gornji i donji opšav su međusobno spojeni limarskim prijevojem.</t>
  </si>
  <si>
    <t>Razvijena širina opšava 25 + 15 cm.</t>
  </si>
  <si>
    <t>Raspon iznosi 8,90 m.</t>
  </si>
  <si>
    <t>Tlocrtna dim. nadstrešnice 4,5 x 8,9 m.</t>
  </si>
  <si>
    <t>Materijal od kojih se izrađuje podna obloga , uvjeti izrade i isporuke moraju odgovarati standardu za vrstu poda.</t>
  </si>
  <si>
    <t>Kvalitet mora biti dokazan atestom.</t>
  </si>
  <si>
    <t>Obračun po komadu prema veličini rešetke.</t>
  </si>
  <si>
    <t>a) veličine 170/80 cm</t>
  </si>
  <si>
    <t>b) veličine 210/140 cm</t>
  </si>
  <si>
    <t>c) veličine 220/70 cm</t>
  </si>
  <si>
    <t>d) veličine 75/150 cm</t>
  </si>
  <si>
    <t>Podloga prije izrade hidroizolacije mora biti čista i suha.</t>
  </si>
  <si>
    <t>- hladnog premaza na bazi bitumena</t>
  </si>
  <si>
    <t>Izrada vertikalne hidroizolacije i zaštitnog sloja zidova u tlu.</t>
  </si>
  <si>
    <t>Ukoliko to opisom stavke nije precizirano, lice oplate može biti klasično (dašćano) ili glatko (vodootporna šperploča ili čelični lim).</t>
  </si>
  <si>
    <t>Oplata se obračunava u sklopu betonskih i AB radova, i uračunata je u cijenu pojedine stavke.</t>
  </si>
  <si>
    <t xml:space="preserve">Opći uvjeti za izradu oplata dani su kod općih uvjeta za betonske i AB radove. </t>
  </si>
  <si>
    <t>Obračun po m1 ugrađenih cijevi prema profilu.</t>
  </si>
  <si>
    <t>b) NO 25</t>
  </si>
  <si>
    <t>c) NO 20</t>
  </si>
  <si>
    <t>- Zaštitne protuprovalne rešetke od čeličnih šipki s vanjske strane PVC stolarije obračunavaju se posebnim stavkama u bravarskim radovima.</t>
  </si>
  <si>
    <t>- Vanjska i unutarnja prozorska klupčica obračunava se posebno u kamenorezačkim radovima.</t>
  </si>
  <si>
    <t>Izrada pokretnih i nepokretnih radnih skela u pogledu upotrebljenog materijala, konstruktivnog sistema, i sigurnosnih uvjeta u svemu mora odgovarati važećim propisima.</t>
  </si>
  <si>
    <t>Izbor odgovarajućih skela prepušta se izvoditelju uz poštivanje svih važećih propisa, te sigurnosnih uvjeta.</t>
  </si>
  <si>
    <t>Cijenu skele izvoditelj uključuje u radove za čije je izvođenje potrebna, što se naglašava u pojedinim stavkama troškovnika.</t>
  </si>
  <si>
    <t>Za sve radove na pročeljima objekta cijevna fasadna skela se obračunava posebnom stavkom.</t>
  </si>
  <si>
    <t xml:space="preserve"> B) Instalacija goriva</t>
  </si>
  <si>
    <t>Sezonski rezervoar goriva iz Č 0361, s dvostrukim plaštom</t>
  </si>
  <si>
    <t xml:space="preserve">volumena V=7 m³, dimenzija Ø 1260 x 2750 mm, </t>
  </si>
  <si>
    <t xml:space="preserve">sa svim potrebnim priključcima. Glavne dimenzije i izrada </t>
  </si>
  <si>
    <t>- kabel PP00-Y 5x2,5 mm2</t>
  </si>
  <si>
    <t>- kabel PP00-Y 3x2,5 mm2</t>
  </si>
  <si>
    <t>- cijev PHDE  60 mm</t>
  </si>
  <si>
    <t>- cijev PHDE  40 mm</t>
  </si>
  <si>
    <t xml:space="preserve">- cijev CS 50 </t>
  </si>
  <si>
    <t>- cijev CS 25</t>
  </si>
  <si>
    <t xml:space="preserve">                              </t>
  </si>
  <si>
    <t xml:space="preserve">5. INSTALACIJSKI VODOVI </t>
  </si>
  <si>
    <t xml:space="preserve">5.1. Dobava materijala te izrada rasvjetne instalacije vodom PP-Y 3x1,5 mm2. Vod se polaže na kabelsku trasu, u instal. cijevi kroz betonske zidove, podžbukno u prethodno izrađene žljebove u zidovima i plafonima te kroz KNAUF pregradne zidove. Stavkom se obuhvaća i izrada odgovarajućih žljebova u pregradnim zidovima i plafonima. </t>
  </si>
  <si>
    <t>Ukupno se polaže po rasvjetnom mjestu:</t>
  </si>
  <si>
    <t>- 6,1 m PP-Y 3x1,5 mm2</t>
  </si>
  <si>
    <t>Jediničnom cijenom za svaku pojedinačnu stavku obuhvatiti:</t>
  </si>
  <si>
    <t>- rušenje ili demontažu građevinskog elementa ili konstrukciju</t>
  </si>
  <si>
    <t>- iznošenje demontiranog materijala iz objekta i odlaganje na gradilišno odlagalište (u granicama parcele)</t>
  </si>
  <si>
    <t>Odvoz neupotrebljivog materijala od rušenja i demontaži, te građevinskog šuta na gradsko odlagalište obračunava se posebnom stavkom.</t>
  </si>
  <si>
    <t>Rušenje dijelova postojećih objekata izvesti na način da se sačuvaju osnovni građevinski materijali kao:</t>
  </si>
  <si>
    <t>Navedene materijale po rušenju ili demontaži složiti na gradilišno odlagalište po vrstama i dalje postupati prema dogovoru s investitorom ili korisnikom objekta.</t>
  </si>
  <si>
    <t>- sva potrebna podupiranja</t>
  </si>
  <si>
    <t>- tipsku profiliranu kopču za pričvršćenje sljemenjaka</t>
  </si>
  <si>
    <t>- zvonasti čavao za pričvršćenje sljemenjaka</t>
  </si>
  <si>
    <t>- tipski univerzalni nosač sljemene i grebene odzračne trake podesiv po visini</t>
  </si>
  <si>
    <t>- na spoj sljemena i grebena ugraditi tipski razdjelnik grebena</t>
  </si>
  <si>
    <t>Svi tipski elementi prema katalogu TONDACH HRVATSKA.</t>
  </si>
  <si>
    <t>- Obračun po m2 mjereno po kosini krova.</t>
  </si>
  <si>
    <t>- tipski odzračni element s češljem</t>
  </si>
  <si>
    <t>- odzračni crijep</t>
  </si>
  <si>
    <t>Nepovratni ventil za gorivo dimenzija</t>
  </si>
  <si>
    <t>Lijevak za gorivo sa zapornim organom</t>
  </si>
  <si>
    <t>Pri rušenju i demontaži poduzeti sve mjere za sigurnost i zaštitu prolaznika, te susjednih objekata.</t>
  </si>
  <si>
    <t>8.13.Dobava i ugradnja svjetiljki kao GUZZINI Ellipse System 5790 26 W zaštiti IP54 komplet sa kompakt žaruljom</t>
  </si>
  <si>
    <t xml:space="preserve">8.14.Dobava i ugradnja svjetiljki kao GUZZINI 5633 QT-DE 150 W u zaštiti IP44 komplet sa žaruljama </t>
  </si>
  <si>
    <t>8.15.Dobava i ugradnja flurescentnih svjetiljki kao THORN EUROPROOF 2001 118 22148973 u zaštiti IP67 sa fluo. cijevima 2500 K</t>
  </si>
  <si>
    <t>Jedinična cijena za AB radove obuhvaća izradu projekta betona, nabavu, pripremu i izradu armature, nabavu sastojaka i izradu betona, troškove ispitivanja betona, oplatu i radnu skelu, transport, ugradbu i njegu betona.</t>
  </si>
  <si>
    <t>Strojno betoniranje AB zidova u glatkoj dvostranoj oplati.</t>
  </si>
  <si>
    <t>Obračun po kg ugradene armature prema vrsti armature.</t>
  </si>
  <si>
    <t>Dobava, izrada i ugradba armature prema statičkom računu i planu pozicija armature.</t>
  </si>
  <si>
    <t xml:space="preserve"> -    1 kom EXCEL 50</t>
  </si>
  <si>
    <t>-    1 kom MCE 3</t>
  </si>
  <si>
    <t xml:space="preserve"> -    3 kom podesivača</t>
  </si>
  <si>
    <t>Obračun po m3 prema presjeku stupova.</t>
  </si>
  <si>
    <t>REKAPITULACIJA</t>
  </si>
  <si>
    <t xml:space="preserve">     A. RADOVI U NADLEŽNOSTI ELEKTRODISTR.</t>
  </si>
  <si>
    <t>UKUPNO:</t>
  </si>
  <si>
    <t xml:space="preserve">     B. ELEKTROENERGETSKE INSTALACIJE</t>
  </si>
  <si>
    <t>1. DEMONTAŽA OPREME</t>
  </si>
  <si>
    <t xml:space="preserve">            </t>
  </si>
  <si>
    <t>2. ELEKTRIČKI PRIKLJUČAK</t>
  </si>
  <si>
    <t>3. RAZDJELNICI</t>
  </si>
  <si>
    <t>4. GLAVNI NAPOJNI VODOVI</t>
  </si>
  <si>
    <t>5. INSTALACIJSKI VODOVI</t>
  </si>
  <si>
    <t>Fazonski komadi za PVC cijevi za nepropusni spoj s betonom, sustava "RDS" i "KGS", duljine 110 - 240 mm.</t>
  </si>
  <si>
    <t>presjeka 40/40 cm</t>
  </si>
  <si>
    <t>Ugrađeni beton se njeguje prema pravilima struke, a posebnom pažnjom pravovremenom i dostatnom polijevanju vodom betonskih ploča.</t>
  </si>
  <si>
    <t>Projektom nije definiran tip oplate, a izbor sistema oplate uz poštivanje svih općih uvjeta prepušten je izvoditelju.</t>
  </si>
  <si>
    <t>Vidljiva površina sokla je fino brušena .</t>
  </si>
  <si>
    <t>Sokl se lakira na isti način kao i parket.</t>
  </si>
  <si>
    <t>Obračun po m1 postavljenog sokla.</t>
  </si>
  <si>
    <t>b) Šljunak kao završni sloj na ravnom krovu deb. 5 cm.</t>
  </si>
  <si>
    <t>Beton MB - 30.</t>
  </si>
  <si>
    <t>Prvih 60 cm zida od temelja izraditi u vodonepropusnom betonu.</t>
  </si>
  <si>
    <t>INžENJERING CNS-a</t>
  </si>
  <si>
    <t>- Izrada potrebne dokumentacije ( uputstva za rad, logika programa i kontrolni parametri ),</t>
  </si>
  <si>
    <t>aplikacijske sheme</t>
  </si>
  <si>
    <t xml:space="preserve">   </t>
  </si>
  <si>
    <t>kompletno</t>
  </si>
  <si>
    <t>VATRODOJAVA</t>
  </si>
  <si>
    <t>Stavkom se obuhvaća skidanje sloja asfaltbetona na okolišu objekta, a u sklopu parcele.</t>
  </si>
  <si>
    <t>Debljina asaltnog sloja 5-6 cm.</t>
  </si>
  <si>
    <t>14.10. Isto kao st.14.8. samo sa polaganjem u zemlju oko uljnog gospodarstva na dubini oko 80 cm, komplet sa spajanjem spremnika na dva mjesta sa uzemljivačem te spajanjem na dva mjesta na  uzemljivač zapadnog dijela objekta i na odušnik. Nakon spajanja spojeve antikorozivnim premazom zaštititi. Sve komplet po metru uzemljivača.</t>
  </si>
  <si>
    <t>14.11. Dobava materijala te izrada premosnica na poklopcima spremnika, na poklopcu šahta, na prirubnicama, ventilima i ostaloj armaturi. Za premosnice primijeniti bakrene pokositrene pletenice odgovarajućeg presjeka.</t>
  </si>
  <si>
    <t>14.12. Dobava materijala te izrada i ugradnja u betonski temelj uređaja za uzemljenje autocisterni. Uređaj je izrađen od čeličnog «U» profila, sklopke 0-1 u «S» izvedbi, limene zaštitne «haube» te spojnog kabelskog voda P/F 25 mm2 sa pripadajućom vijčanom stezalicom i kukom za ovješenje. Svi čelični djelovi moraju biti vruće cinčani i prikladno obojani. Sve komplet sa povezivanjem na uzemljivač i temeljenjem.</t>
  </si>
  <si>
    <t xml:space="preserve"> E. GRAĐEVINSKI  RADOVI UZ  ELEKTROINSTALACIJE</t>
  </si>
  <si>
    <t xml:space="preserve">  -  cijev PHDE  60 mm</t>
  </si>
  <si>
    <t xml:space="preserve">  -  cijev PHDE  40 mm</t>
  </si>
  <si>
    <t xml:space="preserve">- cijev CS 40 </t>
  </si>
  <si>
    <t>5.12.Isto kao st. 5.5. samo instalacija za napajanje klimatizera,  ventilatora i klimakomora vodom PP-Y 3x1,5 mm2. Po jednom uređaju se ugrađuje:</t>
  </si>
  <si>
    <t>-  13 m PP-Y 3x1,5 mm2</t>
  </si>
  <si>
    <t xml:space="preserve">-  7 m inst. cijevi CS 20  </t>
  </si>
  <si>
    <t>5.13. Isto kao st. 5.5. samo za priključak klimatizera. Po jednom uređaju se ugrađuje:</t>
  </si>
  <si>
    <t>-  17 m PP-Y 3x2,5 mm2</t>
  </si>
  <si>
    <t>-   8 m inst. cijevi CS 20</t>
  </si>
  <si>
    <t>5.14.  Isto kao st. 5.5. samo za međusobno povezivanja ventilatora i regulatora brzine te klimakomore i regulatora brzine. Ugrađuje se:</t>
  </si>
  <si>
    <t>-  9 m PP-Y 3x1,5 mm2</t>
  </si>
  <si>
    <t>-  6 m inst. cijevi CS20</t>
  </si>
  <si>
    <t xml:space="preserve"> 5.15. Isto kao st. 5.5. samo za međusobno povezivanje unutarnje i vanjske klima jedinice. Ugrađuje se:</t>
  </si>
  <si>
    <t>-  11 m PP-Y 5x1,5 mm2</t>
  </si>
  <si>
    <t>-  10 m inst. cijevi CS 20</t>
  </si>
  <si>
    <t>5.16. Isto kao st. 5.5. samo za napajanje kalorifera i ventilatora u nadžbuknoj izvedbi na odstojnim obujmicama u garaži. Ugrađuje se prosječno:</t>
  </si>
  <si>
    <t>11 članaka ................................................</t>
  </si>
  <si>
    <t>12 članaka ..............................................</t>
  </si>
  <si>
    <t>13 članaka ................................................</t>
  </si>
  <si>
    <t>14 članaka ..............................................</t>
  </si>
  <si>
    <t>15 članaka ................................................</t>
  </si>
  <si>
    <t>16 članaka ................................................</t>
  </si>
  <si>
    <t>18 članaka ..............................................</t>
  </si>
  <si>
    <t>A.2.Iskop jarka u zemlji III i IV kat. zemljišta, pri vrhu širine 50, pri dnu 40 i dubine 80 cm. Prije polaganja kabela dno jarka treba poravnati. Zatrpavanje jarka u slojevima uz strojno nabijanje. Najprije  se jarak zasipa sitnim materijalom a nakon toga ostatkom . Preostali materijal i krupno kamenje se odvozi na gradski deponij. Komplet obračunato po metru duljine iskopanog kanala.</t>
  </si>
  <si>
    <t xml:space="preserve">m </t>
  </si>
  <si>
    <t>Formiranje travnjaka ravnog krova</t>
  </si>
  <si>
    <t>A.1.Zasijecanje motornom pilom asvaltne površine širine 50 cm radi iskopa jarka te njegovo razbijanje i odvoz na gradski deponij.</t>
  </si>
  <si>
    <t>Radijatorski termostatski regulacijski ventil (protok kroz radijator cca 50%),</t>
  </si>
  <si>
    <t>za jednocijevno grijanje sa cijevnim priključcima (spojnicama) za cijevi</t>
  </si>
  <si>
    <t>Ø 15x1</t>
  </si>
  <si>
    <t xml:space="preserve">Radijatorske rozete dvostruke No15 </t>
  </si>
  <si>
    <t>za cijevi vanjskih dimenzija:</t>
  </si>
  <si>
    <t>ARMAFLEX HS, debljine 13 mm, sa zaštitom iz aluminijskog</t>
  </si>
  <si>
    <t>lima, za cijevi vanjskih dimenzija:</t>
  </si>
  <si>
    <t>Kuglasti ventil na navoj, sa holenderima, brtvenim</t>
  </si>
  <si>
    <t>i spojnim materijalom, obojen bijelim lakom otpornim na</t>
  </si>
  <si>
    <t>toplinu dimenzija:</t>
  </si>
  <si>
    <t>NP 6</t>
  </si>
  <si>
    <t>NO 15 ..........................................</t>
  </si>
  <si>
    <t>NO 20 ..........................................</t>
  </si>
  <si>
    <t xml:space="preserve">Ručni odzračni radijatorski pipac </t>
  </si>
  <si>
    <t>Bakrene cijevi u kolutu sa PVC omotačem</t>
  </si>
  <si>
    <t>Æ15x1</t>
  </si>
  <si>
    <t>Bakrene cijevi u šipci sa pripadajućim fazonskim</t>
  </si>
  <si>
    <t>komadima, uključivo pričvrsni i ovjesni materijal</t>
  </si>
  <si>
    <t>15x1</t>
  </si>
  <si>
    <t>......................................................</t>
  </si>
  <si>
    <t>18x1</t>
  </si>
  <si>
    <t>22x1</t>
  </si>
  <si>
    <t>35x1,5 ...................................................</t>
  </si>
  <si>
    <t>42x1,5 ...................................................</t>
  </si>
  <si>
    <t>Izolacija bakrenih cijevi izolacijom</t>
  </si>
  <si>
    <t>ARMAFLEX HS, debljine 13 mm, sa pripadajućim ljepilom</t>
  </si>
  <si>
    <t>i samoljepljivom trakom te ličen premazom Armaflex-finish</t>
  </si>
  <si>
    <t>Obračun po m1 postavljenih cijevi prema profilu  cijevi.</t>
  </si>
  <si>
    <t>a) DN 110</t>
  </si>
  <si>
    <t>b) DN 125</t>
  </si>
  <si>
    <t>c) DN 160</t>
  </si>
  <si>
    <t>d) DN 200</t>
  </si>
  <si>
    <t>Fazonski komadi za cijevi u stavci 1.</t>
  </si>
  <si>
    <t>Obračun po komadu prema profilu.</t>
  </si>
  <si>
    <t>Atest ishoditi od ovlaštene tvrtke, te predati naručitelju u sklopu atestne dokumentacije za ishođenje uporabne dozvole.</t>
  </si>
  <si>
    <t>Obračun po komadu vanjskih hidranata.</t>
  </si>
  <si>
    <t xml:space="preserve">Zidarski otvor 140/150 cm                                                                  </t>
  </si>
  <si>
    <t>SHEMA 12</t>
  </si>
  <si>
    <t xml:space="preserve">Dvokrilni prozor  izrađen od PVC profila sa ostakljenjem izolirajućim staklom 4+12+4 mm. </t>
  </si>
  <si>
    <t>Oba krila su otklopna.</t>
  </si>
  <si>
    <t xml:space="preserve">Zidarski otvor 180/50 cm                                                                  </t>
  </si>
  <si>
    <t>SHEMA 13</t>
  </si>
  <si>
    <t xml:space="preserve"> razvijene širine 75 cm</t>
  </si>
  <si>
    <t>Nakon postave hidroizolacijskih traka izvodi se cementna glazura u koju se ugrađuje rabitz pletivo.</t>
  </si>
  <si>
    <t>Ukupna debljina sloja 5-6 cm.</t>
  </si>
  <si>
    <t>Spoj sa betonskim pločama izvesti gušom debljine 6 cm.</t>
  </si>
  <si>
    <t>Obračun po m1 izvedenog holkela, ovisno o visini holkela.</t>
  </si>
  <si>
    <t>Sitnozrni beton čini tucanik promjera 0-4 mm, cement i voda.</t>
  </si>
  <si>
    <t>Nakon 4 ili više sati gornja površina konstrukcije prelije se tankoslojnim mortom sastavljenim od 50 % Ytong morta i 50 % cementa.</t>
  </si>
  <si>
    <t>Ishođenje atesta - dokaza ispravnosti za unutarnju hidrantsku mrežu.</t>
  </si>
  <si>
    <t>Obračun po komadu unutarnjih zidnih hidranata.</t>
  </si>
  <si>
    <t>I) KAMENOREZAČKI RADOVI</t>
  </si>
  <si>
    <t>M) BRAVARSKI RADOVI - ČELIK</t>
  </si>
  <si>
    <t>- keramičke pločice ili teraco ploče postavljene u cem. mortu, ili cementna glazura, debljine sloja 5 cm.</t>
  </si>
  <si>
    <t>- sloj betona za zaštitu hidroizolacije debljine 5 cm</t>
  </si>
  <si>
    <t>Ako je vrsta kamena projektom samo načelno određena (osnovna vrsta i okvirni tip boje) izvoditelj uz ponuđeni konkretni kamen mora priložiti atest sa podacima o čvrstoći na pritisak i savijanje, prostornoj masi, upijanju vode, poroznosti i otpornosti na habanje.</t>
  </si>
  <si>
    <t>Podloga na koju se postavlja kamen mora biti tehnički ispravna i mora odgovarati mjerama iz projekta.</t>
  </si>
  <si>
    <t>Izvoditelj kamenorezačkih radova je obvezan pravovremeno izvršiti kontrolu podloga i da na gradilištu provjeri dimenzije bitne za preciznu izvedbu kamenorezačkih radova.</t>
  </si>
  <si>
    <t>Način postavljanja kamena mora biti u skladu sa previlima struke i važećim propisima i standardima, te u skladu sa odednicama iz projekta.</t>
  </si>
  <si>
    <t>10.</t>
  </si>
  <si>
    <t>11.</t>
  </si>
  <si>
    <t>Međusovno spajanje cijevi vršiti navojnim fitinzima, a brtvljenje kudeljnim vlaknom i lanenim uljem.</t>
  </si>
  <si>
    <t xml:space="preserve">Staklena stijena  izrađena od PVC profila i ostakljenjem od izolirajućeg stakla 4+12+4 mm. </t>
  </si>
  <si>
    <t xml:space="preserve">Zidarski otvor 75/147 cm                                                                  </t>
  </si>
  <si>
    <t>SHEMA 7</t>
  </si>
  <si>
    <t>Krilo je otklopno.</t>
  </si>
  <si>
    <t xml:space="preserve">Zidarski otvor 80/50 cm                                                                  </t>
  </si>
  <si>
    <t>SHEMA 8</t>
  </si>
  <si>
    <t xml:space="preserve">Trokrilni  prozor  izrađen od PVC profila sa ostakljenjem izolirajućim staklom 4+12+4 mm. </t>
  </si>
  <si>
    <t>Sveukupna debljina sloja je cca 5 cm.</t>
  </si>
  <si>
    <t>Dobava i ugradba PVC kanalizacijskih cijevi.</t>
  </si>
  <si>
    <t>Cijevi oznake "E"-"Pipelife" prema ONORM B 5184.</t>
  </si>
  <si>
    <t>Boja je na bazi alkidnih smola sa pigmentom od olovnog oksida i cinka.</t>
  </si>
  <si>
    <t>Boju treba odgovarajućim sintetskim razrjeđivačem razrjediti na viskozitet pogodan za nanošenje.</t>
  </si>
  <si>
    <t xml:space="preserve">zaštićen je od korozije i predviđen za ugradnju u zid, </t>
  </si>
  <si>
    <t>proizvod “TERMOTEHNIK” Matulji</t>
  </si>
  <si>
    <t>2 priključka ...................................</t>
  </si>
  <si>
    <t>kompl. 1</t>
  </si>
  <si>
    <t>3 priključka ...................................</t>
  </si>
  <si>
    <t>kompl. 2</t>
  </si>
  <si>
    <t>4 priključka ...................................</t>
  </si>
  <si>
    <t>Slavina za pražnjenje radijatora</t>
  </si>
  <si>
    <t>dimenzija NO 15</t>
  </si>
  <si>
    <t>Izrada cementnih namaza i glazura</t>
  </si>
  <si>
    <t>Cementni namazi i glazure izvode se kao međuslojevi u podovima ili kao finalni slojevi poda.</t>
  </si>
  <si>
    <t>- komplet odljevnu garnituru, kromirana rešetkica i kromirani sifon</t>
  </si>
  <si>
    <t>Obračun po ugrađenom kompletu prema veličini umivaonika.</t>
  </si>
  <si>
    <t>a) umivaonik vel. 60 x 45 cm</t>
  </si>
  <si>
    <t>b) kutni umivaonik (postava u kotlovnici)</t>
  </si>
  <si>
    <t>c) umivaonik vel. 60 x 45 cm za invalide</t>
  </si>
  <si>
    <t> Razbijanje bet. površine nogostupa površine 100x90 cm uz sami potporni zid te po toj mjeri iskop rupe u zemlji III i IV kat. dubine 80 cm. Proboj potpornog   zida (izrada rupe) 40x40 u debljini zida od 30 cm radi polaganja plast. cijevi. Nakon ugradnje zdenca i ugradnje cijevi, zatrpavanje uz nabijanje i odvoz viška materijala na gradski deponij.</t>
  </si>
  <si>
    <t>Obračun po ugrađenom kompletu prema veličini tuš kade.</t>
  </si>
  <si>
    <t>a) tuš kada vel. 80 x 80 cm</t>
  </si>
  <si>
    <t>Dobava i ugradba akumulacijskog električnog bojlera.</t>
  </si>
  <si>
    <t>- el. bojler s grijačem snage 1,5-2 kW</t>
  </si>
  <si>
    <t>Vanjski kameni pragovi na ulaznim vratima ili balkonskim vratima, presjeka 25 x 4 cm, postavljeni u cementnom mortu.</t>
  </si>
  <si>
    <t>Toplinsko-zvučna izolacija u podgledu stropnih konstrukcija obračunata je u stavkama za spuštene stropove.</t>
  </si>
  <si>
    <t>Nakon stvrdnjavanja Purpen pjene višak pjene se pravolinijski odreže u razini sa PVC profilom, te se reška zapunjava trajno-elastičnim kitom.</t>
  </si>
  <si>
    <t>Obračun po m2 izvedenog stropa.</t>
  </si>
  <si>
    <t>- pri gradnji objekta dogradnje geodetskim instrumentima pravovremeno kontrolirati vertikalnost elemenata i osnovne pravce na pročelju objekta.</t>
  </si>
  <si>
    <t>- uplanu dograđenog objekta, odnosno upis u katastarske knjige, te ishođenje izvadka iz katastra (preris)</t>
  </si>
  <si>
    <t>Postojeći objekti PP Sinj se rekonstruiraju u postojećim gabaritima, te nisu uključeni u ovu stavku..</t>
  </si>
  <si>
    <t>zapornim organom i kuglastom slavinom NO10</t>
  </si>
  <si>
    <t>sa cca 4 m bakrene cijevi 10x1</t>
  </si>
  <si>
    <t>Slavina za punjenje i pražnjenje sa kapom i lancem,</t>
  </si>
  <si>
    <t>te vijčanom spojkom</t>
  </si>
  <si>
    <t>No 15</t>
  </si>
  <si>
    <t xml:space="preserve"> 2.</t>
  </si>
  <si>
    <t>Kotlovnica sa gospodarstvom ulja za loženje</t>
  </si>
  <si>
    <t>A)</t>
  </si>
  <si>
    <t>Toplovodna instalacija</t>
  </si>
  <si>
    <t>Toplovodni kotao tip VITOPLEX 100, proizvod "VIESSMANN",</t>
  </si>
  <si>
    <t xml:space="preserve">kapaciteta 130 kW, za vodu 80/60oC, komplet sa Viessmann </t>
  </si>
  <si>
    <t xml:space="preserve">Unit Vitoflame 100,  osnovnom automatikom VITOTRONIC100, </t>
  </si>
  <si>
    <t>upravljačkim ormarićem, toplinskom izolacijom i četkom za čišćenje.</t>
  </si>
  <si>
    <t>kompl.</t>
  </si>
  <si>
    <t>Sve komplet sa stezaljkama, uvodnicama za kabelske vodove, natpisnim pločicama, ožičenjem i ostalim sitnim materijalom.</t>
  </si>
  <si>
    <t>te elementima za učvršćenje. Ormarić je iz čeličnog lima,</t>
  </si>
  <si>
    <t xml:space="preserve">Zidarski otvor 276/90 cm                                                                  </t>
  </si>
  <si>
    <t>SHEMA 8A</t>
  </si>
  <si>
    <t>Prozori dim 90x90 cm, vrata 90x220 cm.</t>
  </si>
  <si>
    <t>Nadsvjetlo je fiksno ostakljeno izolirajućim staklom.</t>
  </si>
  <si>
    <t xml:space="preserve">Zidarski otvor 276/90 + 90/160 cm.                                                               </t>
  </si>
  <si>
    <t xml:space="preserve">Vratno krilo u donjem dijelu puno - PVC panel s ispunom toplinskom izolacijom, a gornji dio ostakljen izolirajućim staklom. </t>
  </si>
  <si>
    <t>Ostakljena stijena izrađena od PVC profila sa ostakljenjem izolirajućim staklom 4+12+4 mm.</t>
  </si>
  <si>
    <t xml:space="preserve">Stijenka se sastoji od dva otklopna prozora i jednokrilnih zaokretnih vrata s nadsvjetlom. </t>
  </si>
  <si>
    <t>Stavka uključuje slijedeće elemente:</t>
  </si>
  <si>
    <t>- FF (200) - komada 2</t>
  </si>
  <si>
    <t xml:space="preserve">Kamene podloge treba izvoditi iz čistog kamena šakavca, i to strojnim razastiranjem i planiranjem na projektiranu kotu. </t>
  </si>
  <si>
    <t>Izvoditelj betonskih radova obvezan je da izradi projekt betona.</t>
  </si>
  <si>
    <t xml:space="preserve">Beton se priprema na gradilištu ili se na gradilište doprema iz tvornice betona. </t>
  </si>
  <si>
    <t>Tesarski radovi podrazumjevaju izradu oplata za betonske i AB radove, izradu radnih skela, razupiranje iskopa, izradu grednika i drvenih krovišta, te izradu podkonstrukcije za razne radove.</t>
  </si>
  <si>
    <t>pocinčane trake 30x4 mm te izrada spojeva prema vanjskom uzemljivaču uz potrebno probijsnje i krpsnje zidova. Spojni vod je duljine 5m.</t>
  </si>
  <si>
    <t xml:space="preserve"> 10.1. Dobava i ugradnja čeličnih vruće cinčanih rasvjetnih stupova na betonske temelje, visine 6 m kao KORS 2B-700-3, Dalekovod Zagreb</t>
  </si>
  <si>
    <t>Stavka obuhvaća:</t>
  </si>
  <si>
    <t>Hidroizolacijske trake sastava kao u stavci 3. (2xV-4) vare se punoplošno preko zaobljenja od cem. morta ("guša") na parapetni zid.</t>
  </si>
  <si>
    <t>Izrada spoja na gradski vodovod, profil priključnog voda NO 100.</t>
  </si>
  <si>
    <t>Izvodi nadležno komunalno poduzeće.</t>
  </si>
  <si>
    <t>Obračun prema stvarno izvedenim radovima.</t>
  </si>
  <si>
    <t>komplet</t>
  </si>
  <si>
    <t>Nabava i montaža odvajača nečistoća.</t>
  </si>
  <si>
    <t>a) NO 80</t>
  </si>
  <si>
    <t>b) NO 32</t>
  </si>
  <si>
    <t>Vodovodno mjerilo s prirubnicama i kompenzacijom.</t>
  </si>
  <si>
    <t>Nabava i doprema ljevanoželjeznog poklopca.</t>
  </si>
  <si>
    <t>A.9. Dobava i polaganje opomenske plastične trake u jarak iznad kabela na 30 cm od površine terena</t>
  </si>
  <si>
    <t>- preko suhe betonske površine položiti PE foliju sa preklopima folije min 100 mm</t>
  </si>
  <si>
    <t>- demontaža kompletne limarije na objektu, horizontalni i vertikalni odvodi, opšavi parapeta, opšavi dilatacije, vanjske prozorske klupčice i dr.</t>
  </si>
  <si>
    <t>- demontaže raznih bravarskih elemenata kao rešetke na prozorima, penjalice, antenski stupovi, vrata i sl.</t>
  </si>
  <si>
    <t>- vanjska i unutarnja stolarija</t>
  </si>
  <si>
    <t>- crijep</t>
  </si>
  <si>
    <t>- nosiva drvena krovna konstrukcija</t>
  </si>
  <si>
    <t>- parket</t>
  </si>
  <si>
    <t>- sanitarni uređaji i sanitarna galanterija</t>
  </si>
  <si>
    <t>- razvodna električna ploča</t>
  </si>
  <si>
    <t>a) šljunak kao podloga humusne zemlje debljine sloja 20 cm.Između sloja pijeska i humusa postaviti sloj geotekstila.</t>
  </si>
  <si>
    <t xml:space="preserve">Dobava, transport, razastiranje i nabijanje kamenog materijala kao kaldrme u prizemlju objekta. </t>
  </si>
  <si>
    <t>Na gotovu zbijenu zemljanu posteljicu nanjeti tucanik krupne frakcije u debljini 15 cm, zbiti ga, a potom površinu nasuti - izravnati sitnijom kamenom frakcijom.</t>
  </si>
  <si>
    <t>Obračun po m2 gotove kamene kaldrme u zbijenom stanju.</t>
  </si>
  <si>
    <t>U zidovima ostaviti otvore, šliceve i proboje prema projektu</t>
  </si>
  <si>
    <t>- 1 kom ant. ispravljač 12V, 150 mA, MKE</t>
  </si>
  <si>
    <t>- 1 kom ant. pojačalo SPP 1, 12V, 20dB, MKE</t>
  </si>
  <si>
    <t>- 1 kom pl. ormarić GEWISS 44211 mjera 460x380x120 mm</t>
  </si>
  <si>
    <t xml:space="preserve">Sve kompletno sa spajanjem i ispitivanjem </t>
  </si>
  <si>
    <t>13.4. Dobava i ugrdnja čelične pocinčane cijevi ø 2" kao nosača radio antene, duljine 5,5 m komplet sa elementima za učvrščenje u AB stup i 3 zatege od čeličnog inox užete sa pripadajućim inox steznicama. Sve komplet ugrađeno sa ostalim pričvrsnim materijalom</t>
  </si>
  <si>
    <t>13.5.Isto kao stavka 13.4. samo za RTV antene</t>
  </si>
  <si>
    <t>13.6. Dobava i ugradnja u betonski zid instalacijske cijevi CS 40 prosječne duljine 4 m, za prolaz antenskih vodova</t>
  </si>
  <si>
    <t>Hvatač nečistoća na navoj, sa holenderima, brtvenim</t>
  </si>
  <si>
    <t>Izrada odzračne posude na krajevima vertikala,</t>
  </si>
  <si>
    <t>sa priključcima za dovodni i povratni vod, priključcima za</t>
  </si>
  <si>
    <t>pojedine uređaje za klimatizaciju, sa ugrađenim finoregulirajućim</t>
  </si>
  <si>
    <t>ventilima u polaznom vodu i kuglastim slavinama u povratnom</t>
  </si>
  <si>
    <t>vodu, sa priključnom garniturom zapornih organa,</t>
  </si>
  <si>
    <t>termometrima, ventilima za pražnjenje i odzračivanje,</t>
  </si>
  <si>
    <t>3.1. Dobava svog potrebnog materijala te izrada i montaža nadgradnog razdjelnika GRO-MO. Razdjelnik će se izraditi od čeličnog dva puta dekapiranog lima, kojega obojati odgovarajućim antikorozivnim bojama i završnim, toplinski obrađenim lakom. Razdjelnik treba biti izrađen u četiri sekcije odjeljene odgovarajućim pregradama i posebnim vratima i bravama. Priključno-mjerna sekcija treba imati vrata sa bravom Elektrodistribucije te otvore sa staklom za kontrolu stanja el. brojila. Sekcije trebaju biti vidno označene radi razlikovanja. U razdjelnik će se ugraditi slijedeća oprema kao proizvodnje «Schneider»:</t>
  </si>
  <si>
    <t>I SEKCIJA priključno-mjerna</t>
  </si>
  <si>
    <t xml:space="preserve">- 3 kom mjerni srujni transformator 100/5 A kl.0,5 </t>
  </si>
  <si>
    <t xml:space="preserve">13. RTV ANTENSKA INSTALACIJA </t>
  </si>
  <si>
    <t>13.1. Dobava te ugradnja antenskih vodova kao  KOKA 2200 HIRSCHMANN  na kabelske trase i kroz instalacijske cijevi u beton i kroz pregradne zidove, komplet sa potrebnim štemanjem žljebova u pregradnim zidovima.</t>
  </si>
  <si>
    <t xml:space="preserve">-  KOKA 2200  </t>
  </si>
  <si>
    <t>-  inst. cijevi CS 20</t>
  </si>
  <si>
    <t xml:space="preserve">Zidarski otvor 355/140 cm                                                                  </t>
  </si>
  <si>
    <t>28.</t>
  </si>
  <si>
    <t>SHEMA 20a</t>
  </si>
  <si>
    <t>29.</t>
  </si>
  <si>
    <t>SHEMA 21</t>
  </si>
  <si>
    <t xml:space="preserve">Zidarski otvor 220/70 cm                                                                  </t>
  </si>
  <si>
    <t>30.</t>
  </si>
  <si>
    <t>SHEMA 22</t>
  </si>
  <si>
    <t xml:space="preserve">Četverokrilni  prozor  izrađen od PVC profila sa ostakljenjem izolirajućim staklom 4+12+4 mm. </t>
  </si>
  <si>
    <t>Izvoditelj je u obvezi izraditi bitne detalje ugradbe.</t>
  </si>
  <si>
    <t>Broj detalja određuje i detalje ovjerava projektant.</t>
  </si>
  <si>
    <t>- Izrada sheme vezivanja upravljačkog ormara</t>
  </si>
  <si>
    <t>- Podešavanje programa za mikroprocesorski regulator</t>
  </si>
  <si>
    <t>- Statička i dinamička simulacija cjelogodišnjeg rada sustava</t>
  </si>
  <si>
    <t>- Usklađivanje kontrolnih parametara sa projektom strojarskih instalacija</t>
  </si>
  <si>
    <t>- Nadzor nad ugradnjom opreme</t>
  </si>
  <si>
    <t>- Puštanje u pogon i testiranje uređaja</t>
  </si>
  <si>
    <t>- Isporuka pismenih uputstava za rad</t>
  </si>
  <si>
    <t>- Obuka osoblja korisnika</t>
  </si>
  <si>
    <t>- protusmrzavajući termostat........................</t>
  </si>
  <si>
    <t>- programski software</t>
  </si>
  <si>
    <t>- dobavni volumen</t>
  </si>
  <si>
    <t>- pad tlaka</t>
  </si>
  <si>
    <t>- fleksibilni priključci</t>
  </si>
  <si>
    <t>- varijator brzine</t>
  </si>
  <si>
    <t>- prostorni termostat RTR7012</t>
  </si>
  <si>
    <t>- protok uzduha</t>
  </si>
  <si>
    <t>- ogrijevni kapacitet</t>
  </si>
  <si>
    <t>- ul. temperature vode</t>
  </si>
  <si>
    <t>- ul. temperatura uzduha</t>
  </si>
  <si>
    <t>- protok vode</t>
  </si>
  <si>
    <t>A) RUŠENJA I DEMONTAŽE</t>
  </si>
  <si>
    <t>B) ZEMLJANI RADOVI</t>
  </si>
  <si>
    <t>C) BETONSKI I AB RADOVI</t>
  </si>
  <si>
    <t>E) TESARSKI RADOVI</t>
  </si>
  <si>
    <t>H) KROVOPOKRIVAČKI RADOVI</t>
  </si>
  <si>
    <t>UKUPNO - M):</t>
  </si>
  <si>
    <t>UKUPNO - N):</t>
  </si>
  <si>
    <t>- na «L» nosače postavljene po parapetnom zidu s unutarnje strane (1kom/m)</t>
  </si>
  <si>
    <t>m 72</t>
  </si>
  <si>
    <t xml:space="preserve">- na «T» nosače na betonske </t>
  </si>
  <si>
    <t xml:space="preserve">   pogačice (1kom/m)</t>
  </si>
  <si>
    <t>Stavka uključuje iskolčenje trase prije iskopa instalacijskih kanala, te izradu snimke - katastra podzemnih instalacija u šest (6) primjeraka koji se predaju naručitelju, i to za:</t>
  </si>
  <si>
    <t>Snimak podzemnih instalacija mora biti ovjeren od nadležne katastarske službe.</t>
  </si>
  <si>
    <t>Iskolčenje trase i snimak podzemnih instalacija je u okviru površine od cca 1200 m2.</t>
  </si>
  <si>
    <t>- elektroinstalacije i vanjsku rasvjetu</t>
  </si>
  <si>
    <t>Snimkom obuhvatiti sva instalacijska okna i to situacijski s visinskim kotama, ta za ista dati poseban detaljni prikaz (detalj okna)..</t>
  </si>
  <si>
    <t xml:space="preserve">12.2.Dobava i ugradnja podžbukne modularne  priključnice za 4 modula sa ugradnjom dvije RJ 45 – 100 MHz priključnice kao IBM , komplet sa kutijom, nosivim okvirom, vanjskim okvirom, dva slijepa poklopca i spajanjem. Utičnice su opremljene raznobojnim blendama radi onemugućavanja pogrešnog priključenja.   </t>
  </si>
  <si>
    <t>12.3.Isto kao st. 10.2. samo priključnice za ugradnju u parapetne plastične kanale</t>
  </si>
  <si>
    <t>12.4.Dobava materijala te izrada instalacije analognog priključka za telefon. Ukupno se ugrađuje:</t>
  </si>
  <si>
    <t>Dobava i ugradba kuglaste navojne slavine za vodovodnu instalaciju NP 10, s poniklovanom kapom i rozetom.</t>
  </si>
  <si>
    <t>Obračun po ugrađenom komadu.</t>
  </si>
  <si>
    <t>Dobava i ugradba kuglaste navojne slavine za vodovodnu instalaciju NP 10, samo s ručkom.</t>
  </si>
  <si>
    <t>Dobava i ugradba kuglaste navojne slavine za vodovodnu instalaciju NP 10, s ručkom, ispustom i holenderom.</t>
  </si>
  <si>
    <t>Dobava i ugradba poniklovanih revizijskih vratašca, komplet s okvirom.</t>
  </si>
  <si>
    <t>Obračun po komadu prema veličini vratašca.</t>
  </si>
  <si>
    <t>a) veličine 20 x 20 cm</t>
  </si>
  <si>
    <t>kompleta</t>
  </si>
  <si>
    <t>UKUPNO - 3) Vodovodna instalacija u objektu:</t>
  </si>
  <si>
    <t>Cijevi međusobno spajati naglavcima s gumenim prstenom, te pričvrsnim materijalom.</t>
  </si>
  <si>
    <t>Obračun po m1 ugrađene cijevi prema promjeru cijevi.</t>
  </si>
  <si>
    <t>a) ND 110</t>
  </si>
  <si>
    <t>b) ND 75</t>
  </si>
  <si>
    <t>c) ND 50</t>
  </si>
  <si>
    <t>Dobava i ugradba fazonskih komada za cijevi pod stavkom 1.</t>
  </si>
  <si>
    <t>Obračun po kom ugrađenih fazona, a prema promjeru.</t>
  </si>
  <si>
    <t>12.</t>
  </si>
  <si>
    <t>Betoniranje može otpočeti po odobrenju nadzornog inženjera, a po pregledu ugrađene armature, podloga, skela i oplata.</t>
  </si>
  <si>
    <t>Transport betona od mjesta pripreme do mjesta ugradbe mora se odvijati na način koji isključuje mogućnost segregacije betona i promjenu sastava ili svojstva betona.</t>
  </si>
  <si>
    <t>Površina namaza i glazura mora pratiti projektiranu plohu sa maksimalnim mjestimičnim odstupanjem od + (-) 3 mm.</t>
  </si>
  <si>
    <t>Površinska obrada ovisi o namjeni namaza ili glazure.</t>
  </si>
  <si>
    <t>Površina namaza je zaglađena fratunom.</t>
  </si>
  <si>
    <t>Debljina namaza d = 1,0 cm.</t>
  </si>
  <si>
    <t>40.</t>
  </si>
  <si>
    <t>41.</t>
  </si>
  <si>
    <t>42.</t>
  </si>
  <si>
    <t>7.1. Dobava i ugradnja podžbuknih običnih rasvjetnih prekidača 10 A kao GEWISS u odgovarajućoj boji (za ND i OD) komplet sa razvodnom kutijom i izradom rupe u zidu za ugradnju.</t>
  </si>
  <si>
    <t>kompl. 4</t>
  </si>
  <si>
    <t xml:space="preserve">Zaštitna kotlovska cirkulacijska crpka sa holenderima, </t>
  </si>
  <si>
    <t>tip CXL80-32, proizvod “Salmson”</t>
  </si>
  <si>
    <t>Automatski ionski omekšivač, DMEaWZE 0100150060,</t>
  </si>
  <si>
    <t>Ukupna debljina ploče 15 cm.</t>
  </si>
  <si>
    <t>Nagib krova 25 stupnjeva.</t>
  </si>
  <si>
    <t>14.</t>
  </si>
  <si>
    <t>Obračun po m2 mjereno po kosini.</t>
  </si>
  <si>
    <t>Beton MB-20.</t>
  </si>
  <si>
    <t>15.</t>
  </si>
  <si>
    <t>Strojni široki iskop za građevinsku jamu.</t>
  </si>
  <si>
    <t>Obračun po m3 prema kategoriji terena.</t>
  </si>
  <si>
    <t>Strojni iskop jarkova za temeljne trake.</t>
  </si>
  <si>
    <t>- zupčasta spojnica - komada 2</t>
  </si>
  <si>
    <t>- FF (300) - komada 1</t>
  </si>
  <si>
    <t>- "E" komad  - komada 1</t>
  </si>
  <si>
    <t>- "Q" komad - komada 1</t>
  </si>
  <si>
    <t>- "T" komad promjera 100/80 - komada 1</t>
  </si>
  <si>
    <t>Jedinična cijena obuhvaća nabavu materijala, transport do gradilišta, skladištenje materijala i manipulaciju materijalom na gradilištu, radne skele, izvođenje radova, popravak loše i nekvalitetno izvedenih radova, te čišćenje prostora nakon završetka pojedinih radova.</t>
  </si>
  <si>
    <t>Izrada hidroizolacije poda na tlu.</t>
  </si>
  <si>
    <t>Izrada izolacijskih slojeva ravnog krova.</t>
  </si>
  <si>
    <t>Izrada toplinsko-zvučne izolacije na međukatnim konstrukcijama.</t>
  </si>
  <si>
    <t>Hidroizolacija se izvodi na zaglađenoj podlozi od cementnog namaza.</t>
  </si>
  <si>
    <t>37.</t>
  </si>
  <si>
    <t>6.4. Isto kao st. 6.1. samo za priključak osjetnika sa slijedećim materijalom:</t>
  </si>
  <si>
    <t xml:space="preserve">- 8 m LiyCy 2x0,6 mm  </t>
  </si>
  <si>
    <t>- 3 m inst. cijevi CS 20</t>
  </si>
  <si>
    <t>- 3 m plastičnih kanalica</t>
  </si>
  <si>
    <t>6.5. Isto kao st. 6.1. samo za priključak EMPV sa slijedećim materijalom:</t>
  </si>
  <si>
    <t>Ispitivanje postavljene instalacije na vodonepropusnost.</t>
  </si>
  <si>
    <t>UKUPNO - 4) Vertikalna kanalizacija u objektu:</t>
  </si>
  <si>
    <t>Kompletirati okovom, kvakom i štitnikom, cilindar bravom s kompletom ključeva, uređajem za fiksiranje jednog krila u pod i strop, te gumenim odbojnicima.</t>
  </si>
  <si>
    <t>Kompletirati okovom, kvakom i štitnikom, cilindar bravom s kompletom ključeva, uređajem za fiksiranje jednog krila u strop i pod, te gumenim odbojnicima.</t>
  </si>
  <si>
    <t>7.25. Dobava i ugradnja parapetnih plastičnih kanalica sa poklopcem i uzdužnom limenom pregradom, za ugradnju utičnica. Kanal je kao tipa REHAU BK i u njega se ugrađuju šuko i komunikacijske utičnice, komplet sa svim potrebnim priborom.</t>
  </si>
  <si>
    <t xml:space="preserve">8. SVIJETILJKE </t>
  </si>
  <si>
    <t>8.1. Dobava i ugradnja fluorescentnih svjetiljki kao THORN PUNCH BD60 136 CP  komplet sa odgovarajućim cijevima 3000K</t>
  </si>
  <si>
    <t>8.2. Isto kao st. 8.1. samo svjetiljke kao THORN PUNCH ALU 136 CP  komplet sa odgovarajućim cijevima 3000K</t>
  </si>
  <si>
    <t>5.11. Dobava materijala te izrada instalacije za priključak pogona za otvaranje posmičnih dvorišnih vratiju. Ukupno se ugrađuje slijedeći instalacijski materijal:</t>
  </si>
  <si>
    <t>PP00-Y 3x2,5 mm2</t>
  </si>
  <si>
    <t>PP00-Y 5x2,5 mm2</t>
  </si>
  <si>
    <t>Izbor odgovarajućeg sistema prepušten je izvoditelju.</t>
  </si>
  <si>
    <t>Cijena razupiranja uključena je u radove za koje je nužno izvesti razupiranje.</t>
  </si>
  <si>
    <t>Grednici i drvena krovišta izrađuju se iz rezane jelove ili smrekove građe koja u svemu mora odgovarati važećim propisima.</t>
  </si>
  <si>
    <t>Prije izrade konstruktivnih sklopova građa mora biti zaštićena sredstvom za zaštitu drva.</t>
  </si>
  <si>
    <t>Dimenzija građe mora odgovarati stsaičkom proračunu.</t>
  </si>
  <si>
    <t>Način spajanja elemenata mora odgovarati statičkom proračunu i detaljima.</t>
  </si>
  <si>
    <t>Spojna sredstva moraju zadovoljavati važeće propise i standarde.</t>
  </si>
  <si>
    <t>Nasipanje vršiti pogodnim materijalom iz iskopa, u slojevima visine do 30 cm uz strojno zbijanje vibronabijačima.</t>
  </si>
  <si>
    <t>Skidanje asfaltnog zastora.</t>
  </si>
  <si>
    <t>Postava u prostorima sa završnog podnom oblogom od ker. pločica.</t>
  </si>
  <si>
    <t>- 15 m voda IY(St)Y 2x2x0,6 mm</t>
  </si>
  <si>
    <t>- 6 m inst. cijevi CS 20</t>
  </si>
  <si>
    <t>- 1 kom p/ž tel. utičnica RJ12</t>
  </si>
  <si>
    <t>Sve komplet sa spajanjem</t>
  </si>
  <si>
    <t>12.5. Dobava i ugradnja instalacijskih cijevi u betonske  i pregradne zidove, u pod prije postavljanja estriha, u pregradne zidove od KNAUF-a, komplet sa potrebnim štemanjem žljebova u pregradnim i betonskim zidovima  te ugradnjom razvodnih kutija:</t>
  </si>
  <si>
    <t xml:space="preserve">m   </t>
  </si>
  <si>
    <t>- CS 32</t>
  </si>
  <si>
    <t>12.6. Dobava i ugradnja podnih razvodnih kutija prije postavljanja estriha mjera 150x250x50 mm kompletsa poklopcem te uvod instalacijskih cijevi</t>
  </si>
  <si>
    <t>12.7.Dobava i ugradnja u već pripremljene žljebove instalacijskih cijevi:</t>
  </si>
  <si>
    <t>- CS 50</t>
  </si>
  <si>
    <t>12.8.Dobava materijala te izrada spojnog voda između GKO i KO komplet sa potrebnim štemanjem žljebova. Ugrađuje se:</t>
  </si>
  <si>
    <t>- kabel UTP CAT5</t>
  </si>
  <si>
    <t>- kabel IY(St)Y 20x4x0,6mm</t>
  </si>
  <si>
    <t>m 30</t>
  </si>
  <si>
    <t>- vod P/M 1x16 mm</t>
  </si>
  <si>
    <t>- inst. cijevi CS 40</t>
  </si>
  <si>
    <t>- inst. cijevi CS 25</t>
  </si>
  <si>
    <t>12.9.Dobava i ugradnja kabelskih limenih staza komplet sa djelovima za nastavljanje, učvrščenje i skretanje:</t>
  </si>
  <si>
    <t>- PK 100</t>
  </si>
  <si>
    <t>m 13</t>
  </si>
  <si>
    <t>- PK 150</t>
  </si>
  <si>
    <t>m 8</t>
  </si>
  <si>
    <t>3.11.Dobava svog potrebnog materijala te izrada i montaža nadgradnog razdjelnika RPDA. Razdjelnik će se izraditi od čeličnog dva puta dekapiranog lima, kojega obojati odgovarajućim antikorozivnim i završnim bojama, toplinski obrađenim lakom u zaštiti IP 44. U razdjelnik će se ugraditi slijedeća oprema kao proizvodnje «Schneider»:</t>
  </si>
  <si>
    <t>- 1 kom str.dif.sklopka kao RCCB 25 2P 300 mA</t>
  </si>
  <si>
    <t>- 2 kom sklopka C60H 16C/1</t>
  </si>
  <si>
    <t>3.12.Dobava svog potrebnog materijala te izrada i montaža nadgradnog razdjelnika RPK. Razdjelnik će se izraditi od čeličnog dva puta dekapiranog lima, kojega obojati odgovarajućim antikorozivnim i završnim bojama, toplinski obrađenim lakom u zaštiti IP 44. Vrata opremiti patent zatvaračem. U razdjelnik će se ugraditi slijedeća oprema kao proizvodnje «Schneider»:</t>
  </si>
  <si>
    <t>- 1 kom strujno diferencijalna sklopka kao RCCB 25 4P 300 Ma</t>
  </si>
  <si>
    <t>- 1 kom naponski okidač MX+OF</t>
  </si>
  <si>
    <t>- 1 kom udarno tipkalo na vratima razdjelnika</t>
  </si>
  <si>
    <t>- 6 kom sign. svjet. – zelena na vrat. razdjelnika</t>
  </si>
  <si>
    <t>-  inst. cijevi CS 25</t>
  </si>
  <si>
    <t xml:space="preserve">13.2. Dobava i ugradnja RTV utičnice podžbukne kao DELTA SEA 2400 komplet sa kutijom i spajanjem. </t>
  </si>
  <si>
    <t>13.3.Dobava i ugradnja sat. antene i pripadajuće opreme kao:</t>
  </si>
  <si>
    <t>- 1 kom sat. ant. OFS 105AI GIBERTI</t>
  </si>
  <si>
    <t>- 1 kom LNB multi nosač GIBERTINI</t>
  </si>
  <si>
    <t>- 2 kom HIR.CS400 LNB QUATRO</t>
  </si>
  <si>
    <t>- 1 kom antena log.UHF/VHF (K5-12,21-69)</t>
  </si>
  <si>
    <t>Sva krila su otklopna .</t>
  </si>
  <si>
    <t xml:space="preserve"> sastav slojeva :</t>
  </si>
  <si>
    <t>Gredice se pričvršćuju za podlogu vijcima s PVC tiplom, i to minimalno 1 vijak/m1.</t>
  </si>
  <si>
    <t>9.7. Dobava i ugradnja kulisnog prigušivača buke ulaznog zraka, mjera: 600x900x1500 mm usklađenog sa važećim normama za buku i podacima ugrađenog postrojenja, komplet sa pričvrsnim i spojnim elementima</t>
  </si>
  <si>
    <t xml:space="preserve">9.8. Isto kao st.9.7. samo za izlazni zrak mjera: 600x900x1200 mm </t>
  </si>
  <si>
    <t>jarkovi za temeljni  razvod instalacija hidrantske</t>
  </si>
  <si>
    <t xml:space="preserve">b) iznad uvaljanog tamponskog sloja, podloga debljine 10,0 cm, u objektu, </t>
  </si>
  <si>
    <t>Dobava materijala i  nasipanje ravnog krova  humusnom zemljom.</t>
  </si>
  <si>
    <t>Stavka obuhvaća dobavu i izradu sloja od humusne zemlje za sadnju biljaka zelenog krova.</t>
  </si>
  <si>
    <t>Debljina sloja 20 cm.</t>
  </si>
  <si>
    <t>Strojno betoniranje zidova i ploča vodomjernog okna.</t>
  </si>
  <si>
    <t xml:space="preserve">Beton MB-30. </t>
  </si>
  <si>
    <t>Veličina okna 350x170x210 cm.</t>
  </si>
  <si>
    <t>9.</t>
  </si>
  <si>
    <t>Dobava materijala i izrada pokrova kosog krova MEDITERAN crijepom.</t>
  </si>
  <si>
    <t>Nagib krova je 25 stupnjeva.</t>
  </si>
  <si>
    <t>Krov je provjetravana konstrukcija.</t>
  </si>
  <si>
    <t xml:space="preserve">10.2.Dobava i ugradnja na rasvjetni stup te spajanje svjetiljke kao GAMALUX LVC – 06 TEP komplet sa predspojnom spravom, žaruljom NAV-E 70/E  te nasadnikom tipa B i nagibom svjetiljke od 15o. </t>
  </si>
  <si>
    <t>10.3.Isto kao st. 10.2. samo sa nasadnikom tipa A i pripadajućim vruće cinčanim krakom LVC – 06 za učvršćenje na zid</t>
  </si>
  <si>
    <t>Stavkom se predviđa skidanje svih slojeva do vrha betonske podloge (betonska podloga ispod hidroizolacije).</t>
  </si>
  <si>
    <t>a) umivaonik, armatura, sifonski luk, te sanitarna galanterija uz umivaonik kao: ogledalo, etažer, držači ručnika i sapuna</t>
  </si>
  <si>
    <t>U jediničnu cijenu uračunata je nabava građe, transportni i manipulativni troškovi, obrada elemenata, zaštita građe propisanim zaštitnim sredstvom, spojna sredstva i montaža.</t>
  </si>
  <si>
    <t>Vrata kompletirati okovom, kvakom i štitnikom, uređajem za samozatvaranje, cilindar bravom sa kompletom ključeva i gumenim odbojnikom.</t>
  </si>
  <si>
    <t>Pocinčane čelične cijevi sa cijevnim lukovima</t>
  </si>
  <si>
    <t>i brtvenim materijalom dimenzija ( dio u kotlovnici ):</t>
  </si>
  <si>
    <t>m 1,5</t>
  </si>
  <si>
    <t>d) NO 15</t>
  </si>
  <si>
    <t>b) NO 65</t>
  </si>
  <si>
    <t>c) NO 32</t>
  </si>
  <si>
    <t>d) NO 25</t>
  </si>
  <si>
    <t>2.2.Dobava i polaganje opomenske plastične trake u jarak iznad kabela na 30 cm od površine terena</t>
  </si>
  <si>
    <t>Obračun po m3 prema vrsti konstrukcije.</t>
  </si>
  <si>
    <t>UKUPNO - Š):</t>
  </si>
  <si>
    <t>Betonski radovi izvode se u skladu s Pravilnikom o tehničkim normativima za beton i armirani beton ( Sl. list 15/90), u skladu sa projektima arhitekture i konstrukcije, te u skladu sa projektom betona.</t>
  </si>
  <si>
    <t>Betoni B II kategorije moraju biti proizvedeni u pogonu čije karakteristike udovoljavaju HRN U.M1.050.</t>
  </si>
  <si>
    <t>Ako u statičkom računu ili u opisu stavke nije drukčije naznačeno, limovi, šipke i profili moraju biti izrađeni iz čelika oznake Č.0360 (oznaka u projektima ČN.22), a cijevi bez šava moraju biti izrađene iz čelika oznake Č.1212.</t>
  </si>
  <si>
    <t>Svaka vrsta upotrebljenog materijala mora biti u skladu sa odgovarajućim standardom:</t>
  </si>
  <si>
    <t>- limovi - HRN C.B4.051 i 110</t>
  </si>
  <si>
    <t>- cijevi - HRN C.B5.021, 122, 123, 124, 221 i 222</t>
  </si>
  <si>
    <t>- profili - HRN C.B3.101, 111, 131 i 141.</t>
  </si>
  <si>
    <t>Ako je opisom određena uporaba betonskog čelika isti mora biti u skladu sa standardom HRN C.K6.020.</t>
  </si>
  <si>
    <t>Presjeci čeličnih profila i debljine limova moraju odgovarati zadanim opterećinjama i biti u skladu sa detaljima priloženim u projektu.</t>
  </si>
  <si>
    <t>1) Vanjski vodovod</t>
  </si>
  <si>
    <t>UKUPNO - 1) Vanjski vodovod:</t>
  </si>
  <si>
    <t xml:space="preserve">2) Vanjska kanalizacija </t>
  </si>
  <si>
    <t>UKUPNO - 2) Vanjska kanalizacija:</t>
  </si>
  <si>
    <t>3) Vodovodna instalacija u objektu</t>
  </si>
  <si>
    <t>4) Vertikalna kanalizacija u objektu</t>
  </si>
  <si>
    <t>5) Horizontalna - temeljna kanalizacija u objektu</t>
  </si>
  <si>
    <t>6) Sanitarni uređaji</t>
  </si>
  <si>
    <t>- keramičke pločice ili teraco ploče postavljene u cementnom mortu, debljine 5 cm</t>
  </si>
  <si>
    <t>- betonska podloga debljine 4 cm</t>
  </si>
  <si>
    <t>- cementni estrih debljine 5 cm</t>
  </si>
  <si>
    <t>- PE folija + toplinska izolacija debljine 5 cm</t>
  </si>
  <si>
    <t>- cementni estrih debljine 6 cm</t>
  </si>
  <si>
    <t>Postolje izbetonirati preko betonske podloge na projektom naznačenoj poziciji.</t>
  </si>
  <si>
    <t>Obračun po m3 prema veličini postolja.</t>
  </si>
  <si>
    <t>19.</t>
  </si>
  <si>
    <t>20.</t>
  </si>
  <si>
    <t>21.</t>
  </si>
  <si>
    <t>b) RA 400/500</t>
  </si>
  <si>
    <t>c) MA 500/560</t>
  </si>
  <si>
    <t>kg</t>
  </si>
  <si>
    <t>Obračun po komadu postavljenih obujmica.</t>
  </si>
  <si>
    <t>Dobava i ugradba podne sifonske rešetke iz PP-a za sanitarne čvorove.</t>
  </si>
  <si>
    <t>Obračun po m2 mjereno po kosini krova, a prema presjeku gredica.</t>
  </si>
  <si>
    <t>- 1 kom elektroničko trofazno kombi brojilo radne i jalove energije s registracijom vršnog opterećenja: brojilo radne energije raz. točnosti 1; 3x230/400 V; 5(1,5-6)A; brojilo jalove energije raz. točnosti 3 ili bolje; 3x230/400 V; 5(1,5-6)A</t>
  </si>
  <si>
    <t>- 1 kom osigurača kao IF 6A 3P sa mogućnošću plombiranja</t>
  </si>
  <si>
    <t xml:space="preserve"> opremanjem razdjelnika postrojenja sa jednim  jednofaznim izvodom od 16 A za vlastitu potrošnju agregatnice </t>
  </si>
  <si>
    <t>Sve kopletno sa opremanjem pogonskog stroja gorivom, uljem i rashladnom tekućinom te formiranjem baterije. Ispitivanje puštanje postrojenja u probni rad, primopredaja te predaja investitoru dokumentacije, atesta i ispitnih listova.</t>
  </si>
  <si>
    <t> Dobava i ugradnja montažnog telefonskog zdenca tipa D1 (90x60x70 cm) uz predhodno osiguranje odvodnje i obradu priključka cijevi i spoja sa površinom nogostupa. Zdenac opremiti teškim poklopcem (40 kN?)</t>
  </si>
  <si>
    <t>Iskop vršiti strojno, bez upotrebe eksploziva.</t>
  </si>
  <si>
    <t>Obloga poda PVC pločama</t>
  </si>
  <si>
    <t>Postava PVC sokla</t>
  </si>
  <si>
    <t>Obračun po m2 izvedene obloge poda.</t>
  </si>
  <si>
    <t>Obračun po m1 izvedenog PVC sokla.</t>
  </si>
  <si>
    <t>2.3.Dobava i ugradnja cijevi pri ulazu kabela u građevinu</t>
  </si>
  <si>
    <t>-  PHDE  80 mm</t>
  </si>
  <si>
    <t>nadzornog inženjera</t>
  </si>
  <si>
    <t>Slavina za punjenje i pražnjenje sa kapom</t>
  </si>
  <si>
    <t>i lancem, te vijčanom spojkom</t>
  </si>
  <si>
    <t>NO15 ......................................................</t>
  </si>
  <si>
    <t>22x1.......................................................</t>
  </si>
  <si>
    <t>m 2</t>
  </si>
  <si>
    <t>28x1,5 ...................................................</t>
  </si>
  <si>
    <t>m 16</t>
  </si>
  <si>
    <t>m 5</t>
  </si>
  <si>
    <t>54x2 ...................................................</t>
  </si>
  <si>
    <t>m 15</t>
  </si>
  <si>
    <t>U cijenu uključiti podupiranje postojeće stropne konstrukcije za obe etaže, te sprezanje nove i stare konstrukcije.</t>
  </si>
  <si>
    <t xml:space="preserve"> d = 6,00 cm</t>
  </si>
  <si>
    <t>Strojno betoniranje AB  dva centralna  stubišta u glatkoj oplati.</t>
  </si>
  <si>
    <t>Uključene kose ploče,podesti i stube.</t>
  </si>
  <si>
    <t>- toplinska izolacija od ploča ekstrudiranog polistirena  ukupne debljine sloja 8 cm, s jedne strane kaširanih bitumenskom ljepenkom ( ili prije postave HI položiti krovnu ljepenku sa preklopima min. 10 cm )</t>
  </si>
  <si>
    <t>- višeslojna hidroizolacija od dvije punoplošno varene bitumenske ljepenke s uloškom poliestera ( 2 x V-4 ) + 1 sloj geotekstila</t>
  </si>
  <si>
    <t>Hidroizolacija holkela obračunava se posebno.</t>
  </si>
  <si>
    <r>
      <t xml:space="preserve">Pažljivo ručno </t>
    </r>
    <r>
      <rPr>
        <sz val="10"/>
        <rFont val="Arial"/>
        <family val="2"/>
      </rPr>
      <t xml:space="preserve">skidanjekidanje žbuke sa podgleda armirano-betonskih stropova </t>
    </r>
  </si>
  <si>
    <t>Toplinska izolacija se sastoji od:</t>
  </si>
  <si>
    <t>Zidanje zida od šuplje opeke.</t>
  </si>
  <si>
    <t>stavka uključuje i konstruktivno armiranje sa armaturnom mrežom Q-335 (5,32 kg/m2)</t>
  </si>
  <si>
    <t>19 članaka ..............................................</t>
  </si>
  <si>
    <t>20 članaka ..............................................</t>
  </si>
  <si>
    <t>21 članak ..............................................</t>
  </si>
  <si>
    <t xml:space="preserve">Tlačno lijevani aluminijski radijatori, tip MODEX eko 1200/80, </t>
  </si>
  <si>
    <t>Kamenorezački radovi obuhvaćaju izradu podnih i zidnih kamenih obloga, izradu kamenih obloga ostalih arhitektonskih elemenata, izradu i postavu pragova, klupčica i poklopnica, te izradu i postavu kamenih masiva.</t>
  </si>
  <si>
    <t>Kvalitet i svojstva kamena, oblik i mjere ploča, kvalitet obrade površina, kriteriji kvalifikacije kamena, uvjeti skladištenja, pakovanja i transporta moraju odgovarati standardu HRN B.B3.200.</t>
  </si>
  <si>
    <t>Dobava i ugradba utorenog sljemenjaka na sljeme ili greben kosog krova.</t>
  </si>
  <si>
    <t>Opšav izvesti kao dvodjelni, s tim da se gornji opšav upilava ukoso pod kutom 45 stupnjeva u zid objekta po čitavoj dužini, a u dubini 1 cm.</t>
  </si>
  <si>
    <t>Postava podne obloge od ploča vel. 300x300x2,5 mm, tip RHINOTEX - Armstrong.</t>
  </si>
  <si>
    <t>Boja ploča prema odabiru projektanta.</t>
  </si>
  <si>
    <t>Postava bez naglašenih sljubnica, ljepljenjem za podlogu odgovarajućim ljepilom.</t>
  </si>
  <si>
    <t>Postava sokla od PVC trake (kutna traka) razvijene širine 8 cm.</t>
  </si>
  <si>
    <t>Postava ljepljenjem za pod i za zid.</t>
  </si>
  <si>
    <t>Ploče se proizvode prema standardu DIN 16950.</t>
  </si>
  <si>
    <t>Izvedba prema radioničkom nacrtu koji izrađuje izvođač, a ovjerava projektant.</t>
  </si>
  <si>
    <t>Dimenzije provjeriti na licu mjesta.</t>
  </si>
  <si>
    <t>Za vrijeme ispitivanja na smije doći do propuštanja vode ni u jednom dijelu sustava.</t>
  </si>
  <si>
    <t>Stavka uključuje i ishođenje atesta o vodonepropusnosti sustava odvodnje od ovlaštene tvrtke koja obavlja ispitivanje.</t>
  </si>
  <si>
    <t>Ispitivanje vodonepropusnosti septičke jame.</t>
  </si>
  <si>
    <t>Stavka uključuje i izradu kineta te obradu dna i zidova okna cementnim mortom 30 cm od najvišeg ulijeva.</t>
  </si>
  <si>
    <t>Obračun po komadu prema svijetloj veličini tlocrtnog otvora.</t>
  </si>
  <si>
    <t xml:space="preserve">a) 60 x 60 cm </t>
  </si>
  <si>
    <t>Količine za 1 okno :</t>
  </si>
  <si>
    <t xml:space="preserve">- ( beton 1 - 1,4 m3/kom ) </t>
  </si>
  <si>
    <t>- (oplata 9 - 11 m2/kom)</t>
  </si>
  <si>
    <t>- (armatura 55 - 75 kg/kom)</t>
  </si>
  <si>
    <t>- (stupaljke 3 kom/kom)</t>
  </si>
  <si>
    <t xml:space="preserve"> vel. temelja 220 x 50 x 60 cm. (komada 2)</t>
  </si>
  <si>
    <t>INSTALACIJE VODOVODA I KANALIZACIJE</t>
  </si>
  <si>
    <t>Ukupno INSTALACIJE VODOVODA I KANALIZACIJE:</t>
  </si>
  <si>
    <t xml:space="preserve">14.8. Dobava materijala te izrada uzemljivača od Fe-Zn 30x4 mm trake polaganjem u zemljene jarke. Sve križne spojnice u zemlji nakon pritezanja zaliti vrućim btumenom. Komplet sa svim standardnim  spojnim materijalom </t>
  </si>
  <si>
    <t>14.9. Isto kao st. 14.8. samo se uzemljivač ugrađuje u temelje prilikom gradnje i povezuje na armaturu</t>
  </si>
  <si>
    <t>Stavkom se obračunava skidanje pločica sa zidova koji se ne ruše.</t>
  </si>
  <si>
    <t>Žbuka se sastoji od podkonstrukcije - "štuketa" preko kojih je nanesen sloj žbuke.</t>
  </si>
  <si>
    <t>Iskop za dilataciju A,B,C,D,E,F.</t>
  </si>
  <si>
    <t xml:space="preserve"> debljina zida 20 cm</t>
  </si>
  <si>
    <t xml:space="preserve"> temelj tlocrtne veličine 80/160 cm</t>
  </si>
  <si>
    <t>3.4. Dobava svog potrebnog materijala te izrada i montaža ugradnog razdjelnika RP1/P. Razdjelnik će se izraditi od čeličnog dva puta dekapiranog lima, kojega obojati odgovarajućim antikorozivnim bojama i završnim, toplinski obrađenim lakom. Razdjelnik treba biti izrađen u dvije sekcije odjeljene odgovarajućim pregradama i posebnim vratima i bravama. Sekcije trebaju biti vidno označene radi razlikovanja. U razdjelnik će se ugraditi slijedeća oprema kao proizvodnje «Schneider» i «Moeller»:</t>
  </si>
  <si>
    <t>I SEKCIJA normalne dobave</t>
  </si>
  <si>
    <t>- 1 kom str.dif.sklopka kao RCCB 40 4P 300 mA</t>
  </si>
  <si>
    <t>- 4 kom sklopka C60H 10C/1</t>
  </si>
  <si>
    <t>- 13 kom sklopka C60H 16C/1</t>
  </si>
  <si>
    <t>- 1 kom motorna sklopka 2TE-MS7-2,5/2p</t>
  </si>
  <si>
    <t>II SEKCIJA osigurane dobave</t>
  </si>
  <si>
    <t>- 9 kom sklopka C60H 10C/1</t>
  </si>
  <si>
    <t>- 7 kom sklopka C60H 16C/1</t>
  </si>
  <si>
    <t xml:space="preserve">- 1 kom transformator 220/24 V 40VA              </t>
  </si>
  <si>
    <t>- 2 kom motorna sklopka 2TE-MS7-1/2p</t>
  </si>
  <si>
    <t>3.5. Dobava svog potrebnog materijala te izrada i montaža ugradnog razdjelnika RP2/P. Razdjelnik će se izraditi od čeličnog dva puta dekapiranog lima, kojega obojati odgovarajućim antikorozivnim bojama</t>
  </si>
  <si>
    <t>Dobava i ugradba umivaonika od keramike I klase.</t>
  </si>
  <si>
    <t>-</t>
  </si>
  <si>
    <t>Obračun po komadu, prema promjeru.</t>
  </si>
  <si>
    <t>Tip HL 300 proizvod "Hutterer &amp; Lechner".</t>
  </si>
  <si>
    <t>- iskop za spremnik goriva - ( 81,00 m3 )</t>
  </si>
  <si>
    <t>Uključen iskop za uređenje okoliša.</t>
  </si>
  <si>
    <t>iskop za kanalizacione šahte ( 175,00 m3)</t>
  </si>
  <si>
    <t>- iskop za separatore i mastolov - ( 120,00 m3 )</t>
  </si>
  <si>
    <t>Strojno nasipanje uz temelje objekta, separatora i sl.</t>
  </si>
  <si>
    <t>Stavka uključuje i ishođenje atesta o vodonepropusnosti septičke jame od ovlaštene tvrtke koja obavlja ispitivanje.</t>
  </si>
  <si>
    <t>Septička jama veličine 780x360x438 cm.</t>
  </si>
  <si>
    <t>Sama demontaža ne smije se vršiti prije nego što beton postigne odgovarajuću čvrstoću.</t>
  </si>
  <si>
    <t>Oplate u svemu moraju odgovarati važećim propisima i standardima.</t>
  </si>
  <si>
    <t>Vijci moraju biti antikorozivno obrađeni.</t>
  </si>
  <si>
    <t>Ormarić tvornički bojan, s oznakom "H" na vratašcima.</t>
  </si>
  <si>
    <t>Ukupno se polaže:</t>
  </si>
  <si>
    <t>- kabel PP00-Y 5x16 mm2</t>
  </si>
  <si>
    <t>m</t>
  </si>
  <si>
    <t>- kabel PP00-Y 5x10 mm2</t>
  </si>
  <si>
    <t>- kabel PP00-Y 5x4 mm2</t>
  </si>
  <si>
    <t>Obračun po m2 prema sastavu slojeva.</t>
  </si>
  <si>
    <t>- toplinska izolacija debljine sloja 2 cm i  zaštitna folija</t>
  </si>
  <si>
    <t>- cementna glazura debljine 2 cm</t>
  </si>
  <si>
    <t>1.5.Probijanje međukatne konstrukcije te izrada otvora mjera:</t>
  </si>
  <si>
    <t> 25x7 cm</t>
  </si>
  <si>
    <t>Na stupove oslanja se primarna čelična greda HOP 160/100/5.</t>
  </si>
  <si>
    <t>Strojno zasipanje jarkova nakon postave instalacija.</t>
  </si>
  <si>
    <t>Zaštita stijenki postavljenog podzemnog spremnika za lož ulje kamenim granulatom tip "0".</t>
  </si>
  <si>
    <t>Debljina zaštitnog sloja 10 cm.</t>
  </si>
  <si>
    <t>kom. 12</t>
  </si>
  <si>
    <t xml:space="preserve">PV 150 </t>
  </si>
  <si>
    <t>kom. 4</t>
  </si>
  <si>
    <t>Tlačna rešetka, tip OAH-2L, proizvod Klimaoprema,</t>
  </si>
  <si>
    <t>slijedećih dimenzija:</t>
  </si>
  <si>
    <t>525x225</t>
  </si>
  <si>
    <t>625x225</t>
  </si>
  <si>
    <t>kom. 6</t>
  </si>
  <si>
    <t>Odsisna rešetka, tip.OAH-1L, proizvod Klimaoprema,</t>
  </si>
  <si>
    <t>225x125</t>
  </si>
  <si>
    <t>525x125</t>
  </si>
  <si>
    <t>Odsisna rešetka, tip.OAK-L, proizvod Klimaoprema,</t>
  </si>
  <si>
    <t>Ventilacijski kanal izrađen iz pocinčanog lima,</t>
  </si>
  <si>
    <t>uključivo fazonski komadi i regulacijske zaklopke</t>
  </si>
  <si>
    <t>uklučivo izrada opšava kanala iz olovnog lima</t>
  </si>
  <si>
    <t>kroz sva prodore s odgovarajućim brtvljnjem</t>
  </si>
  <si>
    <t>Izolacija kanala parozapornom izolacijom Armaflex,</t>
  </si>
  <si>
    <t>tip AC 13x99E, skupa sa ljepilom i trakom</t>
  </si>
  <si>
    <t xml:space="preserve"> 4.</t>
  </si>
  <si>
    <t>10.16.Dobava i polaganje plastične trake upozorenja iznad kabelskih trasa prilikom zatrpavanja i to na dubinu od 30 cm</t>
  </si>
  <si>
    <t xml:space="preserve"> ispušnim loncem kao tipa PP35/DN65 – KOMET, Prelog (ugrađuje se umjesto standardnog) komplet sa ispušnim cjevovodom duljine cca 2000 mm, sa prirubnicama, prolazom kroz zid, toplinskom izolacijom te pričvsnim materijalom  </t>
  </si>
  <si>
    <t xml:space="preserve">a) presjek 60/60 cm </t>
  </si>
  <si>
    <t>Iskop se vrši 30 cm obostrano  šire u odnosu na presjek temeljne trake zbog oplate.</t>
  </si>
  <si>
    <r>
      <t xml:space="preserve">a) presjek 120/100 cm  </t>
    </r>
    <r>
      <rPr>
        <sz val="10"/>
        <color indexed="10"/>
        <rFont val="Arial"/>
        <family val="2"/>
        <charset val="238"/>
      </rPr>
      <t xml:space="preserve"> </t>
    </r>
  </si>
  <si>
    <t>b) presjek 140/100 cm</t>
  </si>
  <si>
    <t>c) presjek  160/100 cm</t>
  </si>
  <si>
    <t>d) presjek  220/100  cm</t>
  </si>
  <si>
    <t>e) presjek  90/100  cm</t>
  </si>
  <si>
    <t>Obračun po m3</t>
  </si>
  <si>
    <t>Debljina zidova s žbukom je 15 cm.</t>
  </si>
  <si>
    <t xml:space="preserve"> iskop u tlu IV-V ktg</t>
  </si>
  <si>
    <t>Ukupno  :</t>
  </si>
  <si>
    <t xml:space="preserve"> debljina ploče 12 cm</t>
  </si>
  <si>
    <t>debljina ploče 20 cm, visina podupiranja  320 cm</t>
  </si>
  <si>
    <t>-  12 m PP-Y 3x1,5 mm2</t>
  </si>
  <si>
    <t>5.17. Isto kao st. 5.15. u nadžbuknoj izvedbi na odstojnim obujmicama u garaži. Ugrađuje se prosječno:</t>
  </si>
  <si>
    <t>-  6 m PP-Y 3x1,5 mm2</t>
  </si>
  <si>
    <t>b) WC školjka komplet s vodokotličem, ispirnom cijevi, rolo držačem toalet papira</t>
  </si>
  <si>
    <t>c) jednodjelni sudoper komplet s sifonskim lukom, te armaturom</t>
  </si>
  <si>
    <t>d) tuš kada komplet s armaturom, držačem sapuna, držačem ručnika</t>
  </si>
  <si>
    <t>e) zidni keramički pisoar, komplet s dovodnom i odvodnom armaturom</t>
  </si>
  <si>
    <t>Stavkom se predviđa komplet pažljiva demontaža sanitarne opreme i sanitarne galanterije.</t>
  </si>
  <si>
    <t>1.1.Trajno isključenje građevine od napajanja sa distributivne mreže prekidanjem napojnog voda izvan kruga PP. (U nadležnosti Elektrodistribucije)</t>
  </si>
  <si>
    <t>1.2. Demontaža raznih razdjelnika te njihova zapisnička predaja investitoru</t>
  </si>
  <si>
    <t>kom 6</t>
  </si>
  <si>
    <t>1.3. Demontaža raznih rasvjetnih armatura te njihova zapisnička predaja investitoru</t>
  </si>
  <si>
    <t>Kroz temelje ostaviti sve potrebne otvore za prolaz cijevi prema projektu instalacija</t>
  </si>
  <si>
    <t>Sva drvena građa prije ugradbe mora biti premazana zaštitnim antifungicidnim premazom kao "ARBORIN 450".</t>
  </si>
  <si>
    <t>Konstrukcija se sastoji od:drvenih greda i pokrova od ravnog crijepa.</t>
  </si>
  <si>
    <t xml:space="preserve"> Skidanje žbuke sa zidova.(br.1)</t>
  </si>
  <si>
    <t>Odvoz materijala od demontaže i rušenja.</t>
  </si>
  <si>
    <t>Stavka uključuje utovar materijala od demontaže i građevinskog šuta od rušenja u kamione kipere, te odvoz i istovar na gradsko odlagalište udaljeno do 15 km.</t>
  </si>
  <si>
    <t>Obračun po m3 u rastresitom stanju(k1,5)</t>
  </si>
  <si>
    <t>Dobava i ugradba riječnog opranog sloja sitnog šljunka na ravnom krovu.</t>
  </si>
  <si>
    <t>Dobava sjemena i sjetva trave " Mediteran" u količini od min 40 gr/m2, pokrivanje sjemena valjkom te obilno zalijevanje do prvog košenja.</t>
  </si>
  <si>
    <t xml:space="preserve"> debljine 10 cm</t>
  </si>
  <si>
    <t>Izvoditelj je u obvezi da na objektu (gradilištu) provjeri osnovne mjere te da izradi radioničke nacrte za bitne detalje.</t>
  </si>
  <si>
    <t>Detalji moraju biti u skladu s principjelnim detaljima u projektu.</t>
  </si>
  <si>
    <t xml:space="preserve">Protupožarni odzračni ventil kao </t>
  </si>
  <si>
    <t>tip AT-e dimenzija NO 40</t>
  </si>
  <si>
    <t>Fini filter za gorivo NO15</t>
  </si>
  <si>
    <t>Mesingana usisna košara za gorivo,</t>
  </si>
  <si>
    <t xml:space="preserve">komplet s nepovratnim ventilom </t>
  </si>
  <si>
    <t>Mesingani ventil za gorivo dimenzija</t>
  </si>
  <si>
    <t>NO 15</t>
  </si>
  <si>
    <t>Završna obrada aluminija je plastifikacija po RAL karti,  u  boji po izboru projektanta.</t>
  </si>
  <si>
    <t>U spoju stakla i okvira ugrađena je gumena  brtva crne boje.</t>
  </si>
  <si>
    <t>Krila vrata su  od čeličnog lima i protupožarnom izolacijskom oblogom.</t>
  </si>
  <si>
    <t>Elastični sloj - elastificirani polistiren mora zadovoljavati sljedeća svojstva:</t>
  </si>
  <si>
    <t>- gustoća &lt; 20 kg/m3</t>
  </si>
  <si>
    <t>- materijal prije ugradbe mora biti dimenzionalno stabilan, odnosno mora odležati min. 90 dana</t>
  </si>
  <si>
    <t>- sadržaj vlage u materijalu ne smije biti veći od 7 % u omjerima mase</t>
  </si>
  <si>
    <t>Minimalni preklopi PE folije na mjestu spojeva iznose 50 cm.</t>
  </si>
  <si>
    <t>Obračun po m2 prema broju slojeva izolacijskih traka, uključivo postava PE folije.</t>
  </si>
  <si>
    <t>jute. Uz spremnik isporučiti sustav za kontrolu propuštanja</t>
  </si>
  <si>
    <t xml:space="preserve"> iskop u tlu IV - V ktg</t>
  </si>
  <si>
    <t>Stavka obuhvaća dobavu i izradu nasipa od humusne zemlje za sadnju unutrašnjeg vrta stacionara.</t>
  </si>
  <si>
    <t>Stavka obuhvaća površine na dimnjaku.</t>
  </si>
  <si>
    <t>Strojno betoniranje AB ploče u glatkoj oplati.</t>
  </si>
  <si>
    <t>b) bojanje podgleda kose ploče stubišta</t>
  </si>
  <si>
    <t>Dimenzije ploča i masiva, te obrada vidljivih površina dane su u opisu stavki.</t>
  </si>
  <si>
    <t>Pragovi se polažu na pod prema opisu stavki i detaljima.</t>
  </si>
  <si>
    <t>Svi tehnički uvjeti za polaganje pregova moraju odgovarati standardu HRN U.F7.010.</t>
  </si>
  <si>
    <t xml:space="preserve">Jedno krilo je fiksno , dva su zaokretna, od kojih je jedno i otklopno zaokretno. </t>
  </si>
  <si>
    <t xml:space="preserve">Zidarski otvor 205/157 cm                                                                  </t>
  </si>
  <si>
    <t>SHEMA 2 i 2A</t>
  </si>
  <si>
    <t>SHEMA 2B</t>
  </si>
  <si>
    <t>Razlika u tome što je vanjsko staklo najvećeg stupnja neprobojnosti, debljina stakla 1 cm.</t>
  </si>
  <si>
    <t>ljepilom i samoljepivom trakom za cijevi i završnim</t>
  </si>
  <si>
    <t>premazom srebrno sivog Armafinish-a 99, dimenzija:</t>
  </si>
  <si>
    <t>Sanacija  kompaktnog fasadnog termoizolacijskog sustava.</t>
  </si>
  <si>
    <t xml:space="preserve">Napomena: Prije pristupanja izvodjenu radova trebalo bi napraviti test prionjivosti ljepila na podlogu na nacin da se na par nasumicno (najkritičniji dio) odabranih mjesta navuce ljepilo i utopi  fasadna 160 g mrezica. Nakon sušenja (od min 5 dana uz napomenu da su vremenski uvjeti optimalni-vlaga u zraku ispod 60%) mrezica se povlaci te ukoliko ljepilo ostane na podlozi, a mrezica se iscupa podloga je nosiva. </t>
  </si>
  <si>
    <t>Nanošenje krznenim valjkom.</t>
  </si>
  <si>
    <t>UKUPNO - 5) Horizontalna - temeljna kanalizacija u objektu:</t>
  </si>
  <si>
    <t>Predviđeni sanitarni uređaji su kao proizvod "Inker", u bijeloj boji.</t>
  </si>
  <si>
    <t>Dobava i ugradba WC školjke.</t>
  </si>
  <si>
    <t>WC školjka od keramike I klase, podna.</t>
  </si>
  <si>
    <t>Stavka još uključuje:</t>
  </si>
  <si>
    <t>- niskomontažni vodokotlić s ispirnom cijevi promjera 25 mm</t>
  </si>
  <si>
    <t>- kutni ventil 15/10 mm i spojna flexi cijev za priključak vodokotlića na instalaciju</t>
  </si>
  <si>
    <t>- WC daska (sjedište) od tvrde plastike</t>
  </si>
  <si>
    <t>10.4.Isto kao st. 10.2. samo sa nasadnikom tipa A i pripadajućim vruće cinčanim krakom LVC – 06 za učvršćenje na postojeći bet. stup, komplet sa odgovarajućom vruće cinčanom obujmicom i ostalim montažnim materijalom</t>
  </si>
  <si>
    <t>Letve se postavljaju okomito na strehu, odnosno preko već postavljenih gredica iz stavke 1.</t>
  </si>
  <si>
    <t>Letve se čavlaju pocinčanim čeličnim čavlima za gredice, te formiraju zračni sloj.</t>
  </si>
  <si>
    <t>Osni razmak između letvi je 58 cm, a svijetli razmak 53 cm.</t>
  </si>
  <si>
    <t>Obračun po m2 mjereno po kosini krova, a prema presjeku letvi.</t>
  </si>
  <si>
    <t>a) presjek letvi 5/3 cm</t>
  </si>
  <si>
    <t>Dobava materijala i poletvanje za pokrov.</t>
  </si>
  <si>
    <t>1.8.Dobava potrebnog materijala te izrada betonskog šahta unutarnjih mjera 50x50x40 cm računajući do razine novog estriha, komplet sa izradom AB poklopca te unutarnjom obradom oko prethodno ugrađenih PHDE cijevi.</t>
  </si>
  <si>
    <t>1.9.Isto kao stavka 1.8. samo je šaht dubine 50 cm</t>
  </si>
  <si>
    <t>(jedan šaht će se izraditi u prostoru nadogradnje pa za njega ne treba iskop jer će se koristiti postojeći široki iskop za nadogradnju)</t>
  </si>
  <si>
    <t xml:space="preserve">14.7. Dobava materijala te izrada spojnih vodova od Fe-Zn 30x4 mm trake od uzemljivača do spoja sa vertikalnim olukom, prosječne duljine 3 m koplet sa izradom spojeva na oluk. </t>
  </si>
  <si>
    <t>jarkovi za temeljnu oborinsku kanalizaciju</t>
  </si>
  <si>
    <t xml:space="preserve"> jarkovi za temeljnu fekalnu kanalizaciju</t>
  </si>
  <si>
    <t xml:space="preserve"> jarkovi za temeljni razvod hladne i tople vode </t>
  </si>
  <si>
    <t>mreže                                        dim. 80/80  cm</t>
  </si>
  <si>
    <t>dim. 80/150 cm</t>
  </si>
  <si>
    <t>Iskop za dilataciju G,H,I,J.</t>
  </si>
  <si>
    <t>Ukupno :</t>
  </si>
  <si>
    <t>Cijevna fasadna skela.</t>
  </si>
  <si>
    <t>Separator se postavlja na prethodno izvedenu betonsku podlogu koja se obračunava posebno u betonskim i AB radovima.</t>
  </si>
  <si>
    <t>Zatrpavanje je obračunato posebnom stavkom u zemljanim radovima.</t>
  </si>
  <si>
    <t xml:space="preserve">Bakrene cijevi sa potrebnim spojnim i brtvenim </t>
  </si>
  <si>
    <t>materijalom, izolirane dekorodal trakom, dimenzija:</t>
  </si>
  <si>
    <t>Ø 16 x 1 ...............................................</t>
  </si>
  <si>
    <t>m 19</t>
  </si>
  <si>
    <t>Zaštitna PVC cijev</t>
  </si>
  <si>
    <t>NO50 .....................................................</t>
  </si>
  <si>
    <t>NO20 ......................................................</t>
  </si>
  <si>
    <t>m 4</t>
  </si>
  <si>
    <t>Izolacija cjevovoda tople/hladne vode zaštitnim</t>
  </si>
  <si>
    <t>Prema projektu u krovnoj konstrukciji ostaviti otvore za krovne prozore, uključivo ojačanje rubova oko otvora odgovarajućim AB gredicama.</t>
  </si>
  <si>
    <t>Obračun po m2 prema debljini sloja, uključivo armiranje MA 500/560 gdje se to zahtjeva.</t>
  </si>
  <si>
    <t>b) presjek 80/60 cm</t>
  </si>
  <si>
    <t>c) presjek  100/60</t>
  </si>
  <si>
    <t>d) presjek  160/60</t>
  </si>
  <si>
    <t>- zidna jednoručna mješajuća armatura za toplu i hladnu vodu s tušem (kao tip "Armal"), te kromirani nosač za pomicanje tuša po visini koji se montira na zid</t>
  </si>
  <si>
    <t>- komplet odljevnu garnituru, kromirana rešetkica i sifonski luk</t>
  </si>
  <si>
    <t>A.3.Na djelomično zatrpani i strojno nabijeni jarak nasuti šljunčani sloj od 20 cm kojega strojno nabiti kao podlogu za asvalt.</t>
  </si>
  <si>
    <t xml:space="preserve">m3 </t>
  </si>
  <si>
    <t xml:space="preserve"> A.4.Asvaltiranje zatrpanog i nabijenog jarka slojem asvalta debljine 5 cm</t>
  </si>
  <si>
    <t>A.5.Probijanje postojećeg bet. zida debljine 30 cm na trasi predviđenog kabelskog voda radi iskopa jarka</t>
  </si>
  <si>
    <t>A.6. Dobava, ugradnja te spajanje kabelskog voda PP00 A 4x150 mm2 + Cu uže 50 mm2 od TS do KRO u predhodno iskopani zemljeni jarak i uvlačenje kroz čeličnu cijev. Ovom stavkom su predviđeni i svi potrebni radovi oko spajanja i obilježavanja kabela.</t>
  </si>
  <si>
    <t xml:space="preserve">m  </t>
  </si>
  <si>
    <t>A.7. Dobava te ugradnja vruće cinčane bešavne čelične cijevi od 4 uz AB konstrukciju mosta preko potoka te njeno učvršćenje uz konstrukciju odgovarajućim obujmicama i ostalim vruće cinčanim pričvrsnim elementima, za prolaz kabelskog voda. Cijev na oba kraja povezati sa uzemljivačem.</t>
  </si>
  <si>
    <t>3.9. Dobava svog potrebnog materijala te izrada i montaža ugradnog razdjelnika RP3. Razdjelnik će se izraditi od čeličnog dva puta dekapiranog lima, kojega obojati odgovarajućim antikorozivnim bojama i završnim, toplinski obrađenim lakom. Razdjelnik treba biti izrađen u dvije sekcije odjeljene odgovarajućim pregradama i posebnim vratima i bravama. Sekcije trebaju biti vidno označene radi razlikovanja. U razdjelnik će se ugraditi slijedeća oprema kao proizvodnje «Schneider» i «Moeller»:</t>
  </si>
  <si>
    <t>- 2 kom motorna sklopka 2TE-MS7-6,3/2p</t>
  </si>
  <si>
    <t xml:space="preserve"> 12.10.Dobava, ugradnja te spajanje slobodno stojećeg komunikacijskog serverskog razdjelnika 19 GKO  veličine 42U, mjera 800x800x2000 mm opremljenog sa svom potrebnom pasivnom opremom i pričvrsnim elementima:</t>
  </si>
  <si>
    <t>- 4 kom  UTP PATCH panel Cat. 5 24-portni  19 1U</t>
  </si>
  <si>
    <t>- 1 kom  UTP PATCH panel Cat. 5 16-portni  19 1U</t>
  </si>
  <si>
    <t>- 7 kom ISDN PATCH panel Cat. 3 50-portni</t>
  </si>
  <si>
    <t>- 1 kom panel za optički kabel sa 8 vlakana</t>
  </si>
  <si>
    <t>- 1 kom RACK razvodnik 6x220 V sa osiguračem</t>
  </si>
  <si>
    <t>- 1 kom RACK polica</t>
  </si>
  <si>
    <t>- 2 kom RACK vodilica</t>
  </si>
  <si>
    <t>- 1 kom sabirnica za uzemljenje</t>
  </si>
  <si>
    <t>Veličina poklopca 60 x 60 cm.</t>
  </si>
  <si>
    <t>Obračun po komadu prema tipu opterećenja.</t>
  </si>
  <si>
    <t>a) teški tip (ispitno opterećenje 250 kN)</t>
  </si>
  <si>
    <t>Lijevanoželjezni nadzemni hidrant NO 100 s dva "C" i jednim "B" vatrogasnim priključkom.</t>
  </si>
  <si>
    <t>Hidrant se postavlja na postojeću instalaciju.</t>
  </si>
  <si>
    <t>Nabava, doprema i montaža samostojećeg limenog ormarića s protivpožarnom opremom.</t>
  </si>
  <si>
    <t>Antikorozivna zaštita ormarića uključena u stavku.</t>
  </si>
  <si>
    <t>Ormarić kao tip ZPO-3 "Pastor" - komplet za gašenje vodom.</t>
  </si>
  <si>
    <t>1.16.Radovi na gradskoj prometnici uz udgovarajuću suglasnost općinskih službi i djelomično zatvaranje prometa u toku radova:</t>
  </si>
  <si>
    <t> Rezanje asvalta motornom pilom u širini od 50 cm te razbijanje izrezane površine i odvoz materijala na deponij</t>
  </si>
  <si>
    <t>Stavkom se predviđa skidanje svih slojeva do vrha AB ploče.</t>
  </si>
  <si>
    <t>obračun po m3 demontirane konstrukcije</t>
  </si>
  <si>
    <t>10.11.Dobava kabela PP00-Y 5x4 mm2, rezanje na djelove odgovarajuće duljine te polaganje u već iskopani jarak ili provlačenje kroz postavljene cijevi, uvod u rasvjetni stup i spajanje po sistemu «ulaz-izlaz», uvod i spajanje u razdjelniku. Ukupno se polaže:</t>
  </si>
  <si>
    <t xml:space="preserve">- PP00-Y 5x4 mm2 </t>
  </si>
  <si>
    <t>- cijevi PHDE  60</t>
  </si>
  <si>
    <t>- CS 40</t>
  </si>
  <si>
    <t>Predviđa se uzimanje uzoraka na 2 točeča mjesta.</t>
  </si>
  <si>
    <t>Napomena:</t>
  </si>
  <si>
    <t>- zemljanim radovima</t>
  </si>
  <si>
    <t>spremnika, kao i indikatorsku tekućinu za punjenje međuprostora</t>
  </si>
  <si>
    <t>spremnika. Potrebno zadržavanje tekućeg stanja indikatorske tekućine</t>
  </si>
  <si>
    <t>na –20oC.</t>
  </si>
  <si>
    <t>Uključivo otvor za čišćenje, proizvod</t>
  </si>
  <si>
    <t>kao LIMONT Zagreb</t>
  </si>
  <si>
    <t>Toplovodni razdjelnik izrađen iz crne bešavne cijevi</t>
  </si>
  <si>
    <t>dimenzija NO 80x400 mm, sa pet priključka</t>
  </si>
  <si>
    <t>(1xNO65, 1xNO40, 3xNO32 ), izoliran "Armaflex AC"</t>
  </si>
  <si>
    <t>Stavka uključuje beton, armatura se obračunava posebno.</t>
  </si>
  <si>
    <t>Obračun po m3 prema debljini ploče.</t>
  </si>
  <si>
    <t>Dva krila su zaokretna,a dva otklopno-zaokretna.</t>
  </si>
  <si>
    <t xml:space="preserve">Zidarski otvor 300/70 cm                                                                  </t>
  </si>
  <si>
    <t>31.</t>
  </si>
  <si>
    <t>SHEMA 23</t>
  </si>
  <si>
    <t>Vanjska dvokrilna vrata izrađena od PVC profila.</t>
  </si>
  <si>
    <t>Oba krila su zaokretna.</t>
  </si>
  <si>
    <t>Oba krila su zaokretna i ostakljena "Securit" staklom debljine 1 cm.</t>
  </si>
  <si>
    <t>Vrata se otvaraju prema vani.</t>
  </si>
  <si>
    <t>a) beton presjeka 0,12 m3/m1, oplata 1,60 m2/m1</t>
  </si>
  <si>
    <t>13.</t>
  </si>
  <si>
    <t>Izvedba kose AB polumontažne krovne ploče - sustav "BIJELI STROP".</t>
  </si>
  <si>
    <t xml:space="preserve">Obracun po m2 prema debljini sloja gotovog izbetoniranog estriha sa izravnanjem površine “pod stazu” i nabijanjem. </t>
  </si>
  <si>
    <t>b) d = 5,00 cm</t>
  </si>
  <si>
    <t>c) d = 6,00 cm</t>
  </si>
  <si>
    <t>Finoregulacijski ventil na navoj, sa holenderima, brtvenim</t>
  </si>
  <si>
    <t>Obračun po komadu prema zidarskoj veličini otvora.</t>
  </si>
  <si>
    <t>Zaravnanje tankoslojnog morta vrši se metlom.</t>
  </si>
  <si>
    <t>24 sata nakon postavljanja morta mogu se ukloniti potpore (podupirači)</t>
  </si>
  <si>
    <t xml:space="preserve">Stavka uključuje sve navedene faze radova, uključivo i armiranje svih elemenata, podupiranje, izvedbu AB vijenaca na osloncima, monolitiziranje spojeva , izvedbu tankoslojnog morta, sve komplet do potpune funkcionalnosti izvedene konstrukcije </t>
  </si>
  <si>
    <t>U svemu poštivati upute proizvođača.</t>
  </si>
  <si>
    <t>Nabava i postava čeličnih pocinčanih vodovodnih cijevi.</t>
  </si>
  <si>
    <t>Međusobno spajanje cijevi vršiti navojnim fitinzima, a brtvljenje kudeljnim vlaknom i lanenim uljem.</t>
  </si>
  <si>
    <t>Cijevi položene u zemlji izolirane su bitumeniziranom "dekorodal" trakom.</t>
  </si>
  <si>
    <t>Obračun po m1 ugrađene cijevi.</t>
  </si>
  <si>
    <t>a) NO 32</t>
  </si>
  <si>
    <t>b) NO 80</t>
  </si>
  <si>
    <t>Dobava i ugradba kuglastog navojnog ventila, bez slavine za pražnjenje.</t>
  </si>
  <si>
    <t>Oplata mora biti izvedena na način da pri demontaži ne dolazi do oštećenja betona, a demontaža oplate se ne smije vršiti prije nego što beton postigne odgovarajuću čvrstoću.</t>
  </si>
  <si>
    <t>Ugrađena armatura mora biti u skladu sa važećim propisima i normativima, te prema specifikaciji iz armaturnih planova</t>
  </si>
  <si>
    <t>- odljevnu garnituru, kromirana rešetka i PVC sifonski luk za jednodjelni sudoper</t>
  </si>
  <si>
    <t>Dobava i ugradba kompleta sanitarne galanterije za opremanje WC-a za invalide.</t>
  </si>
  <si>
    <t>Komplet se sastoji:</t>
  </si>
  <si>
    <t>- ogledalo 60 x 40 cm</t>
  </si>
  <si>
    <t xml:space="preserve">- etažer </t>
  </si>
  <si>
    <t>- držač ručnika</t>
  </si>
  <si>
    <t>- držač - posuda za tekući sapun</t>
  </si>
  <si>
    <t>- WC četka</t>
  </si>
  <si>
    <t>- koš za otpatke</t>
  </si>
  <si>
    <t xml:space="preserve">u dimnjači. Duljina dimnjače iznosi cca 1,2 m. </t>
  </si>
  <si>
    <t>termioizolacijskim plaštom, sa parnom branom,</t>
  </si>
  <si>
    <t>debljine 19 mm, tip “Armaflex AC” s pripadajućim</t>
  </si>
  <si>
    <t>6.1. Dobava materijala te izrada instalacije za priključak plamenika, crpki, vodom PP00-Y 3x1,5 mm2. Vodovi se polažu po zidu na odstojne obujmice, kroz inst. cijevi u podu i u plastične kanalice. Komplet sa potrebnim spajanjem, polaže se po priključnom mjestu:</t>
  </si>
  <si>
    <t xml:space="preserve">- 10 m PP00-Y 3x1,5 mm2  </t>
  </si>
  <si>
    <t>- 2 m inst. cijevi CS 20</t>
  </si>
  <si>
    <t>Jedinična cijena podrazumjeva provjeru mjera na objektu, nabavu obloge i drugog potrebnog materijala, transport, manipulaciju i skladištenje na gradilištu, izvedbu radova prema opisu stavke, otklanjanje nedostataka i čišćenje otpadaka nastalih pri izvođenju radova na podnim oblogama.</t>
  </si>
  <si>
    <t>N) PVC PODNE OBLOGE</t>
  </si>
  <si>
    <t>PVC stolarija podrazumjeva izradu vrata, prozora i kombiniranih stijena od PVC profila.</t>
  </si>
  <si>
    <t>Osnovni materijal za izradu otvora su PVC profili i pocinčani čelični HOP profili i limovi, čelične šipke.</t>
  </si>
  <si>
    <t>Presjeci čeličnih profila i debljine limova moraju odgovarati zadanim opterećenjima i biti u skladu sa detaljima priloženim u projektu.</t>
  </si>
  <si>
    <t>Profili i limovi spajaju se u konstruktivne cjeline spojnim sredstvima (zakovice, vijci i varovi) koja moraju odgovarativažećim standardima, moraju biti pravilno dimenzionirani i ugrađeni.</t>
  </si>
  <si>
    <t>Prostor između PVC stijene i zida zapunjava se Purpen pjenom.</t>
  </si>
  <si>
    <t>Izrada PVC stolarije može početi tek kad projektant prihvati i ovjeri radioničke nacrte.</t>
  </si>
  <si>
    <t xml:space="preserve">Predvidjeti sav potreban okov. </t>
  </si>
  <si>
    <t xml:space="preserve">Zidarski otvor 205/147 cm                                                                  </t>
  </si>
  <si>
    <t>Trodjelni prozor izrađen od  PVC profila ostakljen izolirajućim staklom 4+12+4 mm.</t>
  </si>
  <si>
    <t xml:space="preserve">Jedno krilo je fiksno , dva su zaokretna, od kojih je jedno otklopno zaokretno. </t>
  </si>
  <si>
    <t>Spojeve sa zidom brtviti trajno-elastičnim kitom.</t>
  </si>
  <si>
    <t>SHEMA 1 i 1A</t>
  </si>
  <si>
    <t>Dezinfekcija cjevovoda prije stavljanja u pogon.</t>
  </si>
  <si>
    <t>Podloga na koju se pragovi polažu mora biti očišćena i oprana, mora biti izvedena kvalitetno i sa zadovoljavajućom točnošću mjera.</t>
  </si>
  <si>
    <t>Izrada holkela na ravnom krovu.</t>
  </si>
  <si>
    <t>Iznad zaobljenja se izvodi sloj cementne glazure kao podloga za hidroizolaciju.</t>
  </si>
  <si>
    <t>Rušenje i demontaža  bunkera ( br.7, 8)</t>
  </si>
  <si>
    <t>Rušenje i demontaža  bunkera ( br.9, 10, 11)</t>
  </si>
  <si>
    <t>Obračun po m3 srušene i demontirane konstrukcije.</t>
  </si>
  <si>
    <t>BGP objekta iznosi 2x 9 m2</t>
  </si>
  <si>
    <t xml:space="preserve">BGP objekta iznosi 3x36 m2 </t>
  </si>
  <si>
    <t>Rušenje i demontaža oduška( br.12, 13, 14)</t>
  </si>
  <si>
    <t>Konstrukcija objekta su betonski zidovi i armiranobetonska krovna ploča.</t>
  </si>
  <si>
    <t>BGP objekta iznosi 3x 4 m2</t>
  </si>
  <si>
    <t>Rušenje i demontaža skladišta( br.15)</t>
  </si>
  <si>
    <t>Konstrukcija objekta su betonski zidovi.</t>
  </si>
  <si>
    <t>Krov je dvostrešni, a krovna konstrukcija drvena.</t>
  </si>
  <si>
    <t>BGP objekta iznosi 40 m2</t>
  </si>
  <si>
    <t>Rušenje i demontaža rezervoara vode(br.16)</t>
  </si>
  <si>
    <t>Zidovi su pune opeke.</t>
  </si>
  <si>
    <t>Pokrovna ploča je armiranobetonska.</t>
  </si>
  <si>
    <t>BGP objekta iznosi 50,30 m2</t>
  </si>
  <si>
    <t>Rušenje i demontaža betonskog šahta(br.17)</t>
  </si>
  <si>
    <t>Konstrukcija šahta su betonski zidovi.</t>
  </si>
  <si>
    <t>Uključiti i cijevi unutar šahte.</t>
  </si>
  <si>
    <t>BGP šahte iznosi 14 m2</t>
  </si>
  <si>
    <t>Dio koji se ruši ima prizemlje.</t>
  </si>
  <si>
    <t>U stavku uključena podna AB ploča i temelji.</t>
  </si>
  <si>
    <t>Konstrukcija bunkera su AB zidovi i armiranobetonska krovna ploča.</t>
  </si>
  <si>
    <t>Stavka obuhvaća objekt koji se ne ruši.</t>
  </si>
  <si>
    <t>Rušenje i demontaža skladišta ( br.3)</t>
  </si>
  <si>
    <t>e) NO 20</t>
  </si>
  <si>
    <t>f) NO 15</t>
  </si>
  <si>
    <t>Izolacija se izvodi u više slojeva traka koje se polažu u međusobno okomitim smjerovima.</t>
  </si>
  <si>
    <t>Stavka uključuje i postavu PE folije u jednom sloju, debljine 0,1 mm preko postavljenih izolacijskih ploča.</t>
  </si>
  <si>
    <t>Podloga prije postave izolacijskih traka mora biti očišćena i bez neravnina ili ispupčenja.</t>
  </si>
  <si>
    <t>- PVC neprozirna tuš zavjesa i kromirana cijev - nosač tuš zavjese, komplet s montažom</t>
  </si>
  <si>
    <t>Po uspješno obavljenom ispitivanju sačiniti zapisnik o ispitivanju.</t>
  </si>
  <si>
    <t>- tipsku brtvu - gumena manžetna za priključak na odvodnu vertikalu</t>
  </si>
  <si>
    <t xml:space="preserve">- komplet kromiranih ručki - držača za montažu uz WC školjku na zid </t>
  </si>
  <si>
    <t>- "aqua" ispirač, s ispirnom cijevi promjera 25 mm ugrađenom u zid, dužina ispirne cijevi cca 120 cm</t>
  </si>
  <si>
    <t>Dobava i ugradba ljevanoželjeznog "čučavaca".</t>
  </si>
  <si>
    <t>- držač ručnika uz tuš kadu</t>
  </si>
  <si>
    <t>- držač papirnatih ručnika uz umivaonike</t>
  </si>
  <si>
    <t>- držač ručnika uz umivaonike</t>
  </si>
  <si>
    <t>A.10.Dobava, ugradnja i spajanje kabelskog distributivnog ormara (KRO) od 6 vodnih polja izrađenog od armiranog poliestera, kompletiranog sa odgovarajućim NVO osiguračima</t>
  </si>
  <si>
    <t>A.11.Iskop rupe u zemlji III i IV kategorije veličine 100x60x80 cm za postavu montažnog temelja razdjelnika</t>
  </si>
  <si>
    <t xml:space="preserve">kom </t>
  </si>
  <si>
    <t>A.12.Dobava i ugradnja, u predhodno iskopanu rupu, montažnog betonskog temelja za distributivni ormar sa 6 polja</t>
  </si>
  <si>
    <t>Neupotrebljiv materijal i građevinski šut odvesti na gradsko odlagalište udaljeno do 7 km.</t>
  </si>
  <si>
    <t>Pri rušenju dijelova nosive konstrukcije, izradi proboja u nosivim zidovima i sl. obvezno izvršiti odgovarajuća podupiranja.</t>
  </si>
  <si>
    <t>Sve radove izvoditi pažljivo, poštivajući pravila zaštite na radu.</t>
  </si>
  <si>
    <t>Ova zaštita se obračunava u bravarskim radovima.</t>
  </si>
  <si>
    <t>Postolje od opeke je neožbukano.</t>
  </si>
  <si>
    <t>Stavka uključuje rušenje pregradnih zidova od opeke, obostrano ožbukanih.</t>
  </si>
  <si>
    <t>U obračunu rušenja je komplet pregrada sa dvostranom žbukom.</t>
  </si>
  <si>
    <t>- izrada elaborata iskolčenja za objekt dogradnje, u svemu prema "Zakonu o gradnji", elaborat izraditi u šest (6) primjeraka i predati naručitelju</t>
  </si>
  <si>
    <t>Geodetski radovi za objekt dogradnje.</t>
  </si>
  <si>
    <t>- iskolčenje iskopa za temelje objekta koji se dograđuje, uključivo izrada nanosne skele</t>
  </si>
  <si>
    <t>10.8.Dobava i ugradnja plastičnog ormarića na betonski rasvjetni stup uz primjenu odgovarajućeg pričvrsnog materijala te njegovo spajanje. Ormarić je kao GEWISS EUROBLOC 68017 u zaštiti IP66 opremljen uvodnicama za ulaz i izlaz kabela te rastalnim osiguračem od 10 A</t>
  </si>
  <si>
    <t>- krovna ventilacija sa termo relaisima</t>
  </si>
  <si>
    <t>- nosači i vodilice kabela</t>
  </si>
  <si>
    <t>- 40 kom prespojnih gajtana «RJ45-RJ45» duljine 1 m</t>
  </si>
  <si>
    <t>- 30 kom prespojnih gajtana «RJ45-RJ45» duljine 1,5 m</t>
  </si>
  <si>
    <t>- 20 kom prespojnih gajtana «RJ45-RJ45» duljine 0,5 m</t>
  </si>
  <si>
    <t>- 30 kom prespojnih gajtana «RJ45-CRONE» duljine 1 m</t>
  </si>
  <si>
    <t>- 20 kom prespojnih gajtana «RJ45-CRONE» duljine 1,5 m</t>
  </si>
  <si>
    <t>- 15 kom prespojnih gajtana «RJ45-CRONE» duljine 0,5 m</t>
  </si>
  <si>
    <t xml:space="preserve">Ostali materijal: vijci, matice, pribor za označavanje, komplet sa ožičenjem </t>
  </si>
  <si>
    <t>12.11. Dobava, ugradnja te spajanje slobodno stojećeg komunikacijskog serverskog razdjelnika 19 KO  veličine 29U, mjera 800x800x1400 mm opremljenog sa svom potrebnom pasivnom opremom i pričvrsnim elementima:</t>
  </si>
  <si>
    <t>- 1 kom ISDN PATCH panel Cat. 3 50-portni</t>
  </si>
  <si>
    <t>12.12. Dobava i ugradnja pozivnog zvona 24V</t>
  </si>
  <si>
    <t>12.13. Dobava i ugradnja pozivnog podžbuknog tipkala komplet sa kutijom i spajanjem</t>
  </si>
  <si>
    <t>Jedinična cijena podrazumjeva nabavu materijala, prijevoz, skladištenje i manipulaciju materijala na gradilištu, pripremne radove (razmjera krovnih ploha), izradu pokrova , provjeru ispravnosti izvedenih radova, otklanjanje eventualnih nedostataka, te uklanjanje otpadaka i viška materijala sa gradilišta.</t>
  </si>
  <si>
    <t>Materijali za izvedbu izolaterskih radova moraju biti u skladu s važećim propisima i normativima.</t>
  </si>
  <si>
    <t>Radovi se moraju izvoditi stručno i kvalitetno u skladu s važećim propisima i pravilima struke.</t>
  </si>
  <si>
    <t>komplet sa automatskim odzračnim ventilom sa</t>
  </si>
  <si>
    <t>8 članaka ................................................</t>
  </si>
  <si>
    <t>9 članaka ................................................</t>
  </si>
  <si>
    <t>10 članaka ..............................................</t>
  </si>
  <si>
    <t>toplinu, sa priključkom na diferencijalni manometar, dimenzija:</t>
  </si>
  <si>
    <t>Mano-termometar sa skalom 0-6 bara i 0-120oC</t>
  </si>
  <si>
    <t>Izrada odzračne posude,</t>
  </si>
  <si>
    <t>Stavka uključuje i skidanje sljemenjaka sa sljemena ili grebena krovnih ploha koji su položeni u mortu.</t>
  </si>
  <si>
    <t>Crijep za poletvanje pričvršćen čavlima i vezan čeličnom žicom.</t>
  </si>
  <si>
    <t>Letve presjeka 3/5 cm postavljene paralelno sa strehom na osnom razmaku od 33 cm.</t>
  </si>
  <si>
    <t>Obračun po m2 mjereno po kosini krova.</t>
  </si>
  <si>
    <t>Jedinična cijena obuhvaća nabavu materijala, provjeru osnovnih mjera na objektu, izradu radioničkih nacrta, prijevoz, skladištenje i manipulaciju na gradilištu, ugradbu stavki, finalnu montažu okova nakon bojenja stavki (rozete, štitnici, kvake i sl.), ot</t>
  </si>
  <si>
    <t>Poz. 1</t>
  </si>
  <si>
    <t>Čelična jednokrilna puna vrata</t>
  </si>
  <si>
    <t>Vrata imaju cilindar bravu sa ključem za otvaranje izvana, te hvataljku za otvoranje vrata iznutra bez ključa.</t>
  </si>
  <si>
    <t>Stavka obuhvaća sav potrebni materijal i sve elemente za izvedbu do pune funkcionalnosti.</t>
  </si>
  <si>
    <t>Dim. građ. otvora 105/210 cm.</t>
  </si>
  <si>
    <t>Poz. 2</t>
  </si>
  <si>
    <t>Čelična dvokrilna puna vrata</t>
  </si>
  <si>
    <t>8.16.Dobava i ugradnja flurescentnih svjetiljki kao RC LUCE OPTILUX 77 ENS 318 komplet sa fluo. cijevima 3000 K</t>
  </si>
  <si>
    <t>8.17. Dobava i ugradnja flurescentnih svjetiljki kao RC LUCE OPTILUX 77 ENS 418 komplet sa fluo. cijevima 3000 K</t>
  </si>
  <si>
    <t>8.18. Dobava i ugradnja svjetiljki kao TARGETTI CCT 5403 + 4729 2x26 W komplet sa kompakt žaruljama</t>
  </si>
  <si>
    <t>8.19. Dobava i ugradnja svjetiljki kao TARGETTI  ES 52111 2x18 W komplet sa kompakt žaruljama</t>
  </si>
  <si>
    <t>8.20. Dobava i ugradnja svjetiljki kao TARGETTI  ES 52101 2x10 (15) W komplet sa kompakt žaruljama</t>
  </si>
  <si>
    <t xml:space="preserve">8.21.Dobava i ugradnja svjetiljki kao TEP PS 100 u zaštiti IP44 komplet sa žaruljom </t>
  </si>
  <si>
    <t>a) separator tip "IMP-LT" 2,5/4,6/3,1 max 0,95 l/s</t>
  </si>
  <si>
    <t> Iskop jarka u zemlji III i IV kat. zemljišta, pri vrhu širine 50, pri dnu 40 i dubine 50 cm. Prije polaganja cijevi, dno jarka treba poravnati. Zatrpavanje jarka u slojevima uz strojno nabijanje. Najprije  se jarak zasipa sitnim materijalom a nakon toga ostatkom i šljunkom kao podlogom za asvalt. Preostali materijal i krupno kamenje se odvozi na gradski deponij. Komplet obračunato po metru duljine iskopanog jarka.</t>
  </si>
  <si>
    <t xml:space="preserve"> Asvaltiranje zatrpanog i nabijenog jarka </t>
  </si>
  <si>
    <t>slojem asvalta debljine 5 cm</t>
  </si>
  <si>
    <t>Izrada i ugradba vertikalnih odvoda od pocinčanog čeličnog lima debljine 0,6 mm.</t>
  </si>
  <si>
    <t>- sigurnosno - nepovratni ventil</t>
  </si>
  <si>
    <t>- flexi cijevi za priključak na instalaciju</t>
  </si>
  <si>
    <t>Dobava i ugradba zidnih hidranata.</t>
  </si>
  <si>
    <t>Stavka uključuje požarni hidrant promjera 50 mm s mlaznicom, 20-metarskim trevira crijevom, kosim ventilom i holender priključkom.</t>
  </si>
  <si>
    <t>e) presjek  30/60</t>
  </si>
  <si>
    <t>Dobava i montaža tipskog odvajača ulja.</t>
  </si>
  <si>
    <t>Obračun po ugrađenom kompletu prema volumenu bojlera.</t>
  </si>
  <si>
    <t>Izrada i ugradba opšava dilatacije od pocinčanog čeličnog lima debljine 0,6 mm.</t>
  </si>
  <si>
    <t>Upilani spoj opšava u zidu brtviti trajno-elastičnim kitom.</t>
  </si>
  <si>
    <t>Obračun po m1 prema razvijenoj širini opšava, komplet s zapilavanjem u zid i brtvljenjem spoja u zidu.</t>
  </si>
  <si>
    <t>6.</t>
  </si>
  <si>
    <t>7.</t>
  </si>
  <si>
    <t>Opšav od pocinčanog čeličnog lima debljine 0,6 mm.</t>
  </si>
  <si>
    <t>Obračun po m2 izvedenog opšava.</t>
  </si>
  <si>
    <t>m2</t>
  </si>
  <si>
    <t>8.</t>
  </si>
  <si>
    <t>Izrada i ugradba opšava prodora kroz pokrov za antenske stupove i sl.</t>
  </si>
  <si>
    <t>Krovopokrivački radovi podrazumjevaju izradu pokrova na krovnim plohama.</t>
  </si>
  <si>
    <t>Materijali od kojih se rade pokrovi moraju odgovarati važećim propisima i standardima.</t>
  </si>
  <si>
    <t>Vrsta pokrova mora odgovarati nagibu krovne plohe.</t>
  </si>
  <si>
    <t>Radovi moraju biti izvedeni stručno, u skladu sa važećim pravilnicima i pravilima struke.</t>
  </si>
  <si>
    <t>Krovopokrivački radovi podrazumjevaju sve radove opisane u pojedinoj stavci uključivši ispitivanje vodonepropusnosti krova po završenim radovima.</t>
  </si>
  <si>
    <t>a) presjek gredica 8/8 cm</t>
  </si>
  <si>
    <t>Dobava materijala i postava letvi.</t>
  </si>
  <si>
    <t>1.6.Razbijanje betonske podloge nakon skidanja estriha te iskop rupe radi izrade šahta. Rupa će biti mjere 70x70x40 cm. Iskopani materijal se odvozi na deponij.</t>
  </si>
  <si>
    <t xml:space="preserve"> 1.7.Isto kao stavka 1.6. samo je rupa dubine 60 cm</t>
  </si>
  <si>
    <t>Poprečno na primarni nosač oslanja se sekundarni nosač, čelična greda od HOP 160/100/5 na razmaku od 215 cm.</t>
  </si>
  <si>
    <t>Tercijarni profili  HOP 60/40/3 poprečno se oslanjaju na sekundarni nosač, u smjeru pada dvostrešne konstrukcije. Postavljaju se na razmaku od 90 cm.</t>
  </si>
  <si>
    <t>Obodne grede se naslanjaju na vertikalno postavljene čelične profile HOP 60/40/3 na razmaku od 90 cm.</t>
  </si>
  <si>
    <t>Vertikalni i krovni  HOP 60/40/3 profili služe kao nosači za aluminijske profile polikarbonatne fasade i krova.</t>
  </si>
  <si>
    <t>Tlocrtna dim. 13,05 x 14,80 m.</t>
  </si>
  <si>
    <t>Isplaniranu površinu treba dobro strojno uvaljati.</t>
  </si>
  <si>
    <t>Iskopima su obuhvaćeni široki iskop za građevinsku jamu, iskop jaraka za trakaste temelje i instalacije, iskop jama za temelje samce i instalacijska okna.</t>
  </si>
  <si>
    <t xml:space="preserve">Iskopani materijal će se dijelom odlagati na privremenu deponiju u krugu gradilišta ili u neposrednoj blizini, na mjestu koje ne ometa odvijanje ostalih radova. </t>
  </si>
  <si>
    <t>Ovaj materijal upotrebljava se za zasipanje građevinskih jama i opće niveliranje terena.</t>
  </si>
  <si>
    <t>Nasipom se obuhvaća zatrpavanje građevinskih jama, nasipanje terena do kota određenih projektom uređenja terena, te izradu kamenih podloga u sastavu podova.</t>
  </si>
  <si>
    <t>Ugradba na strojarnici dizala.</t>
  </si>
  <si>
    <t>Ugradba na kotlovnici</t>
  </si>
  <si>
    <t>Dovratnici,pokrivne letve su od čeličnih profila.</t>
  </si>
  <si>
    <t>Izlaz prema gospodarskom dvorištu</t>
  </si>
  <si>
    <t>Izlaz iz kotlovnice</t>
  </si>
  <si>
    <t>Temelj se izvodi na ojačanje AB ploče</t>
  </si>
  <si>
    <t xml:space="preserve"> veličina postolja 110 x 165 x 25 cm.</t>
  </si>
  <si>
    <t>Cijevni polazni i povratni kolektor sa ormarićem, skupa</t>
  </si>
  <si>
    <t>Spušteni strop od dekorativnih gipskartonskih ploča.</t>
  </si>
  <si>
    <t>Parket se strojno brusi do potpune glatkoće.</t>
  </si>
  <si>
    <t>Obračun po m2 obrađene površine.</t>
  </si>
  <si>
    <t>Lakiranje parketa.</t>
  </si>
  <si>
    <t>Neposredno nakon brušenja parketa i otprašivanja površine vrši se lakiranje parketa.</t>
  </si>
  <si>
    <t>Postava sokla</t>
  </si>
  <si>
    <t>Dilatacijska razdjelnica uz zidove pokriva se kutnom letvom - soklom.</t>
  </si>
  <si>
    <t>Dobava i montaža ograde zimskog vrta</t>
  </si>
  <si>
    <t>Visina ograde od gotovog poda 110 cm.</t>
  </si>
  <si>
    <t>- parket (skidanje obračunato posebnom stavkom)</t>
  </si>
  <si>
    <t>- hidroizolacija d = 1 cm</t>
  </si>
  <si>
    <t>b) sastav slojeva:</t>
  </si>
  <si>
    <t>- vinaz ploče (skidanje obračunato posebnom stavkom)</t>
  </si>
  <si>
    <t>Obračun po m2 prema sastavu slojeva:</t>
  </si>
  <si>
    <t xml:space="preserve">10. </t>
  </si>
  <si>
    <t>Aparat za gašenje požara sa suhim prahom tip S-9</t>
  </si>
  <si>
    <t>( jedan u kotlovnici, dva uz spremnik goriva )</t>
  </si>
  <si>
    <t xml:space="preserve">10A. </t>
  </si>
  <si>
    <t>Sanduk s pijeskom i lopatom</t>
  </si>
  <si>
    <t>( u kotlovnici )</t>
  </si>
  <si>
    <t>UKUPNO A+B:</t>
  </si>
  <si>
    <t xml:space="preserve">Klimatizacija i  ventilacija </t>
  </si>
  <si>
    <t xml:space="preserve">  1.        Podstropna dvocijevna kanalska jedinica K-1,</t>
  </si>
  <si>
    <t xml:space="preserve">        proizvod “Ciat”, tip UTA 370/66 sljedećih </t>
  </si>
  <si>
    <t xml:space="preserve">   karakteristika:</t>
  </si>
  <si>
    <t xml:space="preserve">  </t>
  </si>
  <si>
    <t>2500 m³/h</t>
  </si>
  <si>
    <t>25.000 W</t>
  </si>
  <si>
    <t>80 C</t>
  </si>
  <si>
    <t xml:space="preserve">       </t>
  </si>
  <si>
    <t>20 C</t>
  </si>
  <si>
    <t>1.075 l/h</t>
  </si>
  <si>
    <t>Dodatna oprema:</t>
  </si>
  <si>
    <t>- elektromotorni mješajući ventil grijača;</t>
  </si>
  <si>
    <t>kompl.1</t>
  </si>
  <si>
    <t xml:space="preserve"> 2.        Podstropna dvocijevna kanalska jedinica</t>
  </si>
  <si>
    <t xml:space="preserve">        proizvod “Ciat”, tip UTA 295-01 sljedećih </t>
  </si>
  <si>
    <t xml:space="preserve"> 360 m³/h</t>
  </si>
  <si>
    <t>11.000 W</t>
  </si>
  <si>
    <t>488 l/h</t>
  </si>
  <si>
    <t>Toplovodni  grijač zraka s aksijalnim ventilatorom</t>
  </si>
  <si>
    <t xml:space="preserve">        proizvod “Ciat”, tip HELIOTHERME -H2301 sljedećih </t>
  </si>
  <si>
    <t>1125 m³/h</t>
  </si>
  <si>
    <t>7.230 W</t>
  </si>
  <si>
    <t>12 C</t>
  </si>
  <si>
    <t>320 l/h</t>
  </si>
  <si>
    <t xml:space="preserve">- prostorni termostat RTR 7015 </t>
  </si>
  <si>
    <t xml:space="preserve">Odsisni kanalski ventilator O-1, </t>
  </si>
  <si>
    <t>tip VIRTUO 9, proizvod "CIAT",</t>
  </si>
  <si>
    <t>slijedećih karakteristika:</t>
  </si>
  <si>
    <t xml:space="preserve"> 2500 m³/h</t>
  </si>
  <si>
    <t xml:space="preserve"> 320 Pa</t>
  </si>
  <si>
    <t xml:space="preserve">Odsisni kanalski ventilator O-2, </t>
  </si>
  <si>
    <t>tip VIRTUO 7, proizvod "CIAT",</t>
  </si>
  <si>
    <t xml:space="preserve"> 850 m³/h</t>
  </si>
  <si>
    <t xml:space="preserve"> 240 Pa</t>
  </si>
  <si>
    <t xml:space="preserve"> 400 m³/h</t>
  </si>
  <si>
    <t xml:space="preserve"> 280 Pa</t>
  </si>
  <si>
    <t xml:space="preserve"> 13.6. Dobava i ugradnja u zid plastične razvodne kutije sa poklopcem 150x150x50 mm za uvod cijevi iz st. 11.6. u prostoru br. 1</t>
  </si>
  <si>
    <t>Nagib krovnih ploha je 20 stupnjeva, krovište je četverostrešno.</t>
  </si>
  <si>
    <t>- 1 kom HIR.CKR 9800 ND multisw.9/8 IZ</t>
  </si>
  <si>
    <t>Obračun po m2 prema debljini sloja žbuke.</t>
  </si>
  <si>
    <t>a) skidanje vanjske završne ukrasne i podložne žbuke sa zidova pročelja na oba objekta.</t>
  </si>
  <si>
    <t>b) skidanje unutarnje žbuke sa nosivih ili pregradnih zidova koji se ne ruše</t>
  </si>
  <si>
    <t>Debljina žbuke 2 - 3 cm.</t>
  </si>
  <si>
    <t>Rušenje postolja od opeke.</t>
  </si>
  <si>
    <t>Stavka uključuje rušenje postolja - oslonaca za grede krovne konstrukcije u prostoru potkrovlja istočnog objekta.</t>
  </si>
  <si>
    <t>Obračun po m1 ispitanog sustava odvodnje.</t>
  </si>
  <si>
    <t>Krov je dvostrešni, a nosiva krovna konstrukcija sastoji se od drvenih greda. Sistem dvostruke visulje.</t>
  </si>
  <si>
    <t>Konstrukcija zgrade su betonski zidovi i armiranobetonska krovna ploča.</t>
  </si>
  <si>
    <t>BGP objekta iznosi 325 m2.</t>
  </si>
  <si>
    <t>BGP objekta iznosi 250 m2.</t>
  </si>
  <si>
    <t>BGP objekta iznosi 24 m2.</t>
  </si>
  <si>
    <t>Tlocrtna brutto površina iznosi 208 m2.</t>
  </si>
  <si>
    <t>Rušenje i demontaža dijela upravne zgrade (br.1)</t>
  </si>
  <si>
    <t>Opšav parapeta od pocinčanog čeličnog lima debljine 0,6 mm.</t>
  </si>
  <si>
    <t xml:space="preserve">9.9. Dobava svog potrebnog materijala – čelične pocinčane trake 20x3 mm te izrada instalacije za zaštitu od dodirnog napona i statičkog elektriciteta povezivanjem svih kovinskih dijelova na uzemljivač u agregatnici. Traka se polaže po zidu strojarnice na odgovaraluće nosače. Kovinski dijelovi se spajaju na traku ili istom trakom ili vodićem P/F 6 mm2 sa stopicama ili pokositrenom bakrenom pletenicom odgovarajućeg presjeka. Sve komplet obračunato po metru duljine trake. </t>
  </si>
  <si>
    <t xml:space="preserve">9.10. Dobava svog potrebnog materijala – čelične </t>
  </si>
  <si>
    <t>- PK 200</t>
  </si>
  <si>
    <t>Parket je tvornički završno lakiran lakom otpornim na habanje.</t>
  </si>
  <si>
    <t>- 2 m plastičnih kanalica</t>
  </si>
  <si>
    <t>6.2. Isto kao st. 6.1. samo sa slijedećim materijalom:</t>
  </si>
  <si>
    <t xml:space="preserve">- 13,5 m PP00-Y 4x1,5 mm2  </t>
  </si>
  <si>
    <t>6.3. Isto kao st. 6.1. samo za priključak plamenika i uređaja za održavanje tlaka ,sa slijedećim materijalom:</t>
  </si>
  <si>
    <t xml:space="preserve">- 8,5 m PP00-Y 5x1,5 mm2  </t>
  </si>
  <si>
    <t>- držač toalet papira uz WC školjku</t>
  </si>
  <si>
    <t>- držač - posuda za tekući sapun, uz umivaonike</t>
  </si>
  <si>
    <t>- držač sapuna uz tuš kade</t>
  </si>
  <si>
    <t>- držač šampona uz tuš kade</t>
  </si>
  <si>
    <t>Stavka uključuje montažu komplet sa svim nužnim pričvrsnim materijalom.</t>
  </si>
  <si>
    <t>Obračun po m3 prema presjeku jarka i kategoriji tla.</t>
  </si>
  <si>
    <t>- 5 kom sign. svjet. – crvena na vrat. razdjelnika</t>
  </si>
  <si>
    <t>- 7 kom sklopka 4G10-51U - na vrat. razdjelnika</t>
  </si>
  <si>
    <t>- 2 kom sklopka 4G10-90U - na vrat. razdjelnika</t>
  </si>
  <si>
    <t>- 1 kom sklopka C60H 16B/3</t>
  </si>
  <si>
    <t>- 1 kom sklopka C60H 16B/1</t>
  </si>
  <si>
    <t>- 4 kom sklopka C60H 10B/1</t>
  </si>
  <si>
    <t>- 1 kom sklopka C60H 4B/1</t>
  </si>
  <si>
    <t>- 1 kom sklopka C60H 6B/1</t>
  </si>
  <si>
    <t>- 2 kom sklopka C60H 6C/1</t>
  </si>
  <si>
    <t>- 1 kom sklopka C60H 6C/3</t>
  </si>
  <si>
    <t>- 3 kom sklopka C60H 4C/3</t>
  </si>
  <si>
    <t>- 7 kom relais 4A, 24V AC, 1NO</t>
  </si>
  <si>
    <t>- 5 kom motorne sklopke kao 11MC9, 220V</t>
  </si>
  <si>
    <t>- 5 kom relais preopterećenja</t>
  </si>
  <si>
    <t>Slijedeću opremu isporućuje izvodit. stroj. instalacija:</t>
  </si>
  <si>
    <t xml:space="preserve"> -    1 kom transformator 220/24V, 100VA</t>
  </si>
  <si>
    <t xml:space="preserve"> prag na sudarima različitih vrsta podova</t>
  </si>
  <si>
    <t xml:space="preserve"> razvijene širine 40+20 cm</t>
  </si>
  <si>
    <t>izolacijom debljine 40 mm, sa završnim slojem aluminijskog</t>
  </si>
  <si>
    <t>lima, komplet s postoljem</t>
  </si>
  <si>
    <t>Toplovodni sabirnik izrađen iz crne bešavne cijevi</t>
  </si>
  <si>
    <t>dimenzija NO 80x400 mm, sa šest priključaka</t>
  </si>
  <si>
    <t>(1xNO65, 1xNO40, 3xNO32, 1xNO20), izoliran</t>
  </si>
  <si>
    <t xml:space="preserve"> 6. INSTALACIJA EMP KOTLOVNICE</t>
  </si>
  <si>
    <t xml:space="preserve">- 15 m LiyCy 3x0,6 mm  </t>
  </si>
  <si>
    <t>- 4 m plastičnih kanalica</t>
  </si>
  <si>
    <t>7.2.. Isto kao st. 7.1. samo serijskih prekidača</t>
  </si>
  <si>
    <t>7.3. Isto kao st. 7.1. samo izmjeničnih prekidača</t>
  </si>
  <si>
    <t>7.4. Isto kao st. 7.1. samo križnih prekidača</t>
  </si>
  <si>
    <t xml:space="preserve">7.5. Isto kao st. 7.1. samo modularna kutija sa tri prekidača </t>
  </si>
  <si>
    <t>7.6. Isto kao st. 7.1. samo prekidač 16 A sa signalnom svjetiljkom (za EGV)</t>
  </si>
  <si>
    <t>7.7. Dobava i ugradnja nadžbuknih običnih rasvjetnih prekidača 10 A u zaštiti IP 44 .</t>
  </si>
  <si>
    <t>7.8. Dobava i ugradnja nadžbuknih serijskih rasvjetnih prekidača 10 A u zaštiti IP 44 .</t>
  </si>
  <si>
    <t>7.9. Dobava i ugradnja nadžbuknih izmjeničnih rasvjetnih prekidača 10 A u zaštiti IP 44 .</t>
  </si>
  <si>
    <t xml:space="preserve"> 7.10.Dobava i ugradnja podžbuknih šuko utičnica 16 A kao GEWISS u odgovarajućoj boji (za ND i OD) komplet sa razvodnom kutijom i izradom rupe u zidu za ugradnju.</t>
  </si>
  <si>
    <t xml:space="preserve">7.11.Isto kao st. 7.10. samo modularna kutija sa dvije utičnice </t>
  </si>
  <si>
    <t xml:space="preserve">7.12.Isto kao st. 7.10. samo modularna kutija sa tri utičnice </t>
  </si>
  <si>
    <t xml:space="preserve">7.13.Isto kao st. 7.10. samo utičnica sa poklopcem </t>
  </si>
  <si>
    <t>Predvidjeti sav potreban okov, kvaku s štitnikom, cilindar bravu s kompletom ključeva, uređaj za samozatvaranje vrata, te gumeni odbojnik za postavu na pod iza vrata.</t>
  </si>
  <si>
    <t>SHEMA 9</t>
  </si>
  <si>
    <t xml:space="preserve">Zidarski otvor 226/150 cm                                                                  </t>
  </si>
  <si>
    <t>SHEMA 10</t>
  </si>
  <si>
    <t>Zemlju treba fino isplanirati 5 cm iznad projektirane kote zbog očekivanog slijeganja nasipa.</t>
  </si>
  <si>
    <t>Isplanirane površine moraju biti ravne sa dopuštenim mjestimičnim odstupanjem od ravnine + - 3 cm.</t>
  </si>
  <si>
    <t xml:space="preserve">14.6. Dobava materijala te izrada spojnih vodova od Fe-Zn 30x4 mm trake od mjernog spoja do uzemljivača uz spajanje sa armaturom, prosječne duljine 4,5 m  sa izradom mjernih spojeva. Komplet sa spojnicama koje nakon pritezanaja zaliti vrućim bitumenom i ostalim sitnim standardnim materijalom. </t>
  </si>
  <si>
    <t>Dobava kamene frakcije tip "0" i izrada posteljice prije polaganja cijevi u instalacijski jarak, te zasipanje položenih cijevi istim materijalom.</t>
  </si>
  <si>
    <t>Obračun po m3 nasutog prostora.</t>
  </si>
  <si>
    <t>Debljina 3 cm,širina 18 cm.</t>
  </si>
  <si>
    <t>Dobava i ugradnja unutrašnjih kamenih klupčica</t>
  </si>
  <si>
    <t>Krila vrata su  od sendviča čeličnog lima i protupožarnom izolacijskom ispunom debljine 5 cm.</t>
  </si>
  <si>
    <t>NO 32 ..........................................</t>
  </si>
  <si>
    <t>Nakon fugiranja pločice temeljito očistiti od ostataka mase za fugiranje i isprati.</t>
  </si>
  <si>
    <t>Obračun po m2 izvedene obloge.</t>
  </si>
  <si>
    <t>Obračun po m2 izvedene podne obloge.</t>
  </si>
  <si>
    <t>Obračun po m1 izvedenog sokla.</t>
  </si>
  <si>
    <t>8.10.Dobava i ugradnja fluorescentnih panik svjetiljki, komplet sa FC 8W za 3 sata autonomije kao THORN EXB 96004996 IP65</t>
  </si>
  <si>
    <t>8.11.Dobava i ugradnja svjetiljki za ugradnju iznad ogledala u sanit. čvoru ESEDRA GLOBAL 335604 F% komplet sa kompakt žaruljom od 13 W.</t>
  </si>
  <si>
    <t>Vrata u protupožarnoj izvedbi T-90.</t>
  </si>
  <si>
    <t>A.14. Snimanje i izrada katastra položenog energetskog kabela te  predaja investitoru</t>
  </si>
  <si>
    <t>Lakiranje na gradilištu nakon montaže nije potrebno i ne dopušta se.</t>
  </si>
  <si>
    <t>Obračun po m2 izvedenog sportskog poda komplet sa svim navedenim materijalima.</t>
  </si>
  <si>
    <t>Utovar i odvoz viška materijala iz iskopa.</t>
  </si>
  <si>
    <t>Debljina sloja 30 cm.</t>
  </si>
  <si>
    <t>10.10.Dobava materijala te izrada instalacije priključka svjetiljke na betonskom stupu. Kabel PP-Y 3x2,5 mm2 je duljine 6,5 m i polaže se po stupu uz primjenu odgovarajućih obujmica. Sve komplet sa spajanjem na ormariću i u svjetiljki</t>
  </si>
  <si>
    <t xml:space="preserve">Zidarski otvor 142/135 cm                                                                  </t>
  </si>
  <si>
    <t>SHEMA 4</t>
  </si>
  <si>
    <t xml:space="preserve">Zidarski otvor 166/80 cm                                                                  </t>
  </si>
  <si>
    <t>SHEMA 5</t>
  </si>
  <si>
    <t xml:space="preserve">Oba krila su otklopno zaokretna. </t>
  </si>
  <si>
    <t xml:space="preserve">Jednokrilni prozor izrađen od PVC profila sa ostakljenjem izolirajućim staklom 4+12+4 mm. </t>
  </si>
  <si>
    <t>Dvokrilni prozor izrađen od PVC profila osaatkljen izolirajućim staklom 4+12+4 mm.</t>
  </si>
  <si>
    <t>Unutrašnje staklo je ornament . Krilo je otklopno zaokretno.</t>
  </si>
  <si>
    <t>SHEMA 6</t>
  </si>
  <si>
    <t>Krilo je fiksno.</t>
  </si>
  <si>
    <t>Ispitivanje instalacije na probni pritisak od 10 bara u trajanju od najmanje 2 sata.</t>
  </si>
  <si>
    <t>Obračun po m1 ugrađenih i ispitanih cijevi.</t>
  </si>
  <si>
    <t>Čišćenje i ispiranje postavljenog cjevovoda nakon kompletno dovršenih radova.</t>
  </si>
  <si>
    <t>Ispiranje se vrši dok se na ispustima ne pojavi čista voda.</t>
  </si>
  <si>
    <t>Ispiranje vršiti čistom vodom i to s brzinom vode najmanje 1,5 m/s.</t>
  </si>
  <si>
    <t>Obračun po m1 ispranog cjevovoda.</t>
  </si>
  <si>
    <t>c) iznad uvaljanog tamponskog sloja, podloga debljine 8,0 cm, na uređenju okoliša - podloga prije asfaltiranja,</t>
  </si>
  <si>
    <t xml:space="preserve"> </t>
  </si>
  <si>
    <t>8.12.Dobava i ugradnja svjetiljki (kao NLS 60) sa plavim sjenilom (staklom) za noćno svjetlo i ugradnju na plafon sa  žaruljom od 15W.</t>
  </si>
  <si>
    <t>Voda ostaje u cjevovodu 24 sata.</t>
  </si>
  <si>
    <t>Dezinfekcija je uspješna ako analizirani uzorak dade zadovoljavajući laboratorijski rezultat.</t>
  </si>
  <si>
    <t>Obračun po m1 dezinficiranog cjevovoda.</t>
  </si>
  <si>
    <t>Laboratorijsko ispitivanje kvalitete vode.</t>
  </si>
  <si>
    <t>Stavka uključuje uzimanje potrebnog broja uzoraka na točečim mjestima, te laboratorijsku analizu vode i ishođenje atesta o ispravnosti vode za piće od ovlaštene institucije.</t>
  </si>
  <si>
    <t>Nasip se izvodi iza postavljenog kamenog zida.</t>
  </si>
  <si>
    <t>Dimenzije iskopa dane su projektom.</t>
  </si>
  <si>
    <t>Vanjska jednokrilna vrata izrađena od PVC profila.</t>
  </si>
  <si>
    <t>Zidarski otvor 114/245 cm.</t>
  </si>
  <si>
    <t>33.</t>
  </si>
  <si>
    <t>SHEMA 24a</t>
  </si>
  <si>
    <t>Vanjska jednokrilna vrata s ostakljenim nadsvjetlom, izrađena od PVC profila.</t>
  </si>
  <si>
    <t>Nadsvjetlo je fiksno, ostakljeno "Securit" staklom debljine 1 cm.</t>
  </si>
  <si>
    <t>Zidarski otvor 100/250 cm.</t>
  </si>
  <si>
    <t>34.</t>
  </si>
  <si>
    <t>SHEMA 25</t>
  </si>
  <si>
    <t>Unutarnja dvokrilna vrata s fiksnim nadsvjetlom, izrađena od PVC profila.</t>
  </si>
  <si>
    <t>Zidarski otvor 200/300 cm.</t>
  </si>
  <si>
    <t>35.</t>
  </si>
  <si>
    <t>SHEMA 25A</t>
  </si>
  <si>
    <t>U svemu kao stavka 25, razlika je što su vrata bez nadsvjetla.</t>
  </si>
  <si>
    <t>36.</t>
  </si>
  <si>
    <t>SHEMA 26</t>
  </si>
  <si>
    <t>Dvokrilna vrata izrađena od PVC profila, ostakljena izolirajućim staklom 4+12+4 mm.</t>
  </si>
  <si>
    <t>Zidarski otvor 150/218 cm.</t>
  </si>
  <si>
    <t>Pragovi se polažu u cementni mort M-100, plastične konzistencije, pripravljen u omjeru 1:3.</t>
  </si>
  <si>
    <t>Krajevi pragova se prije polaganja oblikuju prema profilaciji dovratnika.</t>
  </si>
  <si>
    <t>Obračun po m1 prema presjeku praga.</t>
  </si>
  <si>
    <t>- vidljive površine praga polirane</t>
  </si>
  <si>
    <t>- presjek praga 10/4 cm</t>
  </si>
  <si>
    <t>Spoj kamenih elemenata sa ostalim elementima gdje je to nužno brtvi se trajno-elastičnim kitom u odgovarajućom tonu.</t>
  </si>
  <si>
    <t>Obračun po komadu ugrađenih podnih sifonskih rešetki, a prema promjeru.</t>
  </si>
  <si>
    <t>a) ND 75</t>
  </si>
  <si>
    <t>b) ND 50</t>
  </si>
  <si>
    <t>Dobava i ugradba tipske odzračne kape.</t>
  </si>
  <si>
    <t>Postava na vrhu odvodne vertikale.</t>
  </si>
  <si>
    <t>Kapu izraditi od pocinčanog čeličnog lima debljine 0,6 mm, te ugraditi na odvodne vertikale iznad pokrova.</t>
  </si>
  <si>
    <t>38.</t>
  </si>
  <si>
    <t>39.</t>
  </si>
  <si>
    <t xml:space="preserve">6.6. Dobava svog potrebnog materijala – čelične pocinčane trake 20x3 mm te izrada instalacije za zaštitu od dodirnog napona i statičkog elektriciteta povezivanjem svih kovinskih dijelova na uzemljivač u agregatnici. Traka se polaže po zidu strojarnice na odgovaraluće nosače. Kovinski dijelovi se spajaju na traku ili istom trakom ili vodićem P/F 6 mm2 sa stopicama ili pokositrenom bakrenom pletenicom odgovarajućeg presjeka. Sve komplet obračunato po metru duljine trake. </t>
  </si>
  <si>
    <t xml:space="preserve">7. PREKIDAČI I UTIČNICE </t>
  </si>
  <si>
    <t>Oplata u koju se ugrađuje beton mora odgovarati mjerama, obliku i dimenzijama iz projekta., mora biti dovoljno čvrsta tako da bez pomjeranja i izobličenja izdrži pritisak betonske mase i vibracija pri strojnoj ugradbi betona.</t>
  </si>
  <si>
    <t>Strojni iskop jarkova za instalacije.</t>
  </si>
  <si>
    <t>Boja svijetlog tona prema odabiru projektanta.</t>
  </si>
  <si>
    <t>Podloga se mora prethodno očistiti od prašine i dr. nečistoća.</t>
  </si>
  <si>
    <t>Cijevna fasadna skela obračunata posebnom stavkom.</t>
  </si>
  <si>
    <t>10.17. Izrada instalacije za ugradnju fotosenzora:</t>
  </si>
  <si>
    <t>- fotosenzor (kao Moeller)</t>
  </si>
  <si>
    <t xml:space="preserve">Nasipanje vanjskog terena do kote predviđene projektom vršiti materijalom IV kategorije sa privremene deponije sa nabijanjem slojeva. </t>
  </si>
  <si>
    <t>Materijali za ugradbu kamena (mortovi, ljepila i metalne spone) moraju odgovarati važećim propisima i standardima.</t>
  </si>
  <si>
    <t>Kao referentni kamen za ovaj projekt određuje se:</t>
  </si>
  <si>
    <t>rekristalizirani organcgeni vapnenac biomikrit naziva DOLIT, nalazište Dolac Donji, sa slj. svojstvima:</t>
  </si>
  <si>
    <t>- čvrstoća na pritisak u suhom stanju (srednja) 111,1 MN/m2</t>
  </si>
  <si>
    <t>- prostorna masa - 2691 kg/m3</t>
  </si>
  <si>
    <t>- upijanje vode - 0,2 %</t>
  </si>
  <si>
    <t>- poroznost - 0,6</t>
  </si>
  <si>
    <t>- otpornost na habanje (Bohme) - 13,4</t>
  </si>
  <si>
    <t>- otporan na mraz</t>
  </si>
  <si>
    <t>- čvrstoća na savijanje (srednja) - 11,2 MN/m2</t>
  </si>
  <si>
    <t xml:space="preserve"> - dobave i ugradbe:</t>
  </si>
  <si>
    <t>Instalacija centralnog grijanja</t>
  </si>
  <si>
    <t xml:space="preserve">Tlačno lijevani aluminijski radijatori, tip MODEX eko 600/80, </t>
  </si>
  <si>
    <t>proizvod "ALUKAL", komplet sa čepovima i redukcijama,</t>
  </si>
  <si>
    <t>sa slijedećim brojem članaka:</t>
  </si>
  <si>
    <t>4 članka ..................................................</t>
  </si>
  <si>
    <t>5 članka ..................................................</t>
  </si>
  <si>
    <t>7 članaka ................................................</t>
  </si>
  <si>
    <t>2.1 Dobava, ugradnja te spajanje kabelskog voda PP00 4x35 mm2 + uže Cu 35 mm2 od KRO do GRO-MO kroz zemlju i predhodno ugrađene PHDE cijevi.  Ovom stavkom su predviđeni i svi potrebni radovi oko spajanja i obilježavanja kabela.</t>
  </si>
  <si>
    <t>Podloga prije postave mora biti očišćena, otprašena i suha.</t>
  </si>
  <si>
    <t>Kompletirati okovom, kvakom i štitnikom, cilindar bravom s kompletom ključeva, uređajem za samozatvaranje, uređajem za fiksiranje jednog krila u pod i strop, te gumenim odbojnicima.</t>
  </si>
  <si>
    <t>Kompletirati okovom, kvakom i štitnikom, cilindar bravom s kompletom ključeva, uređajem za samozatvaranje, te gumenim odbojnicima.</t>
  </si>
  <si>
    <t>9.1.Dobava, transport,  ugradnja i spajanje diesel električkog postrojenja za automatsko rezervno napajanje trošila kao KONČAR SP-Q30.A1 snage 31/34 kVA opremljenim vodom hlađenim motorom brzine 1500 min-1 i kompletiranim sa svom standardnom opremom.</t>
  </si>
  <si>
    <t>Postrojenje treba opremiti dodatnim elementima:</t>
  </si>
  <si>
    <t>mesinganom čahurom</t>
  </si>
  <si>
    <t>Mesingane natpisne pločice na ventilima, strelice</t>
  </si>
  <si>
    <t>i oznake kretanja medija – izrada prema zahtjevu</t>
  </si>
  <si>
    <t>5.7. Isto kao stavka 5.5. samo za instalaciju u garaži i kotlovnici koja se izvodi nadžbukno na odstojnim obujmicama.</t>
  </si>
  <si>
    <t>-  8 m  PP-Y 5x2,5 mm2</t>
  </si>
  <si>
    <t>5.8. Isto kao stavka 5.5. samo za instalaciju priključka isklopnika pred agregatnicom i pred kotlovnicom koja se izvodi nadžbukno na odstojnim obujmicama.</t>
  </si>
  <si>
    <t>- 5 m PP-Y 3x1,5 mm2</t>
  </si>
  <si>
    <t>5.9.  Isto kao stavka 5.5. samo za instalaciju 24 V u garaži koja se izvodi nadžbukno na odstojnim obujmicama.</t>
  </si>
  <si>
    <t>-  5 m  PP-Y 2x2,5 mm2</t>
  </si>
  <si>
    <t>-  2 m  CS 20</t>
  </si>
  <si>
    <t xml:space="preserve"> 5.10. Dobava materijala te izrada instalacije</t>
  </si>
  <si>
    <t xml:space="preserve">  izjednačenja potencijala. Po jednoj kupaoni će se ugraditi slijedeći materijal:</t>
  </si>
  <si>
    <t>-  1 kom. kutija PS sa sabirnicom i poklopcem</t>
  </si>
  <si>
    <t>-  6 m voda P-Y 1x2,5 mm2</t>
  </si>
  <si>
    <t>-  9 m voda P-Y 1x6 mm2</t>
  </si>
  <si>
    <t>-  12 m inst.cijevi CS20</t>
  </si>
  <si>
    <t>Komplet sa obujmicama za cijevi, potrebnim štemanjem te spajanjem na glavni razdjelnik.</t>
  </si>
  <si>
    <t>5.18.Dobava i ugradnja kabelskih limenih staza PK 200 komplet sa djelovima za spajanje, učvrščenje i skretanje</t>
  </si>
  <si>
    <t>Podloga mora biti kompaktna, čvrsta, čista, ravna i suha.</t>
  </si>
  <si>
    <t>Ljepilo se nanosi po cijeloj površini podloge.</t>
  </si>
  <si>
    <t>Uz zidove se ostavlja dilatacijska razdjelnica širine 1 cm.</t>
  </si>
  <si>
    <t>Strojno brušenje postavljenog parketa.</t>
  </si>
  <si>
    <t>Obračun po komadu prema promjeru vertikale na koju se navlači kapa.</t>
  </si>
  <si>
    <t>a) kapa promjera 100 mm</t>
  </si>
  <si>
    <t>a) veličine 30 x 30 cm</t>
  </si>
  <si>
    <t>Razni sitni montažni, pričvrsni i brtveni materijal.</t>
  </si>
  <si>
    <t>Obračun po m1 postavljenih cijevi.</t>
  </si>
  <si>
    <t>Cijevi spajane međusobno naglavcima s gumenim prstenom, uključivo potrebni pričvrsni materijal.</t>
  </si>
  <si>
    <t>a) ND 160</t>
  </si>
  <si>
    <t>Fazonski komadi tipa "RDS" za montažu u beton.</t>
  </si>
  <si>
    <t>Duljina fazonskih komada 200 mm.</t>
  </si>
  <si>
    <t>Vertikale pričvrstiti pocinčanim čeličnim sidrima s obujmicama u nosivu konstrukciju zida.</t>
  </si>
  <si>
    <t>Odvodne vertikale kvadratnog presjeka 10/10 cm.</t>
  </si>
  <si>
    <t>Obračun po m1.</t>
  </si>
  <si>
    <t>a) odvodne vertikale</t>
  </si>
  <si>
    <t>Obračun po komadu.</t>
  </si>
  <si>
    <t>a) NO 20</t>
  </si>
  <si>
    <t>a) za dubinu ugradnje 1,20 mm</t>
  </si>
  <si>
    <t>Obračun po uzetom i ispitanom uzorku.</t>
  </si>
  <si>
    <t>Ishođenje atesta - dokaza ispravnosti za vanjsku hidrantsku mrežu.</t>
  </si>
  <si>
    <t>Cijevi se polažu na prethodno pripremljenu i dobro zbijenu podlogu i posteljicu.</t>
  </si>
  <si>
    <t>---</t>
  </si>
  <si>
    <t>Predviđa se uzimanje uzoraka na 1/2 točečih mjesta.</t>
  </si>
  <si>
    <t>U objektu ima 30 točečih mjesta (umivaonici i kade).</t>
  </si>
  <si>
    <t>c) ND 110</t>
  </si>
  <si>
    <t>"Bijeli strop" je roštiljna lakobetonska ploča debljine 15 cm i težine 130 kg/m2.</t>
  </si>
  <si>
    <t>Konstrukcija se sastoji od AB gredica postavljenih na osnom razmaku 65 cm, sa ispunom između gredica blokovima od plinobetona ("YTONG").</t>
  </si>
  <si>
    <t>Između 4-6 redova plinoblokova izvodi se poprečno AB rebro (okomito na gredice).</t>
  </si>
  <si>
    <t>Nakon postavljanja gredica, plinoblokova, poprečnih rebara i vijenaca pristupa se monolitizaciji sitnozrnim betonom.</t>
  </si>
  <si>
    <t>Osnovni materijal za izradu bravarskih radova su čelični limovi, čelične šipke, čelične bešavne cijevi i čelični profili.</t>
  </si>
  <si>
    <t>Čelik mora odgovarati standardu HRN C.BO.500 i C.BO.501.</t>
  </si>
  <si>
    <t>8.3. Isto kao st. 8.1. samo svjetiljke kao THORN PUNCH ALU 236 komplet sa odgovarajućim cijevima 3000K</t>
  </si>
  <si>
    <t>8.4. Isto kao st. 8.1. samo svjetiljke kao THORN CLUB 2D 16W komplet sa odgovarajućim kompakt žaruljama</t>
  </si>
  <si>
    <t>8.5. Isto kao st. 8.1. samo svjetiljke kao THORN CLUB 2D 28 W komplet sa odgovarajućim kompakt žaruljama</t>
  </si>
  <si>
    <t>Termometar sa skalom 0-120oC, komplet sa</t>
  </si>
  <si>
    <t>Na tako pripremljenu podlogu nanosi se dvokratno nalič disperzivnom bojom na bazi vodene disperzije akrilatnih kopolimera.</t>
  </si>
  <si>
    <t>Oplata za otvore, prodore i šliceve postavlja se na mjesta definirana arhitektonsko-građevinskim nacrtima i nacrtima instalacija.</t>
  </si>
  <si>
    <t>Drvena oplata mora prije ugradbe betona biti premazana sredstvom za obradu oplata.</t>
  </si>
  <si>
    <t>Čelična oplata prije ugradbe betona mora biti premazana sredstvom za obradu oplate.</t>
  </si>
  <si>
    <t>Oplate moraju biti konstruirane tako da pri demontaži oplata ne dolazi do oštećenja betona.</t>
  </si>
  <si>
    <t>Zidarski otvor 166/233 cm.</t>
  </si>
  <si>
    <t>32.</t>
  </si>
  <si>
    <t>SHEMA 24</t>
  </si>
  <si>
    <t>Krilo je zaokretno i ostakljeno "Securit" staklom debljine 1 cm.</t>
  </si>
  <si>
    <t>Ugradba je suhomontažna iz razloga da se osigura kvalitetno provjetravanje krovne konstrukcije.</t>
  </si>
  <si>
    <t>Obračun po m1, za greben mjereno po kosini.</t>
  </si>
  <si>
    <t>Strojno betoniranje sloja podložnog betona ispod temelja.</t>
  </si>
  <si>
    <t>Beton MB-15.</t>
  </si>
  <si>
    <t>Obračun po m3 prema debljini sloja.</t>
  </si>
  <si>
    <t>m3</t>
  </si>
  <si>
    <t>Strojno betoniranje temeljnih traka.</t>
  </si>
  <si>
    <t>Betoniranje u dašćanoj oplati.</t>
  </si>
  <si>
    <t>Stavka uključuje beton i oplatu, armatura se obračunava posebno.</t>
  </si>
  <si>
    <t>Obračun po m3 prema presjeku temelja.</t>
  </si>
  <si>
    <t>Strojno betoniranje temeljnih greda.</t>
  </si>
  <si>
    <t>Beton MB-30.</t>
  </si>
  <si>
    <t xml:space="preserve">1.17. Iskop jarka u zemlji III i IV kat. zemljišta,  širine 70 cm i dubine uz budući zdenac 50 cm a uz potporni zid (s unutarnje strane) 150 cm. Prije polaganja cijevi, dno jarka treba poravnati. Zatrpavanje jarka u slojevima uz strojno nabijanje. Najprije  se jarak zasipa sitnim materijalom a nakon toga ostatkom. Višak materijala se odvozi na deponij </t>
  </si>
  <si>
    <t>Dobava i ugradba tipskih obujmica za montažu kanalizacijskih cijevi.</t>
  </si>
  <si>
    <t>Obujmice s gumenim uloškom, te nastavkom za sidrenje u nosivu konstrukciju.</t>
  </si>
  <si>
    <t>Osni razmak između gredica je 58 cm, a svijetli razmak 50 cm.</t>
  </si>
  <si>
    <t>je prema DIN 6608. Uz spremnik isporučiti slijedeće:</t>
  </si>
  <si>
    <t>- priključak za dovod goriva NO 20</t>
  </si>
  <si>
    <t>- priključak za povrat goriva NO 20</t>
  </si>
  <si>
    <t>- priključak za pražnjenje NO 20</t>
  </si>
  <si>
    <t>- priključak za punjenje NO 80</t>
  </si>
  <si>
    <t>Rezervoar je potrebno obojiti dvostrukim premazom minija,</t>
  </si>
  <si>
    <t>te izolirati peteroslojnim slojem bitumena i četveroslojnim</t>
  </si>
  <si>
    <t xml:space="preserve">4.1.Dobava i polaganje kabela od GRO-MO  do svih razdjelnika i DEA. Kabeli se polažu kroz HPDE cijevi a po vertikali kroz CS instalacijske cijevi u betonske zidove. Komplet sa spajanjima u svim razdjelnicima. </t>
  </si>
  <si>
    <t>1.1.Iskop jarka u zemlji III i IV kat. zemljišta, pri vrhu širine 50, pri dnu 40 i dubine 80 cm. Prije polaganja kabela, dno jarka treba poravnati. Zatrpavanje jarka u slojevima uz strojno nabijanje. Najprije  se jarak zasipa sitnim materijalom a nakon toga ostatkom i šljunkom kao podlogom za asvalt. Preostali materijal i krupno kamenje se odvozi na gradski deponij. Komplet obračunato po metru duljine iskopanog kanala.</t>
  </si>
  <si>
    <t>1.2.Dobava, doprema i zasipanje te nabijanje ispod i iznad kabela i uzemljivača - ilovače u dva sloja od po 10 cm.</t>
  </si>
  <si>
    <t>1.3.Štemanje niše u betonskom zidu za razdjelnike. Niša je prosječne veličine: 400x750x120 mm</t>
  </si>
  <si>
    <t xml:space="preserve">1.4.Štemanje žljebova u betonskom zidu mjera </t>
  </si>
  <si>
    <t> 6x4 cm</t>
  </si>
  <si>
    <t> 11x7 cm</t>
  </si>
  <si>
    <t> 27x7 cm</t>
  </si>
  <si>
    <t>Demontirati komplet opšav s nosačima od plocnog željeza, te podložnom ljepenkom.</t>
  </si>
  <si>
    <t>Izolacijski slojevi se sastoje od:</t>
  </si>
  <si>
    <t>- parne brane-bitumenska traka debljine 4 mm</t>
  </si>
  <si>
    <t>- toplinske izolacije debljine 6 cm</t>
  </si>
  <si>
    <t>- hidroizolacije od 2 varene bitumenske trake debljine po 4 mm</t>
  </si>
  <si>
    <t>- hidroizolacije holkela od dvije varene bitumenske trake debljine po 4 mm, visine 33 cm</t>
  </si>
  <si>
    <t>Obračun po m2</t>
  </si>
  <si>
    <t>Strojno betoniranje AB nosača i nadvoja pravokutnog presjeka u trostranoj glatkoj oplati.</t>
  </si>
  <si>
    <t xml:space="preserve">Obračun po m3 </t>
  </si>
  <si>
    <t>Izrada hidroizolacije holkela na ravnom krovu.</t>
  </si>
  <si>
    <t>Stanje u prostorijama u kojima se postavljaju podne obloge, odnosno podloga i materijal koji se upotrebljava pri postavljanju, te način na koji se obloga postavlja, moraju odgovarati važećim standardima.</t>
  </si>
  <si>
    <t>Podloga prije postave obloge mora biti čista, suha i glatka, bez ikakvih neravnina.</t>
  </si>
  <si>
    <t xml:space="preserve">Stavka uključuje i polaganje (prevrtanje) hidroizolacijskih traka na gornju plohu temelja u širini min. 20 cm (hidroizolacija holkela). </t>
  </si>
  <si>
    <t>Obračun po m2 komplet izvedenih izolacijskih slojeva prema opisu stavke.</t>
  </si>
  <si>
    <t>Stavka obuhvaća izradu komplet izolacijskog "sendviča" na ravnom krovu, a sastoji se od:</t>
  </si>
  <si>
    <t>Vrši se s 30 grama čistog klora na 1 m3 vode.</t>
  </si>
  <si>
    <t xml:space="preserve"> Prozori  tipa "krilo na krilo", ostakljenje staklom debljine 4 mm, drvena unutarnja prozorska klupčica</t>
  </si>
  <si>
    <t>- bitumenska traka s uloškom alu-folije 0,1 mm za parnu branu, sveukupna debljina trake 4 mm</t>
  </si>
  <si>
    <t>Traka se vari točkasto za podlogu.</t>
  </si>
  <si>
    <t>Za silaz u okno ugrađuju se čelične stupaljke (penjalice) na međusobnom razmaku od 30 cm.</t>
  </si>
  <si>
    <t>Prva stupaljka se montira 70 cm ispod terena.</t>
  </si>
  <si>
    <t>Obračun po m2 prema debljini izvedenog zida.</t>
  </si>
  <si>
    <t>Bravarski radovi obuhvaćaju izradu nosivih čeličnih konstrukcija, izradu zaštitnih rešetki i žaluzina, izradu ograda i rukohvata, izradu penjalica, izradu vrata i prozora, te izradu ostalih bravarskih elemenata.</t>
  </si>
  <si>
    <t>Izrada bravarije može početi tek kad projektant prihvati i ovjeri radioničke nacrte.</t>
  </si>
  <si>
    <t>- II SEKCIJA osigurane dobave</t>
  </si>
  <si>
    <t>- 13 kom sklopka C60H 10C/1</t>
  </si>
  <si>
    <t>- 18 kom sklopka C60H 16C/1</t>
  </si>
  <si>
    <t xml:space="preserve">- 1kom  osigurač kao IF 16A 1P </t>
  </si>
  <si>
    <t>3.7. Dobava svog potrebnog materijala te izrada i montaža ugradnog razdjelnika RP2/1. Razdjelnik će se izraditi od čeličnog dva puta dekapiranog lima, kojega obojati odgovarajućim antikorozivnim bojama i završnim, toplinski obrađenim lakom. Razdjelnik treba biti izrađen u dvije sekcije odjeljene odgovarajućim pregradama i posebnim vratima i bravama. Sekcije trebaju biti vidno označene radi razlikovanja. U razdjelnik će se ugraditi slijedeća oprema kao proizvodnje «Schneider»:</t>
  </si>
  <si>
    <t>- 10 kom sklopka C60H 16C/1</t>
  </si>
  <si>
    <t>3.8. Dobava svog potrebnog materijala te izrada i montaža ugradnog razdjelnika RP2. Razdjelnik će se izraditi od čeličnog dva puta dekapiranog lima, kojega obojati odgovarajućim antikorozivnim bojama i završnim, toplinski obrađenim lakom. Razdjelnik treba biti izrađen u dvije sekcije odjeljene odgovarajućim pregradama i posebnim vratima i bravama. Sekcije trebaju biti vidno označene radi razlikovanja. U razdjelnik će se ugraditi slijedeća oprema kao proizvodnje «Schneider»:</t>
  </si>
  <si>
    <t>- 1 kom str.dif.sklopka kao RCCB 40 4P 300 Ma</t>
  </si>
  <si>
    <t>- 10 kom sklopka C60H 10C/1</t>
  </si>
  <si>
    <t>- 7 kom sklopka C60H 10C/1</t>
  </si>
  <si>
    <t xml:space="preserve">- 10 kom sklopka C60H 16C/1 </t>
  </si>
  <si>
    <t>1.18.Iskop rupe u zemljištu III i IV kat. veličine 80x80x80 cm za ugradnju montažnog zdenca. Nakon ugradnje zdenca i cijevi izvršiti zatrpavanje i nabijanje materijala oko zdenca te odvoz viška materijala na gradski deponij.</t>
  </si>
  <si>
    <t xml:space="preserve"> 1.19. Dobava i ugradnja montažnog telefonskog zdenca tipa D0 (60x60x60 cm) uz predhodno osiguranje odvodnje i obradu priključka cijevi.  Zdenac opremiti lakim poklopcem (15 kN?)</t>
  </si>
  <si>
    <t xml:space="preserve">1. </t>
  </si>
  <si>
    <t>Instalacija centralnog grijanja …......…….….............</t>
  </si>
  <si>
    <t xml:space="preserve">2. </t>
  </si>
  <si>
    <t>Kotlovnica sa gospodarstvom ulja za loženje ........</t>
  </si>
  <si>
    <t xml:space="preserve">3. </t>
  </si>
  <si>
    <t>Klimatizacija i  ventilacija …………….……....……....</t>
  </si>
  <si>
    <t xml:space="preserve">4.    </t>
  </si>
  <si>
    <t>Automatska regulacija i upravljanje .........................</t>
  </si>
  <si>
    <t>SVEUKUPNO:</t>
  </si>
  <si>
    <t>Tlo je II - V kategorije.</t>
  </si>
  <si>
    <t>Jedinična cijena obuhvaća nabavu materijala, provjeru osnovnih mjera na objektu, izradu radioničkih nacrta, prijevoz, skladištenje i manipulaciju na gradilištu, ugradbu stavki, brtvljenje spoja sa nosivom konstrukcijom trajno-elastičnim kitom, finalnu montažu okova (rozete, štitnici, kvake i sl.), otklanjanje nedostataka i čišćenje otpadaka nastalih pri izvođenju PVC stolarskih radova.</t>
  </si>
  <si>
    <t>13.7. Dobava i ugradnja u bet. zid cijevi CS 40 za buduću ugradnju radi antenskih vodova od 1. kata do krova. Prosječna duljina cijevi je 14 m. Sve komplet</t>
  </si>
  <si>
    <t>sa potrebnim štemanjem žljeba u bet. zidu.</t>
  </si>
  <si>
    <t xml:space="preserve">Strojno betoniranje AB nosača - krovni vijenac </t>
  </si>
  <si>
    <t>Dobava materijala i  nasipanje unutrašnjeg vrta stacionara   humusnom zemljom.</t>
  </si>
  <si>
    <t>Pri ugradbi betona ne smije doći do segregacije betona ni do promjene drugih svojstva betona.</t>
  </si>
  <si>
    <t>10.13. Dobava materijala te izrada instalacije za napajanje svjetiljki vodovima PP-Y 3x2,5 mm2 (svj. na pročelju) koji se polaže na predviđene kabelske trase i u instalacijske cijevi. Ukupno se polaže:</t>
  </si>
  <si>
    <t>- PP-Y 3x2,5 mm2</t>
  </si>
  <si>
    <t>- CS 20</t>
  </si>
  <si>
    <t>10.14. Isto kao st. 10.13. samo kabela PP00-Y 5x2,5 mm2 (svj. u nadstrešnici) koji se polaže kroz instalacijske cijevi i na obujmicama. Ukupno se polaže:</t>
  </si>
  <si>
    <t>- PP00-Y 5x2,5 mm2</t>
  </si>
  <si>
    <t>- CS 25</t>
  </si>
  <si>
    <t>10.15. Isto kao st. 10.13. samo kabela PP00-Y 12x2,5 mm2  koji se polaže na predviđene kabelske trase i instalacijske cijevi. Ukupno se polaže:</t>
  </si>
  <si>
    <t>- PP00-Y 12x2,5 mm2</t>
  </si>
  <si>
    <t>Na osnovu proračuna odabran je tipski separator proizvod "TEHNIX" Donji Kraljevac.</t>
  </si>
  <si>
    <t>Separator je tvornički antikorozivno zaštićen odgovarajućim premazima na bazi bitumena, te mu nije potrebna dodatna zaštita i zatrpava se zemljanim materijalom iz iskopa (zemljani materijal bez kamenja).</t>
  </si>
  <si>
    <t>Separator se postavlja u prostoru kotlovnice i priključuje na odvodnu instalaciju.</t>
  </si>
  <si>
    <t>Stavka uključuje i izradu priključka separatora na odvodnu instalaciju.</t>
  </si>
  <si>
    <t>a) separator - tip 3750 l ; protoka 20 l/s , proizvod "TEHNIX" Donji Kraljevac</t>
  </si>
  <si>
    <t>Obračun po komadu prema veličini i tipu opterećenja.</t>
  </si>
  <si>
    <t>Dobava i ugradba ljevanoželjeznog poklopca s okvirom.</t>
  </si>
  <si>
    <t>Dobava i ugradba ljevanoželjezne kišne rešetke, komplet s okvirom.</t>
  </si>
  <si>
    <t>Na poklopcu mora biti oznaka "KANALIZACIJA"</t>
  </si>
  <si>
    <t>Na poklopcu mora biti oznaka "VODOVOD"</t>
  </si>
  <si>
    <t>a) promjera 60 cm, teški tip - za nazivno opterećenje 250 kN</t>
  </si>
  <si>
    <t>b) promjera 60 cm, laki tip - za nazivno opterećenje 150 kN</t>
  </si>
  <si>
    <t>Debljina žbuke cca 5 cm.</t>
  </si>
  <si>
    <t>Skidanje žičane ograde parcele</t>
  </si>
  <si>
    <t>visina ograde 200 cm</t>
  </si>
  <si>
    <t>obračun po m2</t>
  </si>
  <si>
    <t>8.6. Isto kao st. 8.1. samo svjetiljke kao THORN PRISMA XS 2x35 W  komplet sa odgovarajućim cijevima 3000K</t>
  </si>
  <si>
    <t>8.7. Isto kao st. 8.1. samo svjetiljke kao THORN PRISMA XS 2x28W  komplet sa odgovarajućim cijevima 3000K</t>
  </si>
  <si>
    <t>8.8.Isto kao st. 8.1. samo svjetiljke kao BEGA 5124 2x26W IP44 komplet sa odgovarajućim cijevima 3000K</t>
  </si>
  <si>
    <t>8.9.Dobava i ugradnja fluorescentnih panik svjetiljki sa natpisom, komplet sa FC 8W za 3 sata autonomije kao THORN EXB 96003965</t>
  </si>
  <si>
    <t>HEP</t>
  </si>
  <si>
    <t>JKP</t>
  </si>
  <si>
    <t>- PP-Y 3x1,5 mm2</t>
  </si>
  <si>
    <t>10.18.Dobava, ugradnja i spajanje svjetiljki na konstrukciju nadstrešnice kao TEP L2302 158 K komplet sa fluo. cijevima 2500K</t>
  </si>
  <si>
    <t>10.19.Dobava i ugradnja prekidača za rasvjetu nadstrešnice kao GEWISS 70401 IP 65</t>
  </si>
  <si>
    <t xml:space="preserve"> 10.20.Dobava sveg potrebnog materijala te izrada, ugradnja i spajanje upravljačkog razdjelnika vanjske rasvjete. Ormarić je nadgradni od plastike sa ugrađenim 5 kom jednopolnih preklopki 1-0-2, 10A</t>
  </si>
  <si>
    <t>10.21.Dobava i polaganje, u predhodno iskopane jarke, čelične pocinčane trake 30x4 mm, spajanje sa svim drugim uzemljivačima uz primjenu križnih spojnica koje nakon pritezanja zaliti vrućim bitumenom. Sve komplet sa svim potrebnim sitnim materijalom obračunato po metru duljine trake</t>
  </si>
  <si>
    <t>10.22.Dobava potrebnog materijala te izrada premoštenja kovinske ograde kompleksa sa uzemljivačem, čeličnom pcinčanom trakom 25x4 mm prosječne duljine 2 m. Spoj sa uzemljivačem izvesti križnom spojnicom koju nakon pritezanja zaliti vrućim bitumenom. Spoj sa ogradom izvršiti zavarivanjem uz minimalnu duljinu zavara od 100 mm. Zavareno mjesto obraditi, temeljito očistiti i antikorozivno zaštititi.</t>
  </si>
  <si>
    <t>11. RADOVI ZA PRIKLJUČAK GRAĐEVINE NA TELEFONSKU MREŽU</t>
  </si>
  <si>
    <t xml:space="preserve">11.1. Dobava u ugradnja u predhodno iskopani jarak: </t>
  </si>
  <si>
    <t xml:space="preserve">PHDE cijevi ø 60 mm  </t>
  </si>
  <si>
    <t xml:space="preserve">PVC cijevi ø 110 mm  </t>
  </si>
  <si>
    <t xml:space="preserve">PVC cijevi ø 80 mm  </t>
  </si>
  <si>
    <t>11.2.Dobava i ugradnja u pripremljene žljebove u zidu:</t>
  </si>
  <si>
    <t>Dobava i ugradba čeličnih pocinčanih vodovodnih cijevi.</t>
  </si>
  <si>
    <t>- silikonski kit za brtvljene</t>
  </si>
  <si>
    <t>Obračun po ugrađenom kompletu.</t>
  </si>
  <si>
    <t>Dobava i ugradba WC školjke za invalide.</t>
  </si>
  <si>
    <t>Ventil za ispiranje uključuje se pritiskom, a ugrađuje se u zid na način da maksimalno izlazi iz zida 2 cm.</t>
  </si>
  <si>
    <t>Dobava i ugradba zidnog pisoara od keramike I klase.</t>
  </si>
  <si>
    <t>Komplet s dovodnom i odvodnom armaturom, priključkom na instalaciju, te pričvrsnim materijalom.</t>
  </si>
  <si>
    <t>- vijke i tiple za montažu na zid</t>
  </si>
  <si>
    <t>- stojeću jednoručnu mješajuću armaturu za toplu i hladnu vodu (kao tip "Armal")</t>
  </si>
  <si>
    <t>- kutne ventile</t>
  </si>
  <si>
    <t>5 članaka ................................................</t>
  </si>
  <si>
    <t>kom. 1</t>
  </si>
  <si>
    <t>kom. 2</t>
  </si>
  <si>
    <t xml:space="preserve">Konzole za radijatore </t>
  </si>
  <si>
    <t xml:space="preserve">Nosači za radijatore </t>
  </si>
  <si>
    <t>Vijci s tiplama</t>
  </si>
  <si>
    <t>Radijatorski odstojnik</t>
  </si>
  <si>
    <t>Podloga mora biti bez oštećenja, čvrsta i očišćena od masnoća i prešine.</t>
  </si>
  <si>
    <t>Nasipanje vršiti mješovitim materijalom sa privremene deponije u slojevima visine 30 cm, uz strojno nabijanje svakog sloja da se spriječi slijeganje nasipa.</t>
  </si>
  <si>
    <t>a) sastav slojeva :</t>
  </si>
  <si>
    <t>Ostatak materijala odvest će se na gradsku deponiju udaljenu od gradilišta do 7 km.</t>
  </si>
  <si>
    <t>Centrifugalni nadžbukni odsisni ventilator sanitarija,</t>
  </si>
  <si>
    <t xml:space="preserve">tip VORTPRESS, s nepovratnom zaklopkom i timerom, </t>
  </si>
  <si>
    <t xml:space="preserve">vanjskom rozetom te svim potrebnim dodacima za </t>
  </si>
  <si>
    <t>ugradnju kao proizvod VORTICE</t>
  </si>
  <si>
    <t xml:space="preserve">220L </t>
  </si>
  <si>
    <t>kompl.3</t>
  </si>
  <si>
    <t>Dobava i ugradba split sustava – dizalice topline, zidne izvedbe,</t>
  </si>
  <si>
    <t xml:space="preserve">proizvod “CIAT”, sastoji se iz unutarnje i vanjske jedinice, </t>
  </si>
  <si>
    <t>sa mikroprocesorskim upravljanjem i daljinskim upravljačem:</t>
  </si>
  <si>
    <t>7HW</t>
  </si>
  <si>
    <t>9HW</t>
  </si>
  <si>
    <t>12HW</t>
  </si>
  <si>
    <t>24HW</t>
  </si>
  <si>
    <t xml:space="preserve">Bakreni cjevovod za klimatizere </t>
  </si>
  <si>
    <t>5/8”</t>
  </si>
  <si>
    <t>3/8”</t>
  </si>
  <si>
    <t>1/4"</t>
  </si>
  <si>
    <t>1/2"</t>
  </si>
  <si>
    <t>Vanjska fiksna žaluzina, tip AFŽM, skupa sa</t>
  </si>
  <si>
    <t>zaštitnom mrežicom i ugradbenim okvirom,</t>
  </si>
  <si>
    <t>Sve komplet sa sabirnicama,  stezaljkama, uvodnicama za kabelske vodove, natpisnim pločicama, ožičenjem i ostalim sitnim materijalom.</t>
  </si>
  <si>
    <t>3.3. Dobava materijala te izrada i ugradnja te spajanje nadgradnog razdjelnika UOVR za upravljanje vanjskom rasvjetom. U razdjelnik se ograđuje slijedeća oprema:</t>
  </si>
  <si>
    <t>- 5 kom preklopka 1P 16A 1-0-2</t>
  </si>
  <si>
    <t>Dobava i ugradba revizijskih vratašca od nehrđajućeg čeličnog lima debljine          0,5 mm.</t>
  </si>
  <si>
    <t>Dobava i ugradba kanalizacijskih PVC cijevi.</t>
  </si>
  <si>
    <t>b) ND 125</t>
  </si>
  <si>
    <t>- zidni konzolni nosač, te vijke i tiple za montažu</t>
  </si>
  <si>
    <t>Demontaža  drvene krovne konstrukcije i pokrova upravne zgrade ( br.1)</t>
  </si>
  <si>
    <t>Nosiva konstrukcija, zidovi i krovna konstrukcija su od čeličnih profila.</t>
  </si>
  <si>
    <t>Vanjska obloga je od profiliranog lima pričvršćen za vertikalne čelične profile.</t>
  </si>
  <si>
    <t>Pokrov je od profiliranog čeličnog lima.</t>
  </si>
  <si>
    <t>Rušenje i demontaža skladišta ( br.4)</t>
  </si>
  <si>
    <t>Nosivi vanjski zidovi debljine 55 cm su od pune opeke.</t>
  </si>
  <si>
    <t>Pokrov je dvostruko utoreni crijep.</t>
  </si>
  <si>
    <t>Rušenje i demontaža zgrade kotlovnice (br.2)</t>
  </si>
  <si>
    <t>Prije rušenja demontirati i odnijeti opremu kotlovnice sa svim instalacijama i cijevima.</t>
  </si>
  <si>
    <t>Konstrukcija zgrade su betonski zidovi i armiranobetonska međukatna konstrukcija.</t>
  </si>
  <si>
    <t>Građevina je prizemna.</t>
  </si>
  <si>
    <t>Skidanje pokrova od  crijepa u cjelosti s krovnih ploha.(br.1)</t>
  </si>
  <si>
    <t>Krov je ravan.</t>
  </si>
  <si>
    <t>Građevina ima tri etaže.</t>
  </si>
  <si>
    <t>Rušenje i demontaža vratarnice ( br.5)</t>
  </si>
  <si>
    <t>Dobava i ugradba kompleta sanitarne galanterije</t>
  </si>
  <si>
    <t>- ogledalo vel. 60 x 40 cm</t>
  </si>
  <si>
    <t>- etažer 60 x 15 cm</t>
  </si>
  <si>
    <t>Funkcionalna proba nakon izvršene montaže svih sanitarnih uređaja.</t>
  </si>
  <si>
    <t>Obračun po komadu ugrađenih sanitarnih uređaja.</t>
  </si>
  <si>
    <t>UKUPNO - 6) Sanitarni uređaji:</t>
  </si>
  <si>
    <r>
      <t xml:space="preserve">a) beton za pad na ravnom krovu prosječne debljine </t>
    </r>
    <r>
      <rPr>
        <sz val="10"/>
        <color indexed="12"/>
        <rFont val="Arial"/>
        <family val="2"/>
      </rPr>
      <t>13 cm ( laki beton "Perlit" završno obrađen cementnom glazurom).</t>
    </r>
  </si>
  <si>
    <r>
      <t xml:space="preserve">stavka uključuje i konstruktivno armiranje sa armaturnom mrežom Q-188 </t>
    </r>
    <r>
      <rPr>
        <sz val="10"/>
        <color indexed="12"/>
        <rFont val="Arial"/>
        <family val="2"/>
      </rPr>
      <t>(3,52 kg/m2) sa preklopima od po 30 cm u oba pravca</t>
    </r>
  </si>
  <si>
    <t>8.23.Dobava i ugradnja fluo. svjetiljke kao TEP l 2302 118 K u zaštiti IP55 komplet sa fluo. cijevima 2500 K</t>
  </si>
  <si>
    <t>- vanjsku oborinsku odvodnju</t>
  </si>
  <si>
    <t>- telefonsku instalaciju</t>
  </si>
  <si>
    <t>Iskolčenje trasa kanala za instalacije, te izrada snimka - katastra podzemnih instalacija.</t>
  </si>
  <si>
    <t>3.6. Dobava svog potrebnog materijala te izrada i montaža ugradnog razdjelnika RP1/1. Razdjelnik će se izraditi od čeličnog dva puta dekapiranog lima, kojega obojati odgovarajućim antikorozivnim bojama i završnim, toplinski obrađenim lakom. Razdjelnik treba biti izrađen u dvije sekcije odjeljene odgovarajućim pregradama i posebnim vratima i bravama. Sekcije trebaju biti vidno označene radi razlikovanja. U razdjelnik će se ugraditi slijedeća oprema kao proizvodnje «Schneider»:</t>
  </si>
  <si>
    <t>I SEKCIJA normalne dobave:</t>
  </si>
  <si>
    <t>- 9 kom sklopka C60H 16C/1</t>
  </si>
  <si>
    <t>Demontaža rešetki.</t>
  </si>
  <si>
    <t>Rešetka je usidrena u betonski zid pročelja.</t>
  </si>
  <si>
    <t>- betonskim i AB radovima</t>
  </si>
  <si>
    <t>- zidarskim radovima</t>
  </si>
  <si>
    <t>Građevinski radovi uz hidroinstalacije obračunati u osnovnom troškovniku za građevinske radove i to u:</t>
  </si>
  <si>
    <t>8.24.Dobava i ugradnja fluo. svjetiljke kao TEP l 2302 136 K u zaštiti IP55 komplet sa fluo. cijevima 2500 K</t>
  </si>
  <si>
    <t>Skidanje poletvanja za pokrov.(br.1)</t>
  </si>
  <si>
    <t>Demontaža horizontalnih i vertikalnih oluka.(br.1)</t>
  </si>
  <si>
    <t>Demontaža betonskih ploča sa ravnog krova.(br.1)</t>
  </si>
  <si>
    <t>Skidanje holkela sa ravnog krova.(br.1)</t>
  </si>
  <si>
    <t>Skidanje opšava parapeta i opšava dilatacije na ravnom krovu.(br.1)</t>
  </si>
  <si>
    <t>Skidanje izolacijskih slojeva ravnog krova.(br.1)</t>
  </si>
  <si>
    <t>Strojno betoniranje AB stupova pravokutnog presjeka u glatkoj oplati.</t>
  </si>
  <si>
    <t>Dobava i montaža čelične konstrukcije zimskog vrta</t>
  </si>
  <si>
    <t>Ograda na lođama apartmana</t>
  </si>
  <si>
    <t>Ograda unutrašnjeg  stubišta</t>
  </si>
  <si>
    <t>Ispitivanje položene instalacije kanalizacije na vodonepropudnodt probnim tlakom od 0,2 bara na najvišem mjestu probne dionice s zadržavanjem vode u sustavu 30 min.</t>
  </si>
  <si>
    <t xml:space="preserve">Strojno betoniranje AB zidova u glatkoj dvostranoj oplati </t>
  </si>
  <si>
    <t>Betoniranje u daščanoj oplati.</t>
  </si>
  <si>
    <t>m²</t>
  </si>
  <si>
    <t>Žbukanje unutrašnjih zidova</t>
  </si>
  <si>
    <t>Obračun po m2 ožbukane površine.</t>
  </si>
  <si>
    <t>Ploče se lijepe točkasto odgovarajućim ljepilom, te se naknadno mehanički pričvršćuju PVC vijkom s proširenom glavom i tiplom.</t>
  </si>
  <si>
    <t>Podloga prije postave izolacijskih ploča mora biti ravna.</t>
  </si>
  <si>
    <t>- na postavljene ploče nanosi se sloj polimer-cementne glet mase u debljini do 3 mm koji se armira alkalno otpornom staklenom mrežicom veličine očica 5x5 mm.</t>
  </si>
  <si>
    <t>Staklena mrežica se utisne u sloj glet mase.</t>
  </si>
  <si>
    <t>Nakon utiskivanja staklene mrežice nanosi se još jedan sloj polimer-cementne glet mase u debljini do 3 mm, te se površina zagladi.</t>
  </si>
  <si>
    <t>- po stvrdnjavanju sloja (cca 7 dana) nanosi se temeljni premaz tzv. "grund"</t>
  </si>
  <si>
    <t>Stavka uključuje izvedbu komplet fasadnog sustava sa svim specificiranim materijalima.</t>
  </si>
  <si>
    <t>Obračun po m2 izvedene obloge pročelja dvorane</t>
  </si>
  <si>
    <t>Završna obrada pročelja je vodoodbojnim ukrasnom silikatnom žbukom  strukture 0,3 mm, a svijetlog tona prema odabiru projektanta</t>
  </si>
  <si>
    <t>a) cementni namaz kao podloga horizontalnoj hidroizolaciji</t>
  </si>
  <si>
    <t>Uz zidove se polaže traka od elstificiranog polistirena debljine 1 cm, a visine do gornje kote finalnog poda.</t>
  </si>
  <si>
    <t>Izrada toplinske izolacije u slojevima poda na tlu i poda nad negrijanim prostorom.</t>
  </si>
  <si>
    <t>- gornji sloj od tvrdih ploča polistirena d = 6,0 cm, gustoća ploča 30 kg/m3</t>
  </si>
  <si>
    <t>Izrada i ugradba horizontalnog odvodnog žljeba od pocinčanog čeličnog lima debljine 0,6 mm.</t>
  </si>
  <si>
    <t>Postava na kuke od plosnog čelika debljine 4 mm, antikorozivno zaštićene.</t>
  </si>
  <si>
    <t>Presjek odvodnog žljeba 15/15 cm.</t>
  </si>
  <si>
    <t>Obračun po m1 izvedenog žljeba.</t>
  </si>
  <si>
    <t>Stavka uključuje i ugradbu limenog odvodnog grla sa sifonom.</t>
  </si>
  <si>
    <t>b) dobava i ugradba limenog odvodnog grla sa sifonom</t>
  </si>
  <si>
    <t>Razvijena površina plašta 120/120 cm, rigalica kvadratnog presjeka 10/10 cm, a dužine 30 cm.</t>
  </si>
  <si>
    <t>Plašt se postavlja prije izrade hidroizolacijskog sloja na ravnom krovu, te se podiže uz parapetni zid.</t>
  </si>
  <si>
    <t>Stavka uključuje i izradu spoja na odvodne vertikale preko vodolovne kutije (iz stavke 2.c), te brtvljenje spoja rigalice i kutije brtvenim umetcima.</t>
  </si>
  <si>
    <t xml:space="preserve">Izrada i ugradba opšava parapetnog zida na ravnom krovu od aluminijskog plastificiranog lima debljine 2mm  </t>
  </si>
  <si>
    <t>Opšav se izvodi na poziciji sudara parapetnog zida i zida objekta.</t>
  </si>
  <si>
    <t>Izrada i ugradba opšava krovne uvale od pocinčanog čeličnog lima debljine 0,8 mm.</t>
  </si>
  <si>
    <t>a) razvijene širine 66 cm</t>
  </si>
  <si>
    <t>Izrada i ugradba opšava  - zaštita hidroizolacije holkela na ravnom krovu.</t>
  </si>
  <si>
    <t>Opšav izvesti sa upilavanjem gornjeg ruba ukoso pod kutom 45 stupnjeva u parapet ravnog krova po čitavoj dužini, a u dubini 1 cm.</t>
  </si>
  <si>
    <t>Dobava i ugradnja sportskog poda.</t>
  </si>
  <si>
    <t>Nanošenje završnog premaza impregnirajućom tekućinom protiv klizavosti</t>
  </si>
  <si>
    <t>Izvedba ventiliranog sokla uz sportski pod.</t>
  </si>
  <si>
    <t>Dobava materijala i izvedba na spojevima sportskog poda i zida, a preko dilatacijskih fuga drvenog sokla.</t>
  </si>
  <si>
    <t>Sokl je obrađen tako da omogućuje prozračivanje sportskog poda.</t>
  </si>
  <si>
    <t>Sokl od hrastovih letvi presjeka 80 x 30 mm.</t>
  </si>
  <si>
    <t>Sokl je tvornički završno lakiran.</t>
  </si>
  <si>
    <t>a) bojanje podgleda ravne AB ploče i greda</t>
  </si>
  <si>
    <t>Bojanje zidova disperzivnim bojama svijetlog tona na  ožbukanoj podlozi.</t>
  </si>
  <si>
    <t>Tip dekorativne ploče prema izboru projektanta.</t>
  </si>
  <si>
    <t>Izrada i montaža krovne  čelične konstrukcije sportske dvorane</t>
  </si>
  <si>
    <t>Krovna rešetka se oslanja na ležišta betonskih stupova dim.30x40 cm.</t>
  </si>
  <si>
    <t>Okvir rešetke je izrađen od čeličnih profila HOP 140x80x6.</t>
  </si>
  <si>
    <t>Polja rešetke su izrađena od čeličnih profila HOP 40x40x3.</t>
  </si>
  <si>
    <t>Svi spojevi su elektrovareni.</t>
  </si>
  <si>
    <t>Sekundarna konstrukcija varena poprečno na rešetku kao nosač krovnih panela izrađena je od čeličnih profila HOP [ 160x60x4.</t>
  </si>
  <si>
    <t>Osnovni materijal čeličnih profila u klasi Fe 360 ili bolji. Stavka podrazumijeva sav spojni materijal, te bojanje s dva osnovna premaza i dva završna sloja  poliuretana u boji po izboru projektanta.</t>
  </si>
  <si>
    <t>U svemu prema nacrtnoj dokumentaciji i statičkom proračunu.</t>
  </si>
  <si>
    <t>Stavka obuhvaća kompletnu izradu i montažu čelične konstrukcije do pune gotovosti i funkcionalnosti te izrađenim radioničkim nacrtima.</t>
  </si>
  <si>
    <t>Raspon rešetke: 12,20 m</t>
  </si>
  <si>
    <t>Tlocrtna dim. prostora:12,45 x 30,80m</t>
  </si>
  <si>
    <t>Svi čelični elementi trebaju se antikorozivno zaštiti s dva premaza i lakirati sa dva sloja poliuretan boje u tonu po izboru projektanta.</t>
  </si>
  <si>
    <t>Konstrukcija se sastoji od vertikalnog HOP 150x150x6,5 mm čeličnog profila visine 435 cm usađen u betonski temelj.</t>
  </si>
  <si>
    <t>Osni razmak između pojedinačne konzolne  konstrukcije iznosi 290 cm.</t>
  </si>
  <si>
    <t>Sekundarna konstrukcija varena poprečno na horizontalni profil kao nosač krovnog AL lima  izrađena je od čeličnih profila HOP      [160x60x4.</t>
  </si>
  <si>
    <t>Broj  konzolnih konstrukcija:  8 kom</t>
  </si>
  <si>
    <t>Ograde su usidrene u betonske zidove i ploče</t>
  </si>
  <si>
    <t>Demontaža protupožarnih vrata</t>
  </si>
  <si>
    <t>Obračun po komadu</t>
  </si>
  <si>
    <t>Obračun po metru dužnom demontirane ograde.</t>
  </si>
  <si>
    <t>Stavka obuhvaća krpanje već obojenih zidova</t>
  </si>
  <si>
    <t>Bojanje zidova disperzivnim bojama svijetlog tona prema odabiru projektanta, na AB podlozi.</t>
  </si>
  <si>
    <t>Stavka obuhvaća krpanje već obojenih površina</t>
  </si>
  <si>
    <t xml:space="preserve">Dobava materijala i bojanje fasade </t>
  </si>
  <si>
    <t>.</t>
  </si>
  <si>
    <t>Čišćenje od korozije i antikorozivna zaštita čelične konstrukcije zimskog vrta</t>
  </si>
  <si>
    <t>Čišćenje od korozije i antikorozivna zaštita čelična konstrukcije nadstrešnice pred  ulazom vrtića</t>
  </si>
  <si>
    <t>Stavka uključuje skidanje ,deponiranje i ponovnu montažu limenog pokrova nadstrešnice, djelomično pjeskarenje cca 40% konstrukcije , bojanje epoxid preimerom u dva sloja i završni premaz poliuretanskom bojom u dva sloja</t>
  </si>
  <si>
    <t>Koroziju treba odstraniti brušenjem</t>
  </si>
  <si>
    <t>Obračun po m2 obrađene površine</t>
  </si>
  <si>
    <t>GRAĐEVINSKI RADOVI</t>
  </si>
  <si>
    <t xml:space="preserve">Izrada obloga od gipskartonskih ploča u visini stubišne ograde </t>
  </si>
  <si>
    <t xml:space="preserve">Obračun po m2 </t>
  </si>
  <si>
    <t xml:space="preserve">Sve armiranobetonske i betonske konstrukcije moraju se izvoditi prema statičkom računu i nacrtima. </t>
  </si>
  <si>
    <t>Prilikom betoniranja treba u konstrukcijama izvesti sve kanale i proboje za vođenje raznih instalacija, prema građevinskim nacrtima i nacrtima instalatera kao i na zahtjev nadzornog inženjera, kako ne bi dolazilo do bilo kakvih naknadnih štemanja (usijecanja) u armiranobetonskoj konstrukciji.</t>
  </si>
  <si>
    <t>Za sve estrih betone i podove tanje od 5cm predvidjeti i ponuditi mrežastu armaturu te izradu potrebnih dilatacija.</t>
  </si>
  <si>
    <t>Za izradu betona može se upotrebljavati obični i teški agregat propisani Tehničkim propisom za betonske konstrukcije (NN 101/05), prilog D i normom HRN EN 12620 i lagani agregat propisan normom HRN EN 13055.</t>
  </si>
  <si>
    <t>Smije se rabiti samo agregat koji ima potvrdu sukladnosti s uvjetima navedenih normi, koju izdaje ovlaštena hrvatska institucija.</t>
  </si>
  <si>
    <t>Zabranjuje se upotreba morskog pijeska za sve betone.</t>
  </si>
  <si>
    <t>Voda za spravljanje betona treba zadovoljavati uvjete norme HRN EN-1008. Pouzdano pitka voda (iz gradskih vodovoda) može se rabiti bez potrebe prethodne provjere uporabljivosti.</t>
  </si>
  <si>
    <t>Vodu koja se ne koristi za piće, a koristi se za izradu betona na osnovi provedenih ispitivanja, treba kontrolirati najmanje jednom u tri mjeseca.</t>
  </si>
  <si>
    <t>Za izradu betona mogu se rabiti cementi propisani Tehničkim propisom za betonske konstrukcije (NN 101/05), prilog C i normom HRN EN 197, koja uvjetuje sastav, svojstva i kriterije sukladnosti običnog cementa.</t>
  </si>
  <si>
    <t>Smiju se rabiti samo oni cementi koji imaju potvrdu sukladnosti s uvjetima odgovarajuće važeće norme, izdane po ovlaštenoj hrvatskoj instituciji.</t>
  </si>
  <si>
    <t>Mogu se rabiti kemijski dodaci koji zadovoljavaju uvjete norme HRN EN 934.</t>
  </si>
  <si>
    <t>Smiju se rabiti samo oni kemijski dodaci koji imaju potvrdu sukladnosti s uvjetima navedene norme koju je izdala ovlaštena hrvatska institucija.</t>
  </si>
  <si>
    <t>Sastav betona i sastavne materijale za projektirani beton i beton zadanog sastava treba odabrati tako da zadovoljavaju svojstva uvjetovana za svježi i očvrsli beton, uključivo konzistenciju, gustoću, čvrstoću, trajnost, zaštitu ugrađenog čelika od korozije, uzimajući u obzir proizvodni proces i odabrani postupak izvedbe betonskih radova koji uključuju transport, ugradnju, zbijanje, njegovanje i moguće druge tretmane ili obrade ugrađenog betona.</t>
  </si>
  <si>
    <t>Odgovornost, nadležna tijela i odnosi cjelokupnog osoblja koje upravlja, izvodi i potvrđuje radove koji  se odnose na proizvodnju betona, moraju biti utvrđeni dokumentiranim sustavom kontrole proizvodnje. To se posebno odnosi na osoblje kojemu je potrebna organizacijska sloboda i autoritet za minimiziranje rizika od nezadovoljavajućeg betona i za identificiranje i izvještavanje o svakom problemu kvalitete betona.</t>
  </si>
  <si>
    <t xml:space="preserve">Sadržaj zraka u betonu utvrđuje se postupkom HRN EN 12350-7. Donja granica je uvjetovana vrijednost od  –0,5 % do max 1,0% prema HRN EN 206-1. </t>
  </si>
  <si>
    <t>Sukladnost ispitivanja svježeg betona se prihvaća zadovoljenjem sukcesivnih rezultata ispitivanja u skladu sa uvjetovanim graničnim vrijednostima ili graničnim razredima ili zadanim vrijednostima uključujući dozvoljene tolerancije i maksimalno dopušteno odstupanje od tražene (uvjetovane) vrijednosti.</t>
  </si>
  <si>
    <t>Utvrđivanje čvrstoće obavlja se na uzorcima kocaka brida 150 mm sukladnim HRN EN 12390-1- Oblik, dimenzije i drugi zahtjevi za uzorke i kalupe i izrađenim i njegovanim prema HRN EN 12390-2 - Izrada i njegovanje uzoraka za ispitivanje čvrstoće.</t>
  </si>
  <si>
    <t xml:space="preserve">Tlačna čvrstoća betona utvrđuje se prema normi HRN EN 12390-3. Tlačna čvrstoća utvrđena je na uzorcima ispitanim pri starosti od 28 dana. U posebnim slučajevima može se posebno uvjetovati ispitivanje pri starosti manjoj ili većoj od 28 dana. </t>
  </si>
  <si>
    <t>Pri ocjenjivanju sukladnosti razlikujemo početnu proizvodnju (dok se ne dobije minimalno 35 rezultata ispitivanja) i kontinuiranu proizvodnju (nakon dobivanja 35 rezultata ispitivanja u periodu koji ne prelazi 12 mjeseci).</t>
  </si>
  <si>
    <t>Sukladnost se ocjenjuje tijekom perioda ocjenjivanja koji ne prelazi 12 mjeseci (ispituju se uzorci pri starosti od 28 dana ili nekoj drugoj uvjetovanoj starosti).</t>
  </si>
  <si>
    <t xml:space="preserve">Beton se uzorkuje u skladu s HRN EN 12350-1. Uzorkovanje treba provesti za svaki sastav betona kod kojeg su uvjetovana svojstva trajnosti. Za dokaz tih svojstava odgovoran je proizvođač betona. </t>
  </si>
  <si>
    <t>Ispitivanja svojstava trajnosti proizvođač je dužan provoditi u skladu s normama danim u TPBK, Prilog A. točka A.1.</t>
  </si>
  <si>
    <t>Kontrola sukladnosti svojstava trajnosti će se prihvaćati prema pojedinačnim izvještajima za pojedino svojstvo trajnosti, a prema kriterijima koje propisuje pojedina norma ili TPBK.</t>
  </si>
  <si>
    <t xml:space="preserve">Vrijeme od proizvodnje betona do ugradnje treba biti što kraće, kako bi se izbjegli problemi pri pražnjenju transportnih sredstava i ugradnji zbog smanjenja obradivosti svježe betonske mase. Ugrađivanje će se odvijati brzo i bez zastoja. Redoslijed betoniranja mora omogućiti povezivanje novog betona s prethodnim. </t>
  </si>
  <si>
    <t>Izvođač radova mora osigurati da se oplata postavlja očišćena i premazana sredstvom koje će spriječiti nepotrebno prianjanje betonske mase na podlogu i koje neće štetiti betonu, armaturi i oplati. Oplata treba osigurati betonu traženi oblik dok ne očvrsne. Izvoditelj mora obratiti pažnju na spojnice koje mora zabrtviti kako bi se izbjeglo prekomjerni gubitak cementne paste iz oplate, odnosno kako bi se spriječio nastanak segregiranih mjesta i “gnijezda“ u betonu.</t>
  </si>
  <si>
    <t>Oplatu koja apsorbira značajniju količinu vode iz betona ili omogućava evaporaciju treba odgovarajuće vlažiti da se spriječi gubitak vode iz betona, osim ako nije za to posebno i kontrolirano namijenjena.</t>
  </si>
  <si>
    <t>Unutarnja površina oplate  mora biti  čista.  Ako  se koristi  za vidni beton, njezina obrada mora osigurati takvu površinu betona</t>
  </si>
  <si>
    <t>Skidanje same oplate treba izvoditi na način da se konstrukcija ne preoptereti i ne ošteti.</t>
  </si>
  <si>
    <t>Opterećenja skela treba otpuštati postupno tako da se drugi elementi skele ne preopterete. Stabilnost skela i oplate treba održavati pri oslobađanju i uklanjanju opterećenja.</t>
  </si>
  <si>
    <t>Postupak podupiranja ili otpuštanja kad se  primjenjuje za reduciranje utjecaja početnog opterećenja,  sukcesivno  opterećenje  i/ili  izbjegavanje  velike  deformacije  treba  detaljno utvrditi.</t>
  </si>
  <si>
    <t>Vrsta  i  kvaliteta  površinske  obrade  ovise  o  tipu  oplate,  betonu  (agregatu,  cementu, kemijskim i mineralnim dodacima), izvedbi i zaštiti tijekom izvedbe.</t>
  </si>
  <si>
    <t>Sve vidljive plohe betona trebaju biti glatke i ujednačene boje, a osobito one na najuočljivijim mjestima. Za svako odstupanje od projekta, nadzorni inženjer je dužan izvijestiti Projektanta i Investitora. U cilju postizanja projektiranog izgleda ploha, nužno je koristiti odgovarajuću oplatu i adekvatno ugrađivati beton.</t>
  </si>
  <si>
    <t>Čelik za armiranje betona treba zadovoljavati uvjete propisane TPBK-om (prilozi B i H). Svaki proizvod treba biti jasno označen i prepoznatljiv.</t>
  </si>
  <si>
    <t>Površina armature mora biti očišćena od slobodne hrđe i tvari koje mogu štetno djelovati na čelik, beton ili vezu između njih.</t>
  </si>
  <si>
    <t>Armatura će se na gradilište dovesti u savijenom stanju, a bit će rezana i savijena u armiračkom pogonu</t>
  </si>
  <si>
    <t>Šipke čelične armature, zavarene mreže i predgotovljeni armaturni koševi ne smiju se oštetiti tijekom prijevoza, skladištenja, rukovanja i postavljanja u projektiranu poziciju.</t>
  </si>
  <si>
    <t>Prije postavljanja armature, mora se ista očistiti od prljavštine, masnoće i ljusaka od korozije. Ispod armature koja se postavlja na tlo potrebno je izvesti sloj za izravnanje.</t>
  </si>
  <si>
    <t>Jedinična cijena za betonske i a. b. radove obuhvaća:</t>
  </si>
  <si>
    <t xml:space="preserve">- izradu projekta betona, </t>
  </si>
  <si>
    <t>- nabavu, pripremu i izradu armature, troškove ispitivanja armature</t>
  </si>
  <si>
    <t>- nabavu komponenti i izradu betona, troškove ispitivanja betona,</t>
  </si>
  <si>
    <t xml:space="preserve">- transport, ugradbu i njegu betona, </t>
  </si>
  <si>
    <t xml:space="preserve">- popravke loše izvedenih dIjelova </t>
  </si>
  <si>
    <t>- izradu, postavu i skidanje oplate i radne skele</t>
  </si>
  <si>
    <t>- izbijanje PVC cijevi te zatvaranje rupa od pašajica (spona)</t>
  </si>
  <si>
    <t xml:space="preserve">- skupljanje otpadaka i čišćenje radnog prostora. </t>
  </si>
  <si>
    <t>- svi posredni i neposredni troškovi za rad, materijal, transport, alat i građevinske strojeve.</t>
  </si>
  <si>
    <t>- troškove zaštite pri radu.</t>
  </si>
  <si>
    <t>- podupiranje konstrukcije iznad 4 m</t>
  </si>
  <si>
    <t>NAPOMENE:</t>
  </si>
  <si>
    <t>a) betoniranje vanjskog stubišta i rampe zajedno sa temeljnim zidovima</t>
  </si>
  <si>
    <t>Zidarski radovi podrazumjevaju zidanja, žbukanja, izradu cementnih glazura i namaza, te zidarske pripomoći pri izvođenju ostalih radova.</t>
  </si>
  <si>
    <t>Osnovni materijal kojim se izvode zidanja (opeka i dr.) mora u pogledu kemijskog sastava, mehaničkih svojstva i dimenzija biti u skladu sa važećim propisima i normativima.</t>
  </si>
  <si>
    <t xml:space="preserve">Materijali iz kojih se sastoji mort (pijesak, vezivo, voda i aditivi ) moraju biti u skladu sa važećim propisima i normativima. </t>
  </si>
  <si>
    <t>Granulacijska krivulja pijeska mora bitu u skladu sa propisima, odnosno na smije biti zrna većih od 4 mm, ni više od 10 % zrna promjera manjeg od 1 mm.</t>
  </si>
  <si>
    <t xml:space="preserve">Ovisno o vrsti morta kao vezivo upotrebljava se hidratizirano vapno i (ili) portland cement. </t>
  </si>
  <si>
    <t>Sastav morta, omjeri pojedinih sastojaka, konzinstencija svježeg morta i mehanička svojstva stvrdnutog morta moraju odgovarati propisima i normativima.</t>
  </si>
  <si>
    <t xml:space="preserve">Zidanja se moraju izvesti stručno i kvalitetno, uz poštivanje općih i posebnih pravila i uputa proizvodača za pojedine materijale. </t>
  </si>
  <si>
    <t>Dimenzije iz projekta se moraju striktno poštivati.</t>
  </si>
  <si>
    <t>Žbukanja se moraju izvoditi stručno i naročito precizno, dok rubovi žbukanih elemenata moraju bez odstupanja pratiti zadanu formu (horizontala, vertikala, kosina, krivulja).</t>
  </si>
  <si>
    <t>Cementni namazi i glazure moraju biti u skladu sa zadanom geometrijom ploha.</t>
  </si>
  <si>
    <t>Mjestimična odstupanja od zadane plohe moraju biti od granicama propisanih toleranci.</t>
  </si>
  <si>
    <t>Jedinična cijena obuhvaća nabavu materijala, transport do gradilišta, skladištenje materijala i manipulaciju materijalom na gradilištu, radne skele, pripremu morta, izvođenje radova, popravak loše izvedenih radova i čišćenje prostora nakon završetka pojedinih zidarskih radova.</t>
  </si>
  <si>
    <t>U cijenu su uključeni svi posredni i neposredni troškovi za rad, materijal, transport, alat i građevinske strojeve, te troškovi zaštite pri radu.</t>
  </si>
  <si>
    <t>Izrada holkela sa betonom C16/20 i cementnom glazurom omjera 1:2.</t>
  </si>
  <si>
    <t>- postava ploča kamene vune debljine 10 cm.</t>
  </si>
  <si>
    <t>a) Rebrasti čelik za armiranje B500A</t>
  </si>
  <si>
    <t>b) Zavarene mreže za armiranje B500A</t>
  </si>
  <si>
    <t>I</t>
  </si>
  <si>
    <t>Demontaža sanitarne opreme</t>
  </si>
  <si>
    <t xml:space="preserve">Jedinična cijena obuhvaća: </t>
  </si>
  <si>
    <t xml:space="preserve">- nabavu materijala uključivši transport do gradilišta, </t>
  </si>
  <si>
    <t>- skladištenje materijala i manipulaciju materijalom na gradilištu,</t>
  </si>
  <si>
    <t>- radne skele,</t>
  </si>
  <si>
    <t xml:space="preserve">- izvođenje radova, </t>
  </si>
  <si>
    <t xml:space="preserve">- popravak loše izvedenih radova, </t>
  </si>
  <si>
    <t xml:space="preserve">- čišćenje prostora nakon završetka pojedinih zidarskih radova,  </t>
  </si>
  <si>
    <t>- svi posredni i neposredni troškovi za rad, materijal, transport, alat i građevinske strojeve,</t>
  </si>
  <si>
    <t>- svu štetu na svojim i tuđim radovima učinjenim nepažnjom</t>
  </si>
  <si>
    <t xml:space="preserve">Ovim radovima obuhvaćeni su svi radovi sa gips kartonskim pločama kao izrada pregradnih zidova uključivši ugradnju dovratnika gdje je to potrebno i podkonstrukcije za ugradnju instalacija vodovoda, kanalizacije i sl. te izrada obloge zidova i izrada spuštenih stropova uključivši izradu otvora za ugradnju instalacijskih elemenata, rasvjetnih tijela i sl. </t>
  </si>
  <si>
    <t xml:space="preserve">Jedinična cijena obuhvaća nabavu materijala sa uključenim transportom do gradilišta, skladištenje materijala i manipulaciju materijala na gradilištu, radnu skelu, izvođenje radova, popravku loše izvedenih radova i čišćenje prostora nakon završetka ove vrsti radova kao i nadoknadu svih šteta nastalih izvođenjem gipsarskih radova na izvršenim radovima ostalih izvođača. </t>
  </si>
  <si>
    <t>Prekidi rada (vrijeme čekanja) koji su posljedica instalacijskih radova ukalkulirani su u jedinične cijene.</t>
  </si>
  <si>
    <t xml:space="preserve">Isto tako potrebno je pripraviti HRN ateste za ponuđeni i ugrađeni materijal, a prema Zakonu o gradnji i uzancama za ovu vrstu poslova. </t>
  </si>
  <si>
    <t>Vezivni materijali (cementni mort i ljepila) moraju odgovarati HRN i imati ateste, moraju se nanijeti u propisano deklariranoj debljini, tako da osiguraju potpuno i trajno prijanjanje i ne smiju promjeniti ni oštetiti površinu podloge.</t>
  </si>
  <si>
    <t>Mort mota biti pripremljen od mješavine cementa, pijeska i vode, a po potrebi sa dodatkom nekog sredstva za ubrzanje vezivanja. Cement mora odgovarati HRN B.C1.010 do .015, a pijesak mora biti čist bez primjesa, granulometrijskog sastava prema namjeni, te voda čista bez štetnih sastojaka.</t>
  </si>
  <si>
    <t>Oblaganje zidova:</t>
  </si>
  <si>
    <t>Sve pločice trebaju biti jednolične boje, posve ravne i ne smiju imati oštećenu glazuru i rubove.</t>
  </si>
  <si>
    <t>Kod oblaganja keramičkim pločicama kao vezno sredstvo koristi se cementni mort 1:2 ili specijalno vodootporno ljepilo.</t>
  </si>
  <si>
    <t>Prije početka oblaganja treba dobro očistiti podlogu od viška morta zaostalog prilikom zidanja.</t>
  </si>
  <si>
    <t>Oblaganje zida vrši se tako da se na svaku pločicu stavlja odgovarajuća količina morta, a zatim se pločica pritisne uz zid te se kontrolira njena horizontalnost i vertikalnost.</t>
  </si>
  <si>
    <t>Rubove pločica treba prilikom oblaganja kontrolirati i eventualno postojeće neravnine obrusiti. Širine fuga moraju biti na cijeloj površini potpuno jednake. Zaljevanje šupljina između pločica i zida vrši se rijetkim cementnim mortom i to nakon polaganja jednog reda pločica. Nakon dovršetka svakog rada pločice se peru čistom vodom i spužvom i to odozgo prema dolje.</t>
  </si>
  <si>
    <t>Nakon završetka oblaganja cijele površine prostorije i čišćenja iste, vrši se fugiranje spojnica sa bijelim cementnim mortom ili specijalnom masom za fugiranje, a iza toga vrši se konačno čišćenje obloženog zida.</t>
  </si>
  <si>
    <t>Oblaganje podova:</t>
  </si>
  <si>
    <t>Prije polaganja potrebno je očistiti podlogu i provjeriti njenu horizontalnost.</t>
  </si>
  <si>
    <t>Ukoliko se pod polaže u određenom padu, treba na to posvetiti posebnu pozornost.</t>
  </si>
  <si>
    <t>Nakon završetka polaganja vrši se fugiranje i čišćenje poda.Nakon završetka radova potrebno je pod zaštititi od eventualnog prijevremenog opterećenja, dok cementni mort ne otvrdne.</t>
  </si>
  <si>
    <t>Mozaik pločice polažu se na već gotovu ravnu podlogu od cementnog morta, a zatim se mozaik utiskuje u cementni mort 1:2 ili vodootporno ljepilo.</t>
  </si>
  <si>
    <t>Ukoliko su mozaik pločice ljepljene na papirnate trake, fugiranje mozaik pločica vrši se nakon skidanja tih traka kad je vezni materijal očvrsnuo.</t>
  </si>
  <si>
    <t>Kiselootporne pločice koriste se u specijalnim uvjetima o čemu ovisi i način zaštite, koji može biti izveden na četiri načina:</t>
  </si>
  <si>
    <t>- na betonsku podlogu polaže se kiselootporna folija, zatim se kiselootporne pločice polažu u cementni mort, a fugiranje se vrši kiselootpornim kitom.</t>
  </si>
  <si>
    <t>- na betonsku podlogu polaže se hidroizolacija , te na nju kiselootporna folija, zatim se kiselootporne pločice polažu u cementni mort, a fugiranje se vrši kiselootpornim kitom.</t>
  </si>
  <si>
    <t>- direktno na betonsku podlogu nanosi se kiselootporni kit u koji se polažu kiselootporne pločice, a fugiranje se vrši kiselootpornim kitom.</t>
  </si>
  <si>
    <t>- na betonsku podlogu polažu se hidroizolacija, zatim kiselootporna folija i kiselootporni kit u koji se polažu kiselootporne pločice.</t>
  </si>
  <si>
    <t>Pri polaganju podnih i zidnih keramičkih pločica ljepljenjem građevinskim ljepilom, ukoliko se radi o podlogama koje dobro upijaju vlagu iz ljepila, konstrukciju je potrebno navlažiti vodom a same pločice prije ugradbe natopiti u vodu minimalno u trajanju pet minuta.</t>
  </si>
  <si>
    <t>Nazubljenim gleterom nanosi se građevinsko ljepilo na pločice u sloju debljine cca 2 mm i one se prislanjaju uz  konstrukciju i pritiscima prstiju namještaju u pravilan položaj.Pri zidnim konstrukcijama popločavanje se vrši odozdo prema gore, a spojnice su širine 3 mm (plastični ulošci).</t>
  </si>
  <si>
    <t>Spojnice se zapunjuju masom za fugiranje s dodatkom tona prema uzorku pločica ili prema odredbi projektanta.</t>
  </si>
  <si>
    <t>Oblaganje keramikom se vrši pošto su završeni radovi na žbukanju prostorije, postavljeni dovratnici i nakon što je ispitana montirana instalacija. Pri postavi oko prodora posvetiti pažnju rezanju pločica.</t>
  </si>
  <si>
    <t>- svi posredni i neposredni troškovi za rad, materijal, transport, alat i građ. strojeve,</t>
  </si>
  <si>
    <t xml:space="preserve">- radne skele </t>
  </si>
  <si>
    <t>- čišćenje po završenom radu</t>
  </si>
  <si>
    <t>- svu štetu na svojim ili tuđim radovima učinjenim iz nepažnje ili nestručnosti</t>
  </si>
  <si>
    <t>Pločice se polažu prema planu opločenja izrađenog od strane projektanta</t>
  </si>
  <si>
    <t>- ugradnju,brušenje i lakiranje sa svim potrebnim predradnjama</t>
  </si>
  <si>
    <t>Čelik mora odgovarati standardu HRN (EN 10020:200 )</t>
  </si>
  <si>
    <t>- limovi - HRN (EN 10143:2006)</t>
  </si>
  <si>
    <t>- cijevi - HRN (EN 10296-2:2005)</t>
  </si>
  <si>
    <t>- profili - HRN (EN 10219-2:2006).</t>
  </si>
  <si>
    <t xml:space="preserve">Jedinična cijena obuhvaća nabavu materijala, provjeru osnovnih mjera na objektu, izradu radioničkih nacrta, prijevoz, skladištenje i manipulaciju na gradilištu, ugradbu stavki, finalnu montažu okova nakon bojenja stavki (rozete, štitnici, kvake i sl.),  </t>
  </si>
  <si>
    <t>OKOLIŠ UKUPNO:</t>
  </si>
  <si>
    <t>UKUPNO - F):</t>
  </si>
  <si>
    <t>Označavanje izvršiti prema projektu - situacijski prikaz u mj. 1:200.</t>
  </si>
  <si>
    <t>Podloga za bojanje je asfaltirana površina.</t>
  </si>
  <si>
    <t>Stavka obuhvaća bojanje bijelom crtom otpornom na prometno habanje za označavanje parkirališnih mjesta.</t>
  </si>
  <si>
    <t>Označavanje parkirališnih mjesta.</t>
  </si>
  <si>
    <t>Obračun po m2 izvedenog asfaltnog sloja.</t>
  </si>
  <si>
    <t>Uključeno valjanje posteljice i izrada tamponskog sloja do nosivosti 100 KN/m2.</t>
  </si>
  <si>
    <t>Debljina asfaltnog sloja je 5 cm.</t>
  </si>
  <si>
    <t>Agregat u asfaltnom sloju je karbonatni, postojan na mraz.</t>
  </si>
  <si>
    <t>Strojna izrada završnog habajućeg sloja asfalt-betona.</t>
  </si>
  <si>
    <t>Izvedba asfaltnog sloja kolnika i pločnika, i sportskog igrališta</t>
  </si>
  <si>
    <t>F) OSTALI RADOVI</t>
  </si>
  <si>
    <t>Obračun po m1 izvedene ograde.</t>
  </si>
  <si>
    <t>Stavka uključuje čišćenje metalnih dijelova ograde brušenjem, temeljnu antikorozivnu zaštitu i finalnu zaštitu sa dva sloja uljene boje u tonu po izboru projektanta.</t>
  </si>
  <si>
    <t>Antikorozivna zaštita postojeće ograde</t>
  </si>
  <si>
    <t>Stavka uključuje temeljnu antikorozivnu zaštitu i finalnu zaštitu sa dva sloja uljene boje u tonu po izboru projektanta.</t>
  </si>
  <si>
    <t>Ukupna visina ograde je 160 cm.</t>
  </si>
  <si>
    <t>Veličina jednog polja s okvirom je 150 x 160 cm.</t>
  </si>
  <si>
    <t>Između stupova je ispuna od istegnutog trapezastog lima debljine 3,5 mm koji su zavareni u okvir od čeličnih cijevi promjera 34 mm.</t>
  </si>
  <si>
    <t>Cijevi su postavljene vertikalno na osnom razmaku od 200 cm.</t>
  </si>
  <si>
    <t>Ograda se sastoji od čeličnih cijevi promjera 60 mm, visine 160 cm koji su usidreni u krunu AB zida preko čelične pločice 200x200x10 mm i trnova promjera 12 mm.</t>
  </si>
  <si>
    <t>Ograda parcele.</t>
  </si>
  <si>
    <t>E) BRAVARSKI RADOVI</t>
  </si>
  <si>
    <t>obračun po m2 površine</t>
  </si>
  <si>
    <t>Prvi sloj međupremaza i dva završna sloja  u boji po izboru projektanta.</t>
  </si>
  <si>
    <t>U cijenu uključiti čišćenje, brušenje i krpanje površine zidova.</t>
  </si>
  <si>
    <t>Dobava materijala i bojanje betonske površine potpornih zidova bojom za beton.</t>
  </si>
  <si>
    <t>Bojanje potpornih zidova</t>
  </si>
  <si>
    <t>D) BOJADISARSKI  RADOVI</t>
  </si>
  <si>
    <t xml:space="preserve"> 60×40×10cm na priprmljenu podlogu od zbijenog drobljenca (potrebna zbijenost 100 MPa</t>
  </si>
  <si>
    <t>Dobava i ugradba travnate rešetke</t>
  </si>
  <si>
    <t>vratiti u prvobitno stanje</t>
  </si>
  <si>
    <t xml:space="preserve">Ploče je potrebno deponirati na gradilištu i nakon izvedbe novog tamponskog sloja </t>
  </si>
  <si>
    <t>Pažljivo skidanje postojećih kulir ploča sa površina gdje je trava i šiblje proraslo između fuga.</t>
  </si>
  <si>
    <t>Preslagivanje postojećih dekorativnih kulir ploča</t>
  </si>
  <si>
    <t>obračuna po m1 uklonjenog ivičnjaka</t>
  </si>
  <si>
    <t>stranici rukometnog igrališta na mjestu gdje je potrebno produžiti igralište radi dodavanja novih parkirališnih mijesta.</t>
  </si>
  <si>
    <t>Skidanje postojećih ivičnjaka na kraćoj</t>
  </si>
  <si>
    <t xml:space="preserve"> Skidanje postojećih betonskog ivičnjaka.</t>
  </si>
  <si>
    <t>( tip kao "Parma" klasik prana-Samoborka )</t>
  </si>
  <si>
    <t>Postupak ugradnje na podlogu od mršavog betona: na navedenu podlogu izvedenu u odgovarajućem padu, ploče se postavljaju u cementnom mlijeku. Razdjelnice moraju biti široke 1 cm, a taj se prostor ispunjava cementnim mortom volumnog omjera 1:4, promjera zrna pijeska 0-3 mm, boje slične pločama. Razdjelnice se zalijevaju 3/4 visine. Uključeno valjanje posteljice i izrada tamponskog sloja deb.10 cm.</t>
  </si>
  <si>
    <t>Dobava i ugradnja dekorativnih kulir ploča</t>
  </si>
  <si>
    <t>Obračun po m1 postavljenog ivičnjaka.</t>
  </si>
  <si>
    <t>Ivičnjak presjeka 8 x 20 cm, sa skošenim gornjim prednjim rubom.</t>
  </si>
  <si>
    <t>Ivičnjak postaviti utapanjem u betonski temelj.</t>
  </si>
  <si>
    <t>Postava na uređenju okoliša između asfaltiranih površina i zelenog pojasa.</t>
  </si>
  <si>
    <t>Dobava i ugradba tipskog betonskog ivičnjaka.</t>
  </si>
  <si>
    <t>C) ZIDARSKI RADOVI</t>
  </si>
  <si>
    <t xml:space="preserve"> iznad uvaljanog tamponskog sloja, podloga debljine 10,0 cm, na uređenju okoliša - podloga prije asfaltiranja i postavljanja podnih ploča</t>
  </si>
  <si>
    <t>Beton C 12/15</t>
  </si>
  <si>
    <t>debljina zida 20 cm</t>
  </si>
  <si>
    <t>Strojno betoniranje AB ogradnih zidova u glatkoj jednostranoj oplati.</t>
  </si>
  <si>
    <t>b) presjek 90/60 cm</t>
  </si>
  <si>
    <t>presjek 100/50 cm</t>
  </si>
  <si>
    <t>Strojno betoniranje temeljnih traka ogradnih i potpornih zidova</t>
  </si>
  <si>
    <t>Strojno betoniranje sloja podložnog betona ispod temelja potpornih zidova</t>
  </si>
  <si>
    <t>B) BETONSKI I AB RADOVI</t>
  </si>
  <si>
    <t>Obračun po m3 prevezenog zemljanog materijala.</t>
  </si>
  <si>
    <t>Strojni utovar ostatka zemljanog materijala od iskopa u kamione nosivosti 15-20 tona te odvoz na gradsku deponiju udaljenu do 15 km sa kipanjem materijala i povratkom prijevoznog sredstva.Uključene komunalne takse.</t>
  </si>
  <si>
    <t>Priprema terena zaformiranje travnjaka, Stavka obuhvaća sječenje šiblja te frezanje već formiranog nasipa od zemlje</t>
  </si>
  <si>
    <t xml:space="preserve"> Priprema zemlje za formiranje travnjaka</t>
  </si>
  <si>
    <t>Nasip se izvodi iza postavljenog tipskog betonskog ivičnjaka.</t>
  </si>
  <si>
    <t>Stavka obuhvaća dobava i izradu nasipa od humusne zemlje za sadnju.</t>
  </si>
  <si>
    <t>Dobava materijala i izrada nasipa humusnom zemljom.</t>
  </si>
  <si>
    <t>Stavka uključuje i strojno zbijanje posteljice i novog tamponskog sloja, do nosivosti 100 KN/m2.</t>
  </si>
  <si>
    <t>Prosječna debljina novog tamponskog sloja je 20 cm.</t>
  </si>
  <si>
    <t>Radi postizanja traženih padova potrebno je mjestimično nasipati i uvaljati novi tamponski sloj.</t>
  </si>
  <si>
    <t>Posteljicu je potrebno strojno zbijati prije nanošenja novog tamponskog sloja.</t>
  </si>
  <si>
    <t>Stavka uključuje strojno planiranje planiranje posteljice nakon širokog iskopa, a u padovima prema projektu, s točnošću od + - 3 cm.</t>
  </si>
  <si>
    <t>Dobava, transport, razastiranje i nabijanje tamponskog sloja na uređenju okoliša.</t>
  </si>
  <si>
    <t>Obračun po m3 u sraslom stanju.</t>
  </si>
  <si>
    <t>Stavka obuhvaća skidanje tamponskog sloja obraslog biljem, a nakon skidanja betonskih opločnjka.</t>
  </si>
  <si>
    <t>B - Građevinski radovi</t>
  </si>
  <si>
    <t>A - Vanjska hidrantska mreža</t>
  </si>
  <si>
    <t>V. VANJSKA PROTUPOŽARNA MREŽA</t>
  </si>
  <si>
    <t>D - Unutranja hidrantska mreža</t>
  </si>
  <si>
    <t>C - Sanitarija</t>
  </si>
  <si>
    <t>B - Kanalizacija</t>
  </si>
  <si>
    <t>A - Vodovod</t>
  </si>
  <si>
    <t>IV. ZAJEDNIČKI PROSTOR</t>
  </si>
  <si>
    <t>E - Građevinski radovi</t>
  </si>
  <si>
    <t>III. PROSTOR ŠKOLE</t>
  </si>
  <si>
    <t>II. PROSTOR VRTIĆA</t>
  </si>
  <si>
    <t>I. PROSTOR SOCIJALE</t>
  </si>
  <si>
    <t>UKUPNO GRAĐEVINSKI RADOVI:</t>
  </si>
  <si>
    <t>kod sanitarija</t>
  </si>
  <si>
    <t>kod vodovodne instalacije</t>
  </si>
  <si>
    <t>Zidarska i težačka pripomoć pri izvedbi instalaterskih radova, koji nisu ni u jednoj stavci posebno istaknuti, tj. razna štemanja probijanja dubljenja ugradbe učvršćenja, zatvaranja i krpanja zidova, stropova i podova, uključujući i utrošak materijala.</t>
  </si>
  <si>
    <t>4</t>
  </si>
  <si>
    <t>3</t>
  </si>
  <si>
    <t>Napomena: prilikom izvođenja radova iskopa, obratiti pažnju na infrastrukturne instalacije. Ukoliko tijekom izvođenja radova iskopa dođe do oštećenja infrastrukturnih instalacija, troškove popravka istih snosi izvođač radova.</t>
  </si>
  <si>
    <t>B</t>
  </si>
  <si>
    <t>UKUPNO VANJSKA HIDRANTSKA MREŽA</t>
  </si>
  <si>
    <t>Tlačna proba i atestiranje vanjske hidrantske mreže s mjerenjem protoka na hidrantima. Obračun se vrši po tekućem metru cjevovoda svih primijenjenih profila hidrantske mreže</t>
  </si>
  <si>
    <t>Dobava i montaža vanjskih nadzemnih hidranta sa pripadajućem opremom sukladno normi HRN DIN 3222. Montažu i učvršćenje vršiti prema tehničkom opisu proizvođača hidranta. Obračun se vrši po komadu kompletno opremljenog hidranta.</t>
  </si>
  <si>
    <t xml:space="preserve">PEHD DN 80                                                 </t>
  </si>
  <si>
    <t xml:space="preserve">PEHD DN 100                                                 </t>
  </si>
  <si>
    <t>Dobava i montaža PEHD cijevi i fitinga za hidrantsku instalaciju oko zgrade. Instalacija se polaže u tlu i ispod asfaltiranih površina. Spajanje se vrši pomoću mesingiranih spojnica koje trajno osiguravaju spoj nepropusnim. Montažu vršiti prema tehničkom opisu i standardima proizvođača cijevi. Obračun se vrši po tekućem metru kompletno montirane cijevi s tlačnom probom, te svim pomoćnim materijalom za potpuno dovršenje posla.</t>
  </si>
  <si>
    <t xml:space="preserve">Vanjski razvod protupožarne hidrantske mreže </t>
  </si>
  <si>
    <t>VANJSKA HIDRANTSKA MREŽA</t>
  </si>
  <si>
    <t>A</t>
  </si>
  <si>
    <t>UKUPNO UNUTARNJA HIDRANTSKA MREŽA</t>
  </si>
  <si>
    <t>Dobava i montaža unutarnjih hidrantskih uređaja - bubnjeva za cijevi stalnog oblika (sukladno normi DIN EN 671-1) unutarnjeg promjera cijevi DN 25mm, duljine 20m, sa izlaznim otvorom 12 mm. Hidrantski ormari biti će crvene boje označeni slovom ,,H'' bijele boje. Ventil za otvaranje i zatvaranje vode u hidrantskom ormaru postaviti na 1,5m od poda. Obračun se vrši po komadu kompletno opremljenog hidrantskog uređaja sa svim spojnim elementima i fazonskim komadima. Stari hidranti se zamijenjuju novim hidrantima na istim pozicijama.</t>
  </si>
  <si>
    <t xml:space="preserve">č.p.c. DN 50                                                 </t>
  </si>
  <si>
    <t xml:space="preserve">č.p.c. DN 65                                                 </t>
  </si>
  <si>
    <t>Nabava, doprema i ugradnja čeličnih pocinčanih cijevi i fitinga za hidrantsku instalaciju unutar zgrade. Stavka obuhvaća sve potrebne spojne elemente (spojnice, redekucije, T-komade, fitingem prijelazne komade na druge cijevi) i potrebni pričvrsni i ovjesni materijal. Spajanje se vrši pomoću navoja brtvljenog kudeljom i pastom koja trajno osigurava sproj nepropusnim. Montažu vršiti prema tehničkom opisu i standardima proizvođača cijevi. Cijevi se isporučuju u šipkama. Obračun se vrši po tekućem metru kompletno montirane cijevi s izolacijom, tlačnom probom, te obujmicama, kukama i pomoćnim sredstvima za pričvršćenje. - pocinčane cijevi - spoj na navoj ( u zidu ili stropu).</t>
  </si>
  <si>
    <t xml:space="preserve">Etažni razvod unutarnje protupožarne hidrantske mreže </t>
  </si>
  <si>
    <t>UNUTARNJA HIDRANTSKA MREŽA</t>
  </si>
  <si>
    <t>D</t>
  </si>
  <si>
    <t>UKUPNO SANITARIJA</t>
  </si>
  <si>
    <t>Sitni potrošni materijal za montažu sanitarije.</t>
  </si>
  <si>
    <t xml:space="preserve">Dozator za tekući sapun. Ugradba uz umivaonike. </t>
  </si>
  <si>
    <t xml:space="preserve"> -Nosač papirnatih ručnika</t>
  </si>
  <si>
    <t xml:space="preserve"> -Nosač rolo papira</t>
  </si>
  <si>
    <t xml:space="preserve"> -Nosač s četkom za WC</t>
  </si>
  <si>
    <t xml:space="preserve">Poniklovana galanterija </t>
  </si>
  <si>
    <t>8</t>
  </si>
  <si>
    <t>Električni protočni bojler EB-00 lit, komplet sa sigurnosnim ventilom i priključnim cijevima, montiran u skladišnom prostoru na podu ili zidu. U cijenu uključiti montažu recirkulacijske crpke.</t>
  </si>
  <si>
    <t>dim. 35x33cm.</t>
  </si>
  <si>
    <t>Jednodjelni sudoper, komplet sa sifonom. Komplet sa ugradnjom.</t>
  </si>
  <si>
    <t xml:space="preserve">vel. 56cm                                          </t>
  </si>
  <si>
    <t xml:space="preserve">Keramički umivaonik. Komplet sa poniklovanim sifonom i držačima. </t>
  </si>
  <si>
    <t>tuša kada 90x90 cm</t>
  </si>
  <si>
    <t xml:space="preserve"> -sa stražnjim izljevom</t>
  </si>
  <si>
    <t xml:space="preserve">Keramička WC-školjka, komplet sa: daskom i poklopcem od tvrde plastike, PVC (tvrdim) bešumnim nisko-montažnim vodokotlićem, priključnim armiranim fleksibilnim crijevom i ispirnom plastičnom cijevi, te učvršćenjem i fugiranjem. </t>
  </si>
  <si>
    <t>KOMPLETNA SANITARIJA SE UGRAĐUJE PO IZBORU INVESTITORA I ARHITEKTA</t>
  </si>
  <si>
    <t>SANITARIJA</t>
  </si>
  <si>
    <t>C</t>
  </si>
  <si>
    <t>UKUPNO KANALIZACIJA</t>
  </si>
  <si>
    <t>Pregled instalacije prije zatvaranja kanala i šliceva, te davanje garancije na nepropusnost.</t>
  </si>
  <si>
    <t xml:space="preserve">   DN 50</t>
  </si>
  <si>
    <t>podni protočni sifon</t>
  </si>
  <si>
    <t>HT polipropilenski odvodni fazonski komadi kao npr. "Pipelife". Komplet sa original gumenim brtvama. U cijenu uključiti nabavu i ugradnju svih elemenata.</t>
  </si>
  <si>
    <t xml:space="preserve">DN 110                                                         </t>
  </si>
  <si>
    <t>Vertikalna i horizontalna kanalizacija unutar objekta</t>
  </si>
  <si>
    <t>KANALIZACIJA</t>
  </si>
  <si>
    <t>UKUPNO VODOVOD</t>
  </si>
  <si>
    <t>Komb. Vodomjer DN 80</t>
  </si>
  <si>
    <t>Štemanje kanala za instalaciju vodovoda, probijanje otvora u zidovima, izlorianje cijevi te ponovno krpanje zidova i otvora. Obračun po m1 izvedene stavke.</t>
  </si>
  <si>
    <t xml:space="preserve">Etažni razvod recirkulacije za toplu vodu. </t>
  </si>
  <si>
    <t>Etažni razvod sanitarne tople vode.</t>
  </si>
  <si>
    <t xml:space="preserve">Etažni razvod sanitarne hladne vode. </t>
  </si>
  <si>
    <t xml:space="preserve">Spajanje vodovodne mreže na glavno vodomjerno okno, komplet sa svim fazonskim komadima. </t>
  </si>
  <si>
    <t>VODOVOD</t>
  </si>
  <si>
    <t>E</t>
  </si>
  <si>
    <t>Dobava i montaža PEHD cijevi i fitinga za hidrantsku instalaciju oko zgrade. Spajanje se vrši pomoću mesingiranih spojnica koje trajno osiguravaju spoj nepropusnim. Montažu vršiti prema tehničkom opisu i standardima proizvođača cijevi. Obračun se vrši po tekućem metru kompletno montirane cijevi s tlačnom probom, te svim pomoćnim materijalom za potpuno dovršenje posla.</t>
  </si>
  <si>
    <t>9</t>
  </si>
  <si>
    <t>Nabava, dobava i doprema perilice za suđe. U cijenu uključiti montažu.</t>
  </si>
  <si>
    <t>Naba, dobava i doprema perilice za suđe. U cijenu uključiti montažu.</t>
  </si>
  <si>
    <t xml:space="preserve">Spajanje vodovodne mreže na ulični cjevovod, komplet sa svim fazonskim komadima. U cijenu uračunati iskop kanala do uličnog cjevovoda, montažu i zatrpavanje kanala.Radove izvodi  J.P. </t>
  </si>
  <si>
    <t xml:space="preserve"> UKUPNO  ( I ):</t>
  </si>
  <si>
    <t>Tehnički pregled od ovlaštene organizacije za pregled, izdavanje potvrde o tehničkoj ispravnosti i predaja dizala Investitoru.</t>
  </si>
  <si>
    <t xml:space="preserve">Vrata kabine su dvokrilna automatska teleskopski otvarajuća (dimenzije svijetlog otvora 1300 x 2100 mm), izvedena iz nehrđajućeg čeličnog lima (leinien/linen), s predotvaranjem. Vrata voznog okna su dvokrilna automatska teleskopski otvarajuća (dimenzije svijetlog otvora 1300 x 2100 mm), izvedena iz nehrđajućeg čeličnog lima (leinien/linen). Vrata voznog okna na sve tri stanice izvedena su u klasi vatrootpornosti minimalno EI90. Pogonski stroj, frekvencijski pretvarač i sklopovi za ovjes smješteni su u vrhu voznog okna.    </t>
  </si>
  <si>
    <t xml:space="preserve">Vozno okno izvedeno je kao armirano-betonsko, tlocrtne dimenzije voznog okna su : širina 2400 mm, dužina 3300 mm. Dubina jame 1700 mm, nadvišenje 3600 mm. Kabina je dimenzija 1400 x 2400 mm, visine 2300 mm. Stranice kabine su izvedene iz nehrđajućeg čeličnog lima (leinien/linen), pod iz protuklizne obloge, strop iz nehrđajućeg čeličnog lima (brušeni) sa integriranom LED rasvjetom. Kabina je opremljena ventilatorom, rukohvatom iz nehrđajućeg čeličnog lima, ogledalom, bokobranima, svjetlosnom zavjesom, nužnom rasvjetom. </t>
  </si>
  <si>
    <t>Upravljačka lamela u kabini sadrži: pokazivač položaja kabine i smjera vožnje, tipke za kabinski (unutarnji) poziv za tri stanice – mehaničke tipke (antivandal izvedba), reljefne oznake na tipkalima, Brailleove oznake na tipkalima, svjetlosna potvrda zadavanja poziva, tipkala za otvaranje i zatvaranje vrata,  ključ prioritetne vožnje, zvučni i optički signal prepoterećenja kabine, govornu vezu s upravljačkim ormarom, dvosmjerni uređaj za komunikaciju koji omogućava stalni kontakt sa spasilačkom službom.
Vanjski pozivi na stanicama: pozivna tipka mehaničke (antivandal) izvedbe, pokazivač položaja kabine i smjera vožnje, potvrda zadanog vanjskog poziva, zvučni signal dolaska kabine u stanicu, bravica za aktiviranje požarnog programa (stanica 0).</t>
  </si>
  <si>
    <t xml:space="preserve">Isporuka i ugradnja dizala sljedećih tehničkih karakteristika : nosivost dizala je 1600 kg, brzina vožnje je 1,0 m/s. Dizalo je namijenjeno za prijevoz osoba i tereta, prilagođeno za prijevoz osoba s invaliditetom (u kolicima) i drugim osobama smanjene pokretljivosti. Dizalo ima 3 postaje/ 3 ulaza (svi ulazi su na istoj strani). Visina dizanja 7 m. Pogonsko postrojenje čine bezreduktorski elektromotor s pogonskom užnicom, frekvencijski pretvarač, nosiva pramena pletena čelična užad. Elektromotor snage 11 kW. El. ormar s grupom upravljanja smješten je u najgornjoj stanici (2), u blizini vrata voznog okna. Vrsta upravljanja: mikroprocesorsko, sabirno u glavnu stanicu (0), automatska vožnja u stanicu u slučaju nestanka stalnog napajanja električnom energijom. Požarni režim rada - dizalo po aktivaciji detektora dima i požara u vrhu voznog okna vozi u glavnu stanicu (0) i otvara vrata koja u takvom položaju ostaju do resetiranja vatrodojavnog sustava. U slučaju požara u građevini, dizalo se koristi za evakuaciju osoba osoba s invaliditetom.
</t>
  </si>
  <si>
    <t xml:space="preserve">Isporuka i ugradnja dizala </t>
  </si>
  <si>
    <t>I.</t>
  </si>
  <si>
    <t>SVEUKUPNO SA PDV:</t>
  </si>
  <si>
    <t>PDV 25%:</t>
  </si>
  <si>
    <t>STROJARSKE INSTALACIJE</t>
  </si>
  <si>
    <t>VODOVOD I KANALIZACIJA</t>
  </si>
  <si>
    <t>ELEKTROINSTALACIJE</t>
  </si>
  <si>
    <t>DIZALA</t>
  </si>
  <si>
    <t>II</t>
  </si>
  <si>
    <t>III</t>
  </si>
  <si>
    <t>IV</t>
  </si>
  <si>
    <t>V</t>
  </si>
  <si>
    <t xml:space="preserve">GRAĐEVINSKI I GRAĐEVINSKO OBRTNIČKI RADOVI </t>
  </si>
  <si>
    <t>ELEKTROINSTALACIJA JAKE STRUJE</t>
  </si>
  <si>
    <t>4.1.1.Napajanje građevine na distributivnu mrežu</t>
  </si>
  <si>
    <t>Pripremni radovi</t>
  </si>
  <si>
    <t>a) Označavanje trase kabela 1 kV u suradnji sa izvođačem građevinsko-zanatskih radova</t>
  </si>
  <si>
    <t>b) Pregled izvedenih građevinsko-zemljanih  radova ( iskop kanala)</t>
  </si>
  <si>
    <t>c)Pripremni radovi na postojećim elektroenergetskim objektima</t>
  </si>
  <si>
    <t>d) Priprema materijala i alata, te sredstava za polaganje kabela</t>
  </si>
  <si>
    <t>e)Organizacija radne ekipe i radilišta uz primjenu pravila HTZ-a</t>
  </si>
  <si>
    <t>f)Koordinacija izvođača elektromontažnih radova sa izvođačem radova na predmetnog projekta, kao i ostalim izvođačima podzemnih instalacija (vodovod i kanalizacija), cesta i sl</t>
  </si>
  <si>
    <t>g)obilježavanje svih proboja u suradnji sa izvođačem građ.-zanatskih radova te ostavljanjem otvora i šliceva tijekom gradnje</t>
  </si>
  <si>
    <t>U cijenu stavke osim opisanog, obračunata je vrijednost ambalaže kabela, nadoplata do tzv. standardne dužine kabela, polaganje opomenske trake i GAL štitnika, te kontinuirani nadzor za vrijeme polaganja i oblaganja kabela čistom zemljom bez kamena ili kamenim pijeskom ''nularicom''</t>
  </si>
  <si>
    <t>Komplet s spajanjem na jednom i drugom kraju svih dionica, uključujući kabelske glave, kabel stopice i vijke s maticama i ostalim sitnim spojnim materijalom</t>
  </si>
  <si>
    <t>Polaže se ukupno kabela:</t>
  </si>
  <si>
    <t>PP00 3x1,5 mm2</t>
  </si>
  <si>
    <t>PP00 5x1,5 mm2</t>
  </si>
  <si>
    <t>PP00 10x1,5 mm2</t>
  </si>
  <si>
    <t>Izrada, nabava, dobava i montaža PVC pločica sa naznakom dionice, tipom i presjekom kabela. Pločicu staviti na svakom kraju kabela i istu pričvrstiti PVC vezicom na svakom kraju kod kabelske glave.</t>
  </si>
  <si>
    <t xml:space="preserve">Završna ispitivanja </t>
  </si>
  <si>
    <t>Ispitivanje izolacijskog otpora svih kabelskih vodova nakon polaganja te izrada i isporuka protokola.</t>
  </si>
  <si>
    <t>Izdavanje zapisnika o ispitivanju, te stručni izvještaj (izjava) o kvaliteti izvedene instalacije.</t>
  </si>
  <si>
    <t>Sitni spojni montažerski materijal, sitni i nepredviđeni materijal potreban da se instalacija dovede do pune funkcionalnosti, te preda Investitoru na korištenje</t>
  </si>
  <si>
    <t xml:space="preserve">Napomena: </t>
  </si>
  <si>
    <t>Ovaj dio instalacija Investitor će izvesti u dogovoru s HEP-om. Građevinski radovi nisu predmet ovog rješenja</t>
  </si>
  <si>
    <t>4.1.1. UKUPNO</t>
  </si>
  <si>
    <t xml:space="preserve">4.1.2. NN razvod </t>
  </si>
  <si>
    <t>a) Označavanje trase kabela 1 kV u suradnji sa izvođačem građevinsko-zanatskih radova, te ostavljanje vertikalnih i horizontalnih šliceva tijekom građenja</t>
  </si>
  <si>
    <t>b) Pregled izvedenih šliceva i proboja nakon izvođenja građevinsko-zemljanih  radov</t>
  </si>
  <si>
    <t>c)Priprema kabela i ostalog pribora uključujući mjerenje, rezanje i razvlačenje</t>
  </si>
  <si>
    <t>d) Priprema alata i skela</t>
  </si>
  <si>
    <t>f)Koordinacija izvođača elektroinstalaterskih radova sa izvođačem hidro i termo instalacijua te sa ostalim zanatskim radovima</t>
  </si>
  <si>
    <t>Pažljiva demontaža postojeće rasvjete, uništene opreme (razvodni ormari, utičnice, prekidači i sl., pokidani kabeli i slično) i odvoz na deponij ili na poziciju dogovorenu s investitorom.</t>
  </si>
  <si>
    <t>Nabava, doprema i polaganje kabela po pojedinoj dionici sa izradom proboja između pojedinih prostorija. Kabel se jednim dijelom polaže na prethodno postavljene kabelske police po hodnicima u spuštenom stropu, a drugim dijelom  štemanjem u zid. Na svim završetcima postaviti kabel stopice za gnječenje uključujući potrebite vijke sa maticom, podložnim pločicama i opružnim pločicama</t>
  </si>
  <si>
    <t>Komplet sa uvlačenjem u razvodne ploče na oba kraja, blankiranje kabela, postavljanje kabel stopica na gnječenje, spajanje na pojedine elemente odnosno sabirnice, odnosno stezaljke. U stavki predvidjeti PVC pločice sa natpisom dionice, vrstom i presjekom kabela. Pločicu pričvrstiti PVC vezicom na svakom kraju kabela.</t>
  </si>
  <si>
    <t>Kabeli se polažu u količinama kako slijedi:</t>
  </si>
  <si>
    <t xml:space="preserve">PP00 4x70mm2 + P/Fy 1x35mm2 </t>
  </si>
  <si>
    <t xml:space="preserve">PP00 4x50mm2 + P/Fy 1x25mm2 </t>
  </si>
  <si>
    <t>PP00 5x25mm2</t>
  </si>
  <si>
    <t xml:space="preserve">PP00y 5x16mm2 </t>
  </si>
  <si>
    <t xml:space="preserve">PP00y 5x10mm2 </t>
  </si>
  <si>
    <t xml:space="preserve">PP00y 5x6mm2 </t>
  </si>
  <si>
    <t xml:space="preserve">PP00y 5x4mm2 </t>
  </si>
  <si>
    <t xml:space="preserve"> Požarno brtvljenje prolaza kablova kroz požarne sektore</t>
  </si>
  <si>
    <t>sa požarnom pjenom, premazom i žbukom.</t>
  </si>
  <si>
    <t>4.1.2. UKUPNO</t>
  </si>
  <si>
    <t>4.1.3. NN razvod</t>
  </si>
  <si>
    <t xml:space="preserve"> Iskop KB kanala u zemlji IV i V kategorije za polaganje kabela (odnosi se na nove napojne kabele, kabele vanjske rasvjete, PVC cijevi i sl.) </t>
  </si>
  <si>
    <t>Zatrpavanje kanala izvesti na slijedeći način:</t>
  </si>
  <si>
    <t>Na dno kanala postavlja se 10 cm čiste zemlje ili “nule”, na što se polažu kabeli, te se zasipaju istim materijalom ( čistom zemljom ili“nulom”) u sloju 20 cm, kojeg treba poravnati i nabiti, tako da ukupna visina posteljice iznosi 30 cm</t>
  </si>
  <si>
    <t>Iznad ovog sloja postavlja se uzemljivačka traka FeZn 25x4 ili  uže Cu 50 mm2 i PVC štitnici kao mehanička zaštita kabela, te se nasipa tucanik u sloju 30 cm kojeg se također sabija do potpune zbijenosti.</t>
  </si>
  <si>
    <t>Na taj sloj postavlja se plastična traka upozorenja, koja je crvene boje s natpisom “POZOR - ENERGETSKI KABEL”. Završni sloj nasuti sa zemljom iz iskopa.</t>
  </si>
  <si>
    <t>Višak materijala odvesti na dogovoreni deponij.</t>
  </si>
  <si>
    <t xml:space="preserve">Iskop veličine  0.40 x 0.80 cm </t>
  </si>
  <si>
    <t xml:space="preserve">Nabava, doprema i polaganje NN kabela 1 kV tip PP00-A presjeka 4x25 mm2 u zemljanom kanalu sa provlačenjem kroz  PVC  cijevi Φ 110 mm na prelazima sa prometnicama. U cijenu uračunati polaganje opomenske trake i GAL štitnika te potrebne PVC cijevi i oblaganja kabela kamenim pijeskom ''nularicom''. </t>
  </si>
  <si>
    <t xml:space="preserve">od GRP_a do rasvjetnih stuopva </t>
  </si>
  <si>
    <t>Komplet s spajanjem na jednom i drugom kraju pojedinih dionica (ukupno dionica 24). Kabele spojiti sa kabel stopicom za gnječenje. Sve komplet sa spajanjem i potrebnim vijcima i stopicama.</t>
  </si>
  <si>
    <t>Dobava, isporuka i montaža rasvjetnog stupa od pocinčanog čelika, ukupne visine 4 m, za montažu na 4 sidrena vijka</t>
  </si>
  <si>
    <t>U stup se ugrađuje razdjelnik P-4 sa priključnim</t>
  </si>
  <si>
    <t>stezaljkama dovodnog i odvodnog kabela, 4 kom</t>
  </si>
  <si>
    <t>osigurača te stezaljki za priključak kabela za napajanje</t>
  </si>
  <si>
    <t>rasvjetnog tijela na stupu ili otcjepa za napajanje nekog</t>
  </si>
  <si>
    <t>drugog rasvjetnog tijela van stupa.</t>
  </si>
  <si>
    <t>Komplet sa 4 kom sidrenih vijaka, sa spojnim kabelom do</t>
  </si>
  <si>
    <t>rasvjetnog tijela (4 m PP00 3x2,5 mm2) i ostalim sitnim</t>
  </si>
  <si>
    <t>materijalom do pune funkcionalnosti.</t>
  </si>
  <si>
    <t>Izrada betonskog temelja rasvjetnog stupa izrađen dimenzija dxšxh 65cmx65cmx80cm, volumena 0,4 m3. Tijekom izrade betonskog temelja potrebito je ugraditi 2 kom (ili 3 kom) PVC cijevi fi 75 mm, te sidrene vijke 4 kom.</t>
  </si>
  <si>
    <t>Sve komplet sa cijevima, a prema situacijskom nacrtu vanjske rasvjete.</t>
  </si>
  <si>
    <t>Iskop jame za temelj betonskog stupa iz stavke 5.</t>
  </si>
  <si>
    <t xml:space="preserve">Štemanje betonskog temelja  i oslobađanje prekinutog kabela PP00-A 4x25 mm2. Izrada kabelskog spoja kabelskom Raychem spojnicom sa nastavkom 1,1 m kabela te zaljevanje gumenom masom. </t>
  </si>
  <si>
    <t>Štemanje betonskog temelja  i oslobađanje prekinute gromobranske trake. Izrada  spoja sa nastavkom 0,2 m trake.</t>
  </si>
  <si>
    <t>4.1.3. UKUPNO</t>
  </si>
  <si>
    <t>4.1.4. Razvodne ploče</t>
  </si>
  <si>
    <t xml:space="preserve">Izrada, isporuka, dobava i montaža razdjelnika "GRP" dim cca 3600x1800x300 mm. Razdjelnik je izrađen u stupnju mehaničke zaštite IP 54. Konstruktivno je izveden iz željeza NPL 40 x 5 mm, zatvoren dekapiranim Fe limom 2 mm, uključivo sa Fe nosačima el. elemenata unutar razdjelnika, nadgradne izvedbe sa učvrčćenjem na zid i uvodom kabela sa gornje i donje strane. </t>
  </si>
  <si>
    <t>U razdjelnik su po sekcijama ugradjeni slijedeći elementi:</t>
  </si>
  <si>
    <t>Sekcija mreža( mjerenje):</t>
  </si>
  <si>
    <t>Osigurač rastavljač NP2 400/NV2 300A, 3p, komplet s patronama</t>
  </si>
  <si>
    <t xml:space="preserve"> -</t>
  </si>
  <si>
    <t>Tropolni niskonaponski kompaktni prekidač kao tip "Končar" NH 1250, tropolni, prednji priključak, s termomagnetskom zaštitom i okidačem za daljinsko isklapanje, 230 V, 50 Hz</t>
  </si>
  <si>
    <t>Automatski prekidač B6, 1P</t>
  </si>
  <si>
    <t>Automatski prekidač C25, 3P</t>
  </si>
  <si>
    <t>udarno tipkalo za isklop, montirati na vrata</t>
  </si>
  <si>
    <t>Četveropolni katodni odvodnik prenapona 65/100kA, s kontaktom za signalizaciju prorade</t>
  </si>
  <si>
    <t>Osigurač rastavljač NP1 250/NV1 160A, 3p, komplet s patronama</t>
  </si>
  <si>
    <t>Osigurač rastavljač NP1 160/NV1 100A, 3p, komplet s patronama</t>
  </si>
  <si>
    <t>Osigurač rastavljač NP2 250/NV2 200A, 3p, komplet s patronama</t>
  </si>
  <si>
    <t>Osigurač rastavljač NP2 250/NV2 250A, 3p, komplet s patronama</t>
  </si>
  <si>
    <t>Strujni mjerni transformator 200/5A s plombom Zavoda za mjeriteljstvo, klasa točnosti prema zahtjevu HEP-a</t>
  </si>
  <si>
    <t>Strujni mjerni transformator 150/5A s plombom Zavoda za mjeriteljstvo, klasa točnosti prema zahtjevu HEP-a</t>
  </si>
  <si>
    <t>Strujni mjerni transformator 100/5A s plombom Zavoda za mjeriteljstvo, klasa točnosti prema zahtjevu HEP-a</t>
  </si>
  <si>
    <t>Strujni mjerni transformator 60/5A s plombom Zavoda za mjeriteljstvo, klasa točnosti prema zahtjevu HEP-a</t>
  </si>
  <si>
    <t>Osigurač EZN 25/6 A</t>
  </si>
  <si>
    <t xml:space="preserve">signalne lampice </t>
  </si>
  <si>
    <t xml:space="preserve">brava područne distribucije </t>
  </si>
  <si>
    <t>tipkalo za isklop montirano na vrata</t>
  </si>
  <si>
    <t>komplet mjerna garnitura (isporučuje distribucija HEP-a)</t>
  </si>
  <si>
    <t>sekcija  socijalne skrbi</t>
  </si>
  <si>
    <t>Tropolni niskonaponski kompaktni prekidač kao tip "Končar" KN 250, tropolni, prednji priključak, s termomagnetskom zaštitom i okidačem za daljinsko isklapanje, 230 V, 50 Hz</t>
  </si>
  <si>
    <t>Osigurač rastavljač NP2 250/NV2 160A, 3p, komplet s patronama</t>
  </si>
  <si>
    <t>Osigurač rastavljač NP0 100/NV0 63A, 3p, komplet s patronama</t>
  </si>
  <si>
    <t>Automatski prekidač B10, 1P</t>
  </si>
  <si>
    <t>Automatski prekidač B10, 3P</t>
  </si>
  <si>
    <t>Automatski prekidač C63, 3P</t>
  </si>
  <si>
    <t>Strujni mjerni transformator 160/5A s plombom Zavoda za mjeriteljstvo, klasa točnosti prema zahtjevu HEP-a</t>
  </si>
  <si>
    <t>Automatska motorna preklopka 100 A (1,0,2)</t>
  </si>
  <si>
    <t>Grebenasta preklopka 4G100-53-U (1,0,2)</t>
  </si>
  <si>
    <t>brava</t>
  </si>
  <si>
    <t>sekcija  dječji vrtić</t>
  </si>
  <si>
    <t>Osigurač rastavljač NP1 160/NV1 125A, 3p, komplet s patronama</t>
  </si>
  <si>
    <t>Automatska motorna preklopka 63 A (1,0,2)</t>
  </si>
  <si>
    <t>Grebenasta preklopka 4G63-53-U (1,0,2)</t>
  </si>
  <si>
    <t>sekcija  kuhinja</t>
  </si>
  <si>
    <t>sekcija  škola</t>
  </si>
  <si>
    <t>Osigurač rastavljač NP0 100/NV1 63A, 3p, komplet s patronama</t>
  </si>
  <si>
    <t>sekcija  zajednička potrošnja</t>
  </si>
  <si>
    <t>Osigurač rastavljač NP0 100/NV0 80A, 3p, komplet s patronama</t>
  </si>
  <si>
    <t>Osigurač rastavljač NP0 100/NV0 16A, 3p, komplet s patronama</t>
  </si>
  <si>
    <t>sklopka  4G 10-51-U (1,0,2)</t>
  </si>
  <si>
    <t>sklopnik CR 2003 , 230V, 50 Hz, 20A</t>
  </si>
  <si>
    <t xml:space="preserve">fotorelej sa fotoćelijom, (fotoćelija se montira na fasadi i eventualno napraviti zaštititu pregradama od obližnjih  svjetlosnih izvora  da bude u sjeni). </t>
  </si>
  <si>
    <t>Ostali materijal u sekcijama:</t>
  </si>
  <si>
    <t>Sabirnice, redne stezaljke, spojni vodovi za  šemiranje i plastični kanali, vijci i matice, zaštitni Fe limovi s držačima, gumene brtve,  brtvenice, sitni spojni pribor, - Svi elementi moraju biti označeni stabilnim natpisnim pločicama-metalnim ili ugraviranim  na tvrdoj plastici.</t>
  </si>
  <si>
    <t>Na razdjelnik obavezno montirati slijedeće tablice:  opomena, naziva zaštite od dodirnog napona, kao i naziva razdjelnika odnosno sekcije.</t>
  </si>
  <si>
    <t>Priključke i el.elemente unutar razdjelnika obavezno zaštititi od opasnog napona dodira.</t>
  </si>
  <si>
    <t>Uključivo izrada el. sheme, te konstrukcijskog nacrta,</t>
  </si>
  <si>
    <t>Obavezno u razdjelnik ostaviti el. shemu u plastičnoj kesici ili za to izradjen džep.</t>
  </si>
  <si>
    <t xml:space="preserve">komplet </t>
  </si>
  <si>
    <t xml:space="preserve">Komplet </t>
  </si>
  <si>
    <t>Izrada, isporuka, istovar, ugradnja, uvlačenje svih dolaznih i odlaznih kabela  i vodiča, spajanje do pune funkcionalnosti prema tropolnoj shemi i nacrtu koji je u prilogu ovog projekta ugradnog razvodnog ormara R-PR/1, dim.1000x1200x200mm, izrađenog u sekcijama prema priloženom nacrtu. Razdjelnik R-PR/1 je izrađen od čeličnog lima, okvir iz čeličnog lima 1,75mm, vrata od čeličnog lima 2mm, stražna stijenka iz čeličnog lima 1,5mm, sve četiri(4) strane iz čeličnog lima 1,5mm. Temeljna ploča demontažna iz galvaniziranog čeličnog lima 3mm sa mogućnošću podešavanja u 25mm rasteru. Stražnja strana zamjenjiva  i demontažna. Brave na svim sekcijama i vratima ili brave HEP-a na sekcijama koje nisu dostupne korisniku. Ormar obojati bojom ptema izboru arhitekte. Zaštita IP 55. U R-PR/1 po sekcijama se ugrađuje slijedeća oprema, i to:</t>
  </si>
  <si>
    <t>SEKCIJA mreža</t>
  </si>
  <si>
    <t>Automatski prekidač C32 A, 3P</t>
  </si>
  <si>
    <t>Automatski prekidač C25 A, 3P</t>
  </si>
  <si>
    <t>grebenasta sklopka 4G63-10-PK</t>
  </si>
  <si>
    <t>Automatski prekidač B2 A, 1P</t>
  </si>
  <si>
    <t>signalna lampica tip PSL-1</t>
  </si>
  <si>
    <t>strujna zaštitna diferencijalna sklopka kao tip FI 68 40/0,3 A</t>
  </si>
  <si>
    <t>Automatski prekidač 16 A, 1P</t>
  </si>
  <si>
    <t xml:space="preserve">kombinirana zaštitna sklopka  tip KZS 68, 16 A,30mA, </t>
  </si>
  <si>
    <t xml:space="preserve">sabirnica "N" </t>
  </si>
  <si>
    <t xml:space="preserve">sabirnica "PE" </t>
  </si>
  <si>
    <t>Komplet sa montažnim elementima, sa vijcima, stopicama, PVC kanalima radi smještanja vodiča, natpisnom pločicom, pločicom naziva sekcija, oznakom zaštite od dodirnog napona, te sitnim spojnim i nepredviđenim materijalom</t>
  </si>
  <si>
    <t>- Uključivo izrada el. sheme, te konstrukcijskog nacrta,</t>
  </si>
  <si>
    <t xml:space="preserve">Isto kao stavka 2. samo razdjelnik R-PR/2. </t>
  </si>
  <si>
    <t>U R-PR/2 po sekcijama se ugrađuje slijedeća oprema, i to:</t>
  </si>
  <si>
    <t>Automatski prekidač C50 A, 3P</t>
  </si>
  <si>
    <t>strujna zaštitna diferencijalna sklopka kao tip FI 68 40/0,3 A/4P</t>
  </si>
  <si>
    <t>strujna zaštitna diferencijalna sklopka kao tip FI 68 25/0,3 A/4P</t>
  </si>
  <si>
    <t>automatski prekidač 16 A, 1P</t>
  </si>
  <si>
    <t>automatski prekidač 10 A, 1P</t>
  </si>
  <si>
    <t>SEKCIJA AGREGAT</t>
  </si>
  <si>
    <t>osigurač B2 A</t>
  </si>
  <si>
    <t xml:space="preserve">sklopnik CR 2003 , 230V,20A </t>
  </si>
  <si>
    <t>grebenasta sklopka 4G10-53-PK</t>
  </si>
  <si>
    <t>Komplet kao u stavci 2.</t>
  </si>
  <si>
    <t xml:space="preserve">Isto kao stavka 2 samo razdjelnik R-PR/3. </t>
  </si>
  <si>
    <t>U R-PR/3 po sekcijama se ugrađuje slijedeća oprema, i to:</t>
  </si>
  <si>
    <t>1 kom - brava</t>
  </si>
  <si>
    <t>automatski prekidač C32 A, 3P</t>
  </si>
  <si>
    <t>1 kom - grebenasta sklopka 4G63-10-PK</t>
  </si>
  <si>
    <t xml:space="preserve">Isto kao stavka 2 samo razdjelnik R-PR/4. </t>
  </si>
  <si>
    <t>U R-PR/4 po sekcijama se ugrađuje slijedeća oprema, i to:</t>
  </si>
  <si>
    <t>kombinirana zaštitna sklopka  tip KZS 68, 16 A/ 30mA/2P</t>
  </si>
  <si>
    <t xml:space="preserve">Isto kao stavka 2 samo razdjelnik R-PR/5. </t>
  </si>
  <si>
    <t>U R-PR/5 po sekcijama se ugrađuje slijedeća oprema, i to:</t>
  </si>
  <si>
    <t xml:space="preserve">Isto kao stavka 2 samo razdjelnik R-PR/6. </t>
  </si>
  <si>
    <t>U R-PR/6 po sekcijama se ugrađuje slijedeća oprema, i to:</t>
  </si>
  <si>
    <t xml:space="preserve">Isto kao stavka 2 samo razdjelnik R-PR/7. </t>
  </si>
  <si>
    <t>U R-PR/7 po sekcijama se ugrađuje slijedeća oprema, i to:</t>
  </si>
  <si>
    <t xml:space="preserve">Isto kao stavka 2 samo razdjelnik R-1K/1. </t>
  </si>
  <si>
    <t>U R-1K/1 po sekcijama se ugrađuje slijedeća oprema, i to:</t>
  </si>
  <si>
    <t>Automatski prekidač C20 A, 3P</t>
  </si>
  <si>
    <t xml:space="preserve">Isto kao stavka 2 samo razdjelnik R-1K/2. </t>
  </si>
  <si>
    <t>U R-1K/2 po sekcijama se ugrađuje slijedeća oprema, i to:</t>
  </si>
  <si>
    <t xml:space="preserve">Isto kao stavka 2 samo razdjelnik R-1K/3. </t>
  </si>
  <si>
    <t>U R-1K/3 po sekcijama se ugrađuje slijedeća oprema, i to:</t>
  </si>
  <si>
    <t xml:space="preserve">Isto kao stavka 2 samo razdjelnik R-1K/4. </t>
  </si>
  <si>
    <t>U R-1K/4 po sekcijama se ugrađuje slijedeća oprema, i to:</t>
  </si>
  <si>
    <t xml:space="preserve">Isto kao stavka 2 samo razdjelnik R-1K/5. </t>
  </si>
  <si>
    <t>U R-1K/5 po sekcijama se ugrađuje slijedeća oprema, i to:</t>
  </si>
  <si>
    <t>Osigurač rastavljač NP0 100/NV0 50A, 3p, komplet s patronama</t>
  </si>
  <si>
    <t xml:space="preserve">14. </t>
  </si>
  <si>
    <t xml:space="preserve">Isto kao stavka 2 samo razdjelnik R-1K/6. </t>
  </si>
  <si>
    <t>U R-1K/6 po sekcijama se ugrađuje slijedeća oprema, i to:</t>
  </si>
  <si>
    <t xml:space="preserve">Isto kao stavka 2 samo razdjelnik R-1K/7. </t>
  </si>
  <si>
    <t>U R-1K/7 po sekcijama se ugrađuje slijedeća oprema, i to:</t>
  </si>
  <si>
    <t xml:space="preserve">Isto kao stavka 2 samo razdjelnik R-1K/8. </t>
  </si>
  <si>
    <t>U R-1K/8 po sekcijama se ugrađuje slijedeća oprema, i to:</t>
  </si>
  <si>
    <t>kombinirana zaštitna sklopka  tip KZS 68 16 A,30mA/2P</t>
  </si>
  <si>
    <t xml:space="preserve">Isto kao stavka 2 samo razdjelnik R-1K/9. </t>
  </si>
  <si>
    <t>U R-1K/9 po sekcijama se ugrađuje slijedeća oprema, i to:</t>
  </si>
  <si>
    <t xml:space="preserve">Isto kao stavka 2 samo razdjelnik R-2K/1. </t>
  </si>
  <si>
    <t>U R-2K/1 po sekcijama se ugrađuje slijedeća oprema, i to:</t>
  </si>
  <si>
    <t xml:space="preserve">Isto kao stavka 2 samo razdjelnik R-2K/2. </t>
  </si>
  <si>
    <t>U R-2K/2 po sekcijama se ugrađuje slijedeća oprema, i to:</t>
  </si>
  <si>
    <t>sabirnica "N" 12x2,5 mm2</t>
  </si>
  <si>
    <t>sabirnica "PE" 12x2,5 mm2</t>
  </si>
  <si>
    <t>Dobava, isporuka i montaža  razdjelnika "R-AP" koji se sastoji iz  dvorednog P/Ž razdjelnika  (tipski).</t>
  </si>
  <si>
    <t>U razdjelnik je ugradjena slijedeća oprema i to:</t>
  </si>
  <si>
    <t>Sekcija mreža (prvi red)</t>
  </si>
  <si>
    <t>zaštitna sklopka  FI  25/0,3 A/2P</t>
  </si>
  <si>
    <t>Automatski prekidač C10-16 A, 1P</t>
  </si>
  <si>
    <t>Sekcija agregat (drugi red)</t>
  </si>
  <si>
    <t>Komplet sa shemiranjem, rednim stezaljkama, sitnim spojnim i montažnim materijalom, sabirnicama "N" i "PE" , stopicama i puštanjem u pogon</t>
  </si>
  <si>
    <t xml:space="preserve">Isto kao stavka 2 samo razdjelnik R-SD. </t>
  </si>
  <si>
    <t>U R-SD po sekcijama se ugrađuje slijedeća oprema, i to:</t>
  </si>
  <si>
    <t>Automatski prekidač 6 A, 1P</t>
  </si>
  <si>
    <t>grebenasta sklopka 4G10-107-PK</t>
  </si>
  <si>
    <t xml:space="preserve">sklopnik K3-10A00-40,230V </t>
  </si>
  <si>
    <t>bimetal</t>
  </si>
  <si>
    <t>signalna lampica</t>
  </si>
  <si>
    <t>pomoćni sklopnik 220V</t>
  </si>
  <si>
    <t>tipkalo TP22</t>
  </si>
  <si>
    <t>Dobava, isporuka i montaža  razdjelnika "R-TRIM" koji se sastoji iz  dvorednog P/Ž razdjelnika  (tipski).</t>
  </si>
  <si>
    <t>zaštitna sklopka  FI  40/0,3 A/4P</t>
  </si>
  <si>
    <t>Dobava, isporuka i montaža  razdjelnika "R-KANC-1" koji se sastoji iz  trorednog P/Ž razdjelnika  (tipski).</t>
  </si>
  <si>
    <t>stubišni automat</t>
  </si>
  <si>
    <t>Dobava, isporuka i montaža  razdjelnika "R-KANC-2" koji se sastoji iz  trorednog P/Ž razdjelnika  (tipski).</t>
  </si>
  <si>
    <t>Dobava, isporuka i montaža  razdjelnika "R-RAD" koji se sastoji iz  trorednog P/Ž razdjelnika  (tipski).</t>
  </si>
  <si>
    <t xml:space="preserve">Isto kao stavka 2 samo razdjelnik R-KUH. </t>
  </si>
  <si>
    <t xml:space="preserve">U R-KUH po sekcijama se ugrađuje slijedeća oprema, i to: </t>
  </si>
  <si>
    <t>Tropolni niskonaponski kompaktni prekidač kao tip "Končar" KN 160, tropolni, prednji priključak, s termomagnetskom zaštitom i okidačem za daljinsko isklapanje, 230 V, 50 Hz</t>
  </si>
  <si>
    <t>Automatski prekidač C16 A, 3P</t>
  </si>
  <si>
    <t>Automatski prekidač B6 A, 1P</t>
  </si>
  <si>
    <t>strujna zaštitna diferencijalna sklopka kao tip FI 68 63/0,3 A/4P</t>
  </si>
  <si>
    <t>Automatski prekidač B16 A, 1P</t>
  </si>
  <si>
    <t>Automatski prekidač C20 A, 1P</t>
  </si>
  <si>
    <t xml:space="preserve">Isto kao stavka 2 samo razdjelnik R-VRTIĆ. </t>
  </si>
  <si>
    <t xml:space="preserve">U R-VRTIĆ po sekcijama se ugrađuje slijedeća oprema, i to: </t>
  </si>
  <si>
    <t>Osigurač rastavljač NP2 250/NV2 125A, 3p, komplet s patronama</t>
  </si>
  <si>
    <t>Automatski prekidač C63 A, 3P</t>
  </si>
  <si>
    <t>Automatski prekidač B10 A, 1P</t>
  </si>
  <si>
    <t xml:space="preserve">Isto kao stavka 1 samo "R-KOTL" dim 1500x1000x300 mm. </t>
  </si>
  <si>
    <t>Tropolni niskonaponski kompaktni prekidač kao tip "Končar" KN 125, tropolni, prednji priključak, s termomagnetskom zaštitom i okidačem za daljinsko isklapanje, 230 V, 50 Hz</t>
  </si>
  <si>
    <t xml:space="preserve">tipkalo za isklop montitran na vrata, </t>
  </si>
  <si>
    <t>Automatski prekidač B6-16 A, 1P</t>
  </si>
  <si>
    <t>bimetali (vrijednosti viditi u shemi )</t>
  </si>
  <si>
    <t>sklopka  25/1-0/3p SCHRACK</t>
  </si>
  <si>
    <t>Transformator 220/24V, 100 VA</t>
  </si>
  <si>
    <t>signalne lampice</t>
  </si>
  <si>
    <t>brava sa ključem</t>
  </si>
  <si>
    <t>dobava isporuka I montaža digitalnog regulatora:</t>
  </si>
  <si>
    <t xml:space="preserve"> Viessmann </t>
  </si>
  <si>
    <t>Programiranje I puštanje u rad nije predmetom troškovnika, već ga izvodi izvoditelj strojarskih instalacija.</t>
  </si>
  <si>
    <t>Komplet sa shemiranjem, rednim stezaljkama, sitnim spojnim i montažnim materijalom, sabirnicama "N" i "PE", stopicama, shemom za izvedbu i shemom izvedenog stanja, te puštanjem u pogon</t>
  </si>
  <si>
    <t xml:space="preserve">Izrada, isporuka, istovar, ugradnja, uvlačenje svih dolaznih i odlaznih kabela  i vodiča, spajanje do pune funkcionalnosti prema tropolnoj shemi i nacrtu koji je u prilogu ovog projekta nadgradnog razvodnog ormara R-DIZALO, dim.600x600x200mm, izrađenog u sekcijama prema priloženom nacrtu. </t>
  </si>
  <si>
    <t>Razdjelnik R-DIZALO je izrađen od čeličnog lima, okvir iz čeličnog lima 1,75mm, vrata od čeličnog lima 2mm, stražna stijenka iz čeličnog lima 1,5mm, sve četiri(4) strane iz čeličnog lima 1,5mm. Temeljna ploča demontažna iz galvaniziranog čeličnog lima 3mm sa mogućnošću podešavanja u 25mm rasteru. Stražnja strana zamjenjiva  i demontažna. Brave na svim sekcijama i vratima ili brave HEP-a na sekcijama koje nisu dostupne korisniku. Ormar obojati bojom RAL 7032. Zaštita IP 55. U R-DIZALO po sekcijama se ugrađuje slijedeća oprema, i to:</t>
  </si>
  <si>
    <t>SEKCIJA VLASTITE POTROŠNJE</t>
  </si>
  <si>
    <t>signalne lampice PSL-1</t>
  </si>
  <si>
    <t>grebenasta sklopka 4G40-10-PK</t>
  </si>
  <si>
    <t>osigurač EZN 63/35 A</t>
  </si>
  <si>
    <t>Komplet sa montažnim elementima, sa vijcima, stopicama, PVC kanalima radi smještanja vodiča, natpisnom pločicom, pločicom naziva sekcija, oznakom zaštite od dodirnog napona, tropolnom shemom te sitnim spojnim i nepredviđenim materijalom</t>
  </si>
  <si>
    <t xml:space="preserve">Isto kao stavka 2 samo razdjelnik R-ŠKOLA. </t>
  </si>
  <si>
    <t xml:space="preserve">U R-ŠKOLA po sekcijama se ugrađuje slijedeća oprema, i to: </t>
  </si>
  <si>
    <t xml:space="preserve">U postojeći razvodni ormar ugraditi : </t>
  </si>
  <si>
    <t>strujna zaštitna diferencijalna sklopka kao tip FI 68 40/0,3 A/2P</t>
  </si>
  <si>
    <t xml:space="preserve"> Ispitivanje razdjelnika R-AP koji ostaju.</t>
  </si>
  <si>
    <t>paušalno</t>
  </si>
  <si>
    <t>Štemanje  i izbijanje kučišta uništenih ormara iz zidova te njihov odvoz na deponij.</t>
  </si>
  <si>
    <t>Štemanje šlica od razvodnog ormara do spuštenog stropa sa demontažom ukopanih kablova.</t>
  </si>
  <si>
    <t>Krpanje šlica od razvodnog ormara do spuštenog stropa nakon polaganja kablova.</t>
  </si>
  <si>
    <t>Gletanje  šlica od razvodnog ormara do spuštenog stropa te završno bojanje .</t>
  </si>
  <si>
    <t xml:space="preserve">4.1.4. UKUPNO </t>
  </si>
  <si>
    <t>4.1.5. Vodovi rasvjete, priključnica  i termičkih potrošaća</t>
  </si>
  <si>
    <t>Dobava, isporuka I polaganje kabela za  ventilatore, veze sa regulatorom, instalacija u kotlovnici, kako slijedi:</t>
  </si>
  <si>
    <t xml:space="preserve"> -LiYCY  3x1,5 mm </t>
  </si>
  <si>
    <t xml:space="preserve">  spajanje elemenata (termostati, osjetnici i.t.d.) </t>
  </si>
  <si>
    <t xml:space="preserve"> – sapa čeličnih fleksibilnih cijevi fi 32 mm</t>
  </si>
  <si>
    <t>Komplet sa OG kutijama, obujmicama I sitnim pričvrsnim I montažnim materijalom.</t>
  </si>
  <si>
    <t xml:space="preserve">Dobava, isporuka i polaganje  kabela tip PP00 </t>
  </si>
  <si>
    <t>Odnosi se trofazne potrošače, praone i kuhinje.Kabel se polaže dijelom na kabelskim policama, a dijelom podžbukno štemanjem u zid (ili u CS cijevi za betonsku gradnju). Polaže se kabela kako slijedi:</t>
  </si>
  <si>
    <t>Komplet sa OG kutijama, obujmicama i sitnim pričvrsnim i montažnim materijalom.</t>
  </si>
  <si>
    <t>Dobava, isporuka i polaganje  kabela  PPy 5x2,5 mm2. Odnosi se trofazne potrošače. Kabel se polaže dijelom na kabelskim policama, a dijelom podžbukno štemanjem u zid (ili u CS cijevi). Polaže se  kabela  kako  slijedi:</t>
  </si>
  <si>
    <t xml:space="preserve">Komplet sa  kutijama, cijevima, obujmicama i sitnim pričvrsnim i montažnim materijalom  </t>
  </si>
  <si>
    <t>Polaže se  kabela  kako  slijedi:</t>
  </si>
  <si>
    <t>Komplet sa  kutijama, cijevima, obujmicama i sitnim pričvrsnim i montažnim materijalom.</t>
  </si>
  <si>
    <t>Isto kao stavka 3. samo za instalaciju apartmana.</t>
  </si>
  <si>
    <t>Polaže se kabela kako slijedi:</t>
  </si>
  <si>
    <t>Ispitivanje položene i oštećene instalacije, pažljivo štemanje oko preostalih kabela radi oslobađanja prostora i izrada kabelske spojnice na kabelu, popravak iste, ispitivanje razdjelnika R-AP. Kabeli su tipa PP-Y 2-5x1,5 mm2, i 3-5x2,5 mm2, po jednom izvodu kabela</t>
  </si>
  <si>
    <t>Pažljivo otkopavanje iz zida razvodne kutije, izrada kabelske spojnice i produženje pokidanog kabela, vraćanje kutije i učvršćenje gipsom. Kabeli su tipa PP-Y 2-5x1,5 mm2, i 3-5x2,5 mm2</t>
  </si>
  <si>
    <t>Dobava i ugradnja elektroinstalacije u oknu lifta, s kabelom PP-Y 3x1,5 mm2, prekidač izmjenični N/Ž kom 2, 3 kom nadgradnih vodotijesnih LED svjetiljki, E27, 13 W</t>
  </si>
  <si>
    <t>4.1.5. UKUPNO</t>
  </si>
  <si>
    <t>4.1.6.      Završni elementi -  priključnice  i prekidači</t>
  </si>
  <si>
    <t>Nabava, doprema, raznošenje, mjerenje, obilježavanje i montaža priključnica i prekidača</t>
  </si>
  <si>
    <t>Sve priključnice i prekidače P/Ž ugradnje nuditi iz programa kao tip Idea "Vimar" ili slično, boje bijele (glatka površina poklopaca). Za svaku priključnicu ili prekidač uračunati odgovarajuću kutiju, nosač modula, poklopac i završni element. Priključnice i prekidače N/Ž ugradnje nuditi kao Idea "Vimar" ili slično.Za sve stavke predvidjeti potrebne instalacijske kutije te pričvrsni sitni materijal kao što su PVC tiplovi, vijci i dr.</t>
  </si>
  <si>
    <t>Nabava, isporuka, montaža i spajanje slijedećih elemenata u prethodno postavljene odgovarajuće PVC kutije:</t>
  </si>
  <si>
    <t>-trofazna N/Ž priključnica 380/230V, 16A</t>
  </si>
  <si>
    <t>-trofazna P/Ž priključnica 380/230V, 16A</t>
  </si>
  <si>
    <t>-jednofazna p/ž šuko priključnica 16A, 230 V</t>
  </si>
  <si>
    <t>-obični prekidač, 16A, 230 V,  p/ž</t>
  </si>
  <si>
    <t>-serijski prekidač, 16A, 230 V,  p/ž</t>
  </si>
  <si>
    <t>-križni prekidač, 16A, 230 V,  p/ž</t>
  </si>
  <si>
    <t>-izmjenični prekidač, 10A, 230 V,  p/ž</t>
  </si>
  <si>
    <t>-obični prekidač, 16A, 230 V,  n/ž</t>
  </si>
  <si>
    <t>-izmjenični prekidač, 16A, 230 V,  n/ž</t>
  </si>
  <si>
    <t xml:space="preserve"> -tipkalo sa sig. lampicom</t>
  </si>
  <si>
    <t>-priključnica 16A-230V, N/Ž, IP55</t>
  </si>
  <si>
    <t>-priključnica 16A-230V, p/ž sa poklopcem, IP44</t>
  </si>
  <si>
    <t>-prekidač 16A sa signalnom lampicom,230 V, p/ž</t>
  </si>
  <si>
    <t>-priključak za napu</t>
  </si>
  <si>
    <t>-priključnica N/Ž 24V sa poklopcom IP44</t>
  </si>
  <si>
    <t>-ručni javljač za isključenje napona u nuždi</t>
  </si>
  <si>
    <t>Komplet sa svim potrebnim sitnim materijalom uključujući i spajanje na izvedenu instalaciju</t>
  </si>
  <si>
    <t xml:space="preserve">Nabava, dobava i montaža podne priključne kutije kao tip url 70/25028, TEP Zagreb. Dijelovi priključne kutije su: poklopac plastični UDA 70/RAL7011, ploča zaštitna 70/02(x2), okvir pregradni (x2), 2 kom-priključnica 230V,16A, računalna priključnica code 45828C5 ili 45828F cat. 6 8 pin kao tip Idea "Vimar" </t>
  </si>
  <si>
    <t>Sve komplet sa montažom na pod u suradnji sa izvoditeljem završnog sloja poda .</t>
  </si>
  <si>
    <t>Nabava, dobava i montaža priključne kutije izrađene iz čeličnog lima 1,5 do 2mm obojane temeljnom bojom i nakon toga završnom. Kutija je sa prednje strane zatvorena sa vratima sa bravom kako ne bi priključnice bile dostupne u ono vrijeme kada se sportska dvorana ne koristi za natjecanje. dimenzije ormarića su 300x250x150mm sa vratima i ugrađenom bravom. U ormarić se ugrađuje:</t>
  </si>
  <si>
    <t>4 kom-priključnica 230V,16A, kao Idea "Vimar"</t>
  </si>
  <si>
    <t>1 kom-brava elzet sa ključem</t>
  </si>
  <si>
    <t>Ugrađuje se u sportsku dvoranu. Komplet sa spajanjem</t>
  </si>
  <si>
    <t xml:space="preserve">4.1.6. UKUPNO </t>
  </si>
  <si>
    <t>4.1.7. Rasvjetna tijela</t>
  </si>
  <si>
    <t xml:space="preserve">Dobava, isporuka, montaža i spajanje rasvjetnih tijela komplet sa staklima, žaruljama, izvorima svjetla, te montažnim i ovjesnim priborom. Komplet sa puštanjem u pogon. </t>
  </si>
  <si>
    <t>U cijenu stavke računati ovjes  i montažu na visine iznad 5 m.</t>
  </si>
  <si>
    <t xml:space="preserve">4.1.7. UKUPNO </t>
  </si>
  <si>
    <t xml:space="preserve">4.1.8. Diesel agregat </t>
  </si>
  <si>
    <t>Dobava ,isporuka i ugradnja  automatskog diesel elektroagregatskog</t>
  </si>
  <si>
    <t>postrojenja za rezervno napajanje električnom</t>
  </si>
  <si>
    <t xml:space="preserve">energijom , trajne snage/snage preopterećenja </t>
  </si>
  <si>
    <t>100 kVA/110 kVA ,3x400/231 V , 50 Hz, cos fi=0,8 ,</t>
  </si>
  <si>
    <t>motor PERKINS tip 1104C–44TAG2 , generator STAMFORD,</t>
  </si>
  <si>
    <t>tip UCI 274C ,upravljački ormar mikroprocesorskoj tehnologiji .</t>
  </si>
  <si>
    <t>Mikroprocesor sa serijskim izlazima RS 232 i RS485 –</t>
  </si>
  <si>
    <t>Modbus RTU komunikacijski protokol -</t>
  </si>
  <si>
    <t>Sa ugrađenim zaštitnim prekidačem generatora sa magnetsko</t>
  </si>
  <si>
    <t xml:space="preserve">termičkom zaštitom. Sa predgrijačem diesel motora. </t>
  </si>
  <si>
    <t>Spremnik goriva u postolju elektroagregata</t>
  </si>
  <si>
    <t>minimalnog kapaciteta 250 l za autonomiju rada od min. 14,6 h kod</t>
  </si>
  <si>
    <t>Elektroagregat u zvučno izoliranoj kabini sa dodatnim prigušivačima</t>
  </si>
  <si>
    <t>zvuka za redukciju buke na maksimalnu dozvoljenu vrijednost</t>
  </si>
  <si>
    <t xml:space="preserve">Postrojenje kao tip PK 110/100-SS - oprema porijeklom iz EU </t>
  </si>
  <si>
    <t xml:space="preserve">(kao IMC INŽENJERING-ENERGETIKA Kastav) </t>
  </si>
  <si>
    <t>Atesti o sukladnosti u skladu sa zakonom</t>
  </si>
  <si>
    <t xml:space="preserve">Upute za rukovanje i održavanje                                  </t>
  </si>
  <si>
    <t>Osiguranje dizalice,postavljanje diesel elektroagregata</t>
  </si>
  <si>
    <t>na pripremljeni betonski temelj ,dobava i montaža temeljnih</t>
  </si>
  <si>
    <t xml:space="preserve">sidrenih vijaka , te sidrenje postrojenja                          </t>
  </si>
  <si>
    <t>Dobava, isporuka i ugradnja ormara razvoda agregat.</t>
  </si>
  <si>
    <t xml:space="preserve">napona i upravljanja komutacijom energije kao </t>
  </si>
  <si>
    <t xml:space="preserve">tip RO RAN1  dimenzije 600x800x250 mm – </t>
  </si>
  <si>
    <t xml:space="preserve">IMC INŽENJERING-ENERGETIKA Kastav                        </t>
  </si>
  <si>
    <t xml:space="preserve">Dobava,polaganje i spajanje energetskih kabela   </t>
  </si>
  <si>
    <t>tip FG70R 4x(1x 70 mm2) – kabel se polaže od diesel elektroagregata do RO RAN1 ormara, jedan dio u zemljanom kanalu, a drugi po zidu.</t>
  </si>
  <si>
    <t xml:space="preserve">Dobava,polaganje i spajanje kabela tip FG70R  </t>
  </si>
  <si>
    <t>za nadzor ,vlastitu potrošnju i upravljanje</t>
  </si>
  <si>
    <t xml:space="preserve">sklopom za komutaciju energije – </t>
  </si>
  <si>
    <t>kabel se polaže od diesel elektroagregata</t>
  </si>
  <si>
    <t>do ormara RO RAN1</t>
  </si>
  <si>
    <t xml:space="preserve">5x1,5 mm2 </t>
  </si>
  <si>
    <t xml:space="preserve">3x1,5 mm2 </t>
  </si>
  <si>
    <t>10x1,5 mm2</t>
  </si>
  <si>
    <t>tip FG70R 4x(1x 25mm2) – kabel se polaže od</t>
  </si>
  <si>
    <t>ROK1 (razvodni ormar komutacije energije) ,</t>
  </si>
  <si>
    <t xml:space="preserve">ROK2,ROK3 i ROK4  do ormarića RO RAN1 </t>
  </si>
  <si>
    <t xml:space="preserve">za upravljanje sklopom za komutaciju energije – </t>
  </si>
  <si>
    <t xml:space="preserve">kabel se polaže od ormara ROK1,ROK2,ROK3 i </t>
  </si>
  <si>
    <t xml:space="preserve">ROK4 do ormara razvoda agregatskog napona </t>
  </si>
  <si>
    <t>RO RAN1</t>
  </si>
  <si>
    <t>5x1,5 mm2</t>
  </si>
  <si>
    <t>za nadzor mreže i vlastitu potrošnju  -</t>
  </si>
  <si>
    <t>kabel se polaže od ormara ROK1 do GRP</t>
  </si>
  <si>
    <t>ormara razvoda agregatskog napona RO RAN1</t>
  </si>
  <si>
    <t xml:space="preserve"> 5x1,5 mm2 </t>
  </si>
  <si>
    <t>3x1,5 mm2</t>
  </si>
  <si>
    <t>Dobava, polaganje i spajanje trake za</t>
  </si>
  <si>
    <t xml:space="preserve">uzemljenje Fe/Zn 25x4 mm sa spojnicama </t>
  </si>
  <si>
    <t xml:space="preserve">za elektroagregat  (traku položiti do temelja elektroagregata )                                        </t>
  </si>
  <si>
    <t>Dobava i postavljanje aparata za početno  gašenje požara S9</t>
  </si>
  <si>
    <t>Dobava i postavljanje tabli za upozorenje</t>
  </si>
  <si>
    <t>ZABRANJEN PRISTUP NEOVLAŠTENIM OSOBAMA</t>
  </si>
  <si>
    <t xml:space="preserve">ZABRANJENA UPORABA OTVORENOG PLAMENA </t>
  </si>
  <si>
    <t xml:space="preserve"> ZABRANJENO PUŠITI</t>
  </si>
  <si>
    <t xml:space="preserve"> OPASNOST OD ELEKTRIČNOG UDARA</t>
  </si>
  <si>
    <t>OPASNOST OD ROTIRAJUĆIH DIJELOVA</t>
  </si>
  <si>
    <t>OPASNOST OD TOPLINSKIH OZLJEDA</t>
  </si>
  <si>
    <t>OPREZ – DIESEL ELEKTROAGREGAT IMA AUTOMATSKI START !</t>
  </si>
  <si>
    <t>ZABRANJENO DODIRIVATI DIJELOVE MOTORA I GENERATORA !</t>
  </si>
  <si>
    <t xml:space="preserve"> PRIJE RADA NA DIESEL ELEKTROAGREGATU –UPRAVLJAČKU  </t>
  </si>
  <si>
    <t xml:space="preserve"> AUTOMATIKU STAVITI U POLOŽAJ –ISKLJUČENO- OFF         </t>
  </si>
  <si>
    <t xml:space="preserve"> UPUTE ZA PRUŽANJE PRVE POMOĆI </t>
  </si>
  <si>
    <t>UNESREĆENIMA OD UDARA ELEKTRIČNE STRUJE</t>
  </si>
  <si>
    <t>sredstvom za hlađenje motora i 200 l goriva eurodiesel za probni rad diesel</t>
  </si>
  <si>
    <t xml:space="preserve">elektroagregata                                                      </t>
  </si>
  <si>
    <t xml:space="preserve">Ispitivanje , probni rad elektroagregata, obuka predstavnika Naručitelja
</t>
  </si>
  <si>
    <t>Za ugrađeni diesel elektroagregat osigurati:</t>
  </si>
  <si>
    <t>Zapisnik o radu stroja sa povećanim opasnostima</t>
  </si>
  <si>
    <t>Upute za rukovanje i održavanje</t>
  </si>
  <si>
    <t>4.1.8. Diesel agregat, ukupno:</t>
  </si>
  <si>
    <t xml:space="preserve">4.1.8. UKUPNO </t>
  </si>
  <si>
    <t>4.1.9. Kompenzacija jalove energije</t>
  </si>
  <si>
    <t>Dobava, isporuka I montaža na već pripremljenu instalaciju kompenzatora jalove snake tip kao KOK 3614,, 75 kVAr, zidna izvedba, automatski u četiri stupnja regulacija. Proizvod ISKRA ili slično.</t>
  </si>
  <si>
    <t>Komplet sa puštanjem u pogon</t>
  </si>
  <si>
    <t xml:space="preserve">4.1.9. UKUPNO </t>
  </si>
  <si>
    <t>4.1.10. Ostalo</t>
  </si>
  <si>
    <t>Izrada, dostava i montaža lokalne instalacijske razvodne kutije za izjednačenje potencijala tip RK-49 "Elektrokontakt" Zagreb, dim 146x105x58 mm.</t>
  </si>
  <si>
    <t>Dobava i polaganje voda P/Fy u plastičnu instalacijsku cijev CS, sa izradom svih spojeva. Vod se polaže od kutije RK-49 do sabirnice zemlje u razdjelniku.. Po priključnom mjestu polažu se vodovi i cijevi:</t>
  </si>
  <si>
    <t>Izvodi se komplet priključnih mjesta.</t>
  </si>
  <si>
    <t xml:space="preserve">Dobava i polaganje voda P/Fy u plastičnu instalacijsku cijev CS, za uzemljenje vrata, prozora i svih metalnih masa. </t>
  </si>
  <si>
    <t>Vod se polaže od PE saboirnice do mjesta spoja. Po jednom spoju  polaže se vodiča  i cijevi:</t>
  </si>
  <si>
    <t>Komplet sa spojem na metalnu masu vijčanim spojem, sa stopicama na kraju kabela.</t>
  </si>
  <si>
    <t>Štemanje pločice u kuhinji, nastavljanje pokidanih vodića za uzemljenje opreme  te zaljevanje istih spojeva sa gumenom vodonepropusnom smjesom.</t>
  </si>
  <si>
    <t>Dobava, isporuka i montaža perforiranih pocinčanih kabel trasa, komplet sa potrebnim ovjesnim i pričvrsnim materijalom, konzolama i  poklopcima, u dužinama i tipovima kako slijedi:</t>
  </si>
  <si>
    <t xml:space="preserve"> 6.1</t>
  </si>
  <si>
    <t xml:space="preserve">PK 300/50 TC  </t>
  </si>
  <si>
    <t xml:space="preserve"> 6.2</t>
  </si>
  <si>
    <t xml:space="preserve">PK 200/50 TC </t>
  </si>
  <si>
    <t xml:space="preserve"> 6.3</t>
  </si>
  <si>
    <t xml:space="preserve">PK 100/50 TC  </t>
  </si>
  <si>
    <t>Dobava, isporuka i montaža PVC kanala, komplet sa  pričvrsnim materijalom:</t>
  </si>
  <si>
    <t xml:space="preserve"> 7.1</t>
  </si>
  <si>
    <t xml:space="preserve">NIK 1 </t>
  </si>
  <si>
    <t xml:space="preserve"> 7.2</t>
  </si>
  <si>
    <t xml:space="preserve">NIK 2 </t>
  </si>
  <si>
    <t xml:space="preserve"> 7.3</t>
  </si>
  <si>
    <t xml:space="preserve">NIK 3 </t>
  </si>
  <si>
    <t>Zaštitni elektroizolacijski tepih za nazivni napon iznad 1000V, po Z.B1.304. debljine 4,5 mm širine 1250mm.</t>
  </si>
  <si>
    <t>Projekt izvedenog stanja (izvedbenih shema) u dva primjerka</t>
  </si>
  <si>
    <t>Transport materijala na objekt, istovar i uskladištenja.</t>
  </si>
  <si>
    <t>Izdavanje atesta od ovlaštene stručne organizacije, te stručni izvještaj (izjava) o kvaliteti izvedene instalacije.</t>
  </si>
  <si>
    <t>Sitni spojni i montažni materijal, sitni i nepredvidejni materijal potreban da se instalacija dovede do pune funkcionalnosti, te preda investitoru na korištenje.</t>
  </si>
  <si>
    <t>Kompletno odspajanje jake struje na ormarima i razvodnim kutijama.</t>
  </si>
  <si>
    <t>NS</t>
  </si>
  <si>
    <t>Štemanje na krajevima cijevi te izvlačenje pokidane instalacije</t>
  </si>
  <si>
    <t>Demontaža i odspajanje uništene opreme.</t>
  </si>
  <si>
    <t>Čišćenje objekta .</t>
  </si>
  <si>
    <t>Odvoz smeća na deponij.</t>
  </si>
  <si>
    <t>4.1.10. UKUPNO</t>
  </si>
  <si>
    <t>4.1.11. Gromobranska instalacija</t>
  </si>
  <si>
    <t xml:space="preserve">Dobava, isporuka i polaganje pocinčane željezne trake FeZn 25x4mm, u temeljima objekta. </t>
  </si>
  <si>
    <t>Dobava, isporuka i polaganje trake FeZn 20x3mm od mjernog spoja do krovišta (u betonskim zidovima sa spajanjem sa armaturnim željezom )</t>
  </si>
  <si>
    <t xml:space="preserve">Dobava, isporuka i montaža križne spojke N.B4 936 </t>
  </si>
  <si>
    <t>Dobava, isporuka i montaža stezaljke za žlijeb.</t>
  </si>
  <si>
    <t xml:space="preserve">Spajanje svih metalnih masa na krovu sa gromobranskom instalacijom trakom 20x3 s dva vijka M8x20 ili odgovarajući obujmicama , željezne konstrukcije, limene opšave, strojarske instalacije i t.d.).  </t>
  </si>
  <si>
    <t>paušal</t>
  </si>
  <si>
    <t>Dobava i isporuka materijala te premoštenje vodomjera pomoću trake Fe/Zn 25x4mm duž. 1m i dvije obujmice izradjene iz trake Fe/Zn 25x4mm. Uključujući poc. vijke M10x30 s poc. podloškama, opružnim prstenovima i maticama M10.</t>
  </si>
  <si>
    <t>Sitni spojni i montažerski materijal, sitni i nepredvidjeni meterijal potreban da se instalacija dovede do pune funkcionalnosti, te preda investitoru na korištenje.</t>
  </si>
  <si>
    <t>Transport materijala na objekt, istovar i uskladištenje.</t>
  </si>
  <si>
    <t>Pripremno završni radovi, pregled, ispitivanje i mjerenje ispravnosti instalacije.</t>
  </si>
  <si>
    <t>Puštanje u pogon, tehnički pregled i primopredaja objekta</t>
  </si>
  <si>
    <t>Projekt izvedenog stanja</t>
  </si>
  <si>
    <t>1 kom - betonski temelj 40x40x60cm</t>
  </si>
  <si>
    <t>1 kom - željezni U-100 profil duž. 1650mm</t>
  </si>
  <si>
    <t>1 kom - sklopka u "S" izvedbi tip S1208/L</t>
  </si>
  <si>
    <t>4.1.11. UKUPNO</t>
  </si>
  <si>
    <t>REKAPITULACIJA JAKA STRUJA</t>
  </si>
  <si>
    <t>4.1.1. NAPAJANJE GRAĐEVINE</t>
  </si>
  <si>
    <t>4.1.2. NN RAZVOD</t>
  </si>
  <si>
    <t xml:space="preserve">4.1.3. NN RAZVOD </t>
  </si>
  <si>
    <t>4.1.4. RAZVODNE PLOČE</t>
  </si>
  <si>
    <t>4.1.5. VODOVI RASVJETE I TERMIKE</t>
  </si>
  <si>
    <t>4.1.6. PRIKLJUČNICE I PREKIDAČI</t>
  </si>
  <si>
    <t>4.1.7. RASVJETNA TIJELA</t>
  </si>
  <si>
    <t>4.1.8. DIESEL AGREGAT</t>
  </si>
  <si>
    <t>4.1.9. KOMPENZACIJA JALOVE ENERGIJE</t>
  </si>
  <si>
    <t>4.1.10. OSTALO</t>
  </si>
  <si>
    <t>4.1.11. GROMOBRANSKA INSTALACIJA</t>
  </si>
  <si>
    <t>4.1. UKUPNO JAKA STRUJA:</t>
  </si>
  <si>
    <t>4.2. ELEKTROINSTALACIJA SLABE STRUJE</t>
  </si>
  <si>
    <t>4.2.1. Telefonska I kompjuterska instalacija</t>
  </si>
  <si>
    <t>Telefonski priključak</t>
  </si>
  <si>
    <t>Telefonski kabelski priključak uskladiti sa razvodom primarne telekomunikacijske mreže. Priključni telefonski kabel na javnu  telekomunikacijsku mrežu nije predmet ovog projekta.</t>
  </si>
  <si>
    <t>Dobava, i polaganje kabela UTP 4x2xAWG23 cat.6  u cijevi CS20. Kabel se polaže dijelom na kabelske trase, a dijelom štemanjem u zid cijevi, komplet PVC cijev CS20 i kabel</t>
  </si>
  <si>
    <t>Dobava, i polaganje,  dijelom na kabelske trase, a dijelom štemanjem u zid cijevi, svjetlovodnog kabela multimodnog sa 8 niti, OM3, u cijevi CS 20, za povezivanje RACK ormara po objektu.</t>
  </si>
  <si>
    <t>Dobava i ugradba samostojećeg razdjelnog komunikacijskog ormara (okretni) na postolju 19", 42U (600mm x 800mm). Ormar opremiti komplet sa svim stranicama, pregradama, nosačima kabela potrebnih za ostvarivanje funkcionalnosti.</t>
  </si>
  <si>
    <t>komplet za prinudni protok zraka sa 2 ventilatora upravljan preko termostata.</t>
  </si>
  <si>
    <t>rasvjetna armatura LED 20W upravljana preko tipkala u ormaru</t>
  </si>
  <si>
    <t>prespojni panel FTP - 24 RJ45 cat. 6</t>
  </si>
  <si>
    <t>prespojni panel za svjetlovod, s 8 spojnica</t>
  </si>
  <si>
    <t xml:space="preserve">1x NN letva sa: autom. osig. i 6x priključnica sa zaš.kontaktom mreža i UPS (sa klasa "D" prenaponska zaštita),
komplet prenaponska zaštita "D" na NN dijelu
</t>
  </si>
  <si>
    <t xml:space="preserve">Ožičenje i šemirane se izvodi FTP kabelom CAT 6 i to sa razdjelnih panela na switch ili razdjelni panel telefonske centrale. 
</t>
  </si>
  <si>
    <t>Sve komplet s mikrokonektorima RJ45, spajanjem, kabelima, kabelskim vezicama, potrebnim natpisima i ostalim sitnim materijalom. Povezano, ispitano i dokumentirano, izrađena izvedbena dokumentacija i pušteno u rad.</t>
  </si>
  <si>
    <t xml:space="preserve">Dobava i ugradba samostojećeg razdjelnog komunikacijskog ormara (okretni) na postolju 19", 32U (600mm x 800mm). Ormar opremiti komplet sa svim stranicama, pregradama, nosačima kabela potrebnih za ostvarivanje funkcionalnosti, sa slijedećom opremom: </t>
  </si>
  <si>
    <t xml:space="preserve">Dobava i ugradba samostojećeg razdjelnog komunikacijskog ormara (okretni) na postolju 19", 15U (600mm x 800mm). Ormar opremiti komplet sa svim stranicama, pregradama, nosačima kabela potrebnih za ostvarivanje funkcionalnosti, sa slijedećom opremom: </t>
  </si>
  <si>
    <t>reglete priključne 2/10</t>
  </si>
  <si>
    <t>ostaviti prostor zaprespojni panel za svjetlovod, s 8 spojnica</t>
  </si>
  <si>
    <t>2x10x2 KRONE LSA-PLUS regleta, sa prenaponskom zaštitom za vanjske linije do 1x10 parica, 10kA, 180V</t>
  </si>
  <si>
    <t>Sve komplet sa spajanjem, kabela, kabelskim vezicama, potrebnim natpisima i ostalim sitnim materijalom. Povezano, ispitano i dokumentirano, izrađena izvedbena dokumentacija i pušteno u rad.</t>
  </si>
  <si>
    <t xml:space="preserve">Dobava i ugradba samostojećeg razdjelnog komunikacijskog ormara (okretni) na postolju 19", 9U. Ormar opremiti komplet sa svim stranicama, pregradama, nosačima kabela potrebnih za ostvarivanje funkcionalnosti, sa slijedećom opremom: </t>
  </si>
  <si>
    <t>komplet za prinudni protok zraka sa 1 ventilatorom upravljan preko termostata.</t>
  </si>
  <si>
    <t>ostaviti prostor za prespojni panel za svjetlovod, s 8 spojnica</t>
  </si>
  <si>
    <t>Dobava, montaža i spajanje automatske telefonske centrale tipa kao Panasonic KX-NS 500  uključivo sa master aparatom i rezervnim napajanjem.</t>
  </si>
  <si>
    <t>Telefonski aparat digitalni</t>
  </si>
  <si>
    <t>Telefonski aparat analogni</t>
  </si>
  <si>
    <t>Dobava, montaža, štemanjem u zid i spajanje u zidnu kutiju priključnice RJ45 Cat.6, zajedno s kutijom</t>
  </si>
  <si>
    <t>Povezivanje i ispitivanje instalacije sa izdavanjem certifikata i izradom tehničke dokumentacije</t>
  </si>
  <si>
    <t>Dobava i polaganje voda P/Fy u CS cijev, sa izradom svih spojeva. Vod se polaže od ormarića I.P. za izjednačenje potencijala do telekomunikacijskog ormara. Komplet sa svim priborom za postavljanje CS cijevi, razvodnim kutijama, cijevima i spajanjem. Polaže se: vod P/Fy   1 x 16   mm2</t>
  </si>
  <si>
    <t>Isto kao prethodna stavka, polaže se, štemanjem u zid, cijev CS  16</t>
  </si>
  <si>
    <t>4.2.1. UKUPNO</t>
  </si>
  <si>
    <t xml:space="preserve">4.2.2. RTV instalacija </t>
  </si>
  <si>
    <t>Nabava, dobava i montaža ugradnog limenog ormarića "ZAU" sa bravom u koji se smješta oprema glavne stanice. Ormarić je obojen temeljnom bojom te nakon toga završnom bojom. Ormarić je nadgradne izvedbe dimenzija 800x1300x150 mm. Uvod kabela u ormarić je sa gornje i donje strane</t>
  </si>
  <si>
    <t>Komplet sa bravom i sitnim materijalom za učvršćenje. Boju ormarića dogovoriti sa projektantom arhitektonskog dijela. Za ormarić treba tijekom gradnje ostaviti odgovarajuću nišu za njegovu ugradnju</t>
  </si>
  <si>
    <t>Nabava, dobava, i spajanje te programiranje bazne stanice za 5 kanala tipa ''HIRSCHMAN'' ili ''IMP''  za digitalni prijem SAT programa sa dva satelita (ASTRA i HOT BIRD) i TV zemaljskih programa (I, II, III, dva lokalna programa) koja se sastoji od: napojnog modula, glavne procesorske jedinice i kanalnih modula (5 kanala)</t>
  </si>
  <si>
    <t>Dobava, doprema i montaža utičnica SAT-RTV</t>
  </si>
  <si>
    <t>Nabava, dobava, doprema i montaža otcjepnika sa PVC kutijama, i to</t>
  </si>
  <si>
    <t xml:space="preserve"> OC4</t>
  </si>
  <si>
    <t xml:space="preserve"> OC3</t>
  </si>
  <si>
    <t>OC2</t>
  </si>
  <si>
    <t>OC1</t>
  </si>
  <si>
    <t>Nabava, dobava, doprema i montaža razdjelnika sa PVC kutijama, razdjelnik OC2/24</t>
  </si>
  <si>
    <t>Nabava, dobava, doprema i montaža ormarića dimenzija 340x705x110 mm kao tip UKO-4 ''B rzoglas'' Kaštela. Ormarić je ugradne izvedbe za eventualni priključak na CATV. Doveden je priključak 220 V, 50 Hz. Polaže se PVC cijev Φ 60 izvan objekta za eventualno uvođenje kabelske televizije</t>
  </si>
  <si>
    <t>Od ormarića do ZAU u potkrovlju položiti PVC cijev CS u dužini 30 m</t>
  </si>
  <si>
    <t>Komplet sa PVC cijevi i ormarićem</t>
  </si>
  <si>
    <t xml:space="preserve">Dobava, doprema i montaža SAT antene OFFSET PU 125, komplet sa nosačem ,LNB 13233(HV/HV) </t>
  </si>
  <si>
    <t xml:space="preserve">Dobava, doprema i montaža logaritamske antene OF 01247, komplet sa pojačalom za zemaljske programe </t>
  </si>
  <si>
    <t>Dobava i polaganje koaksijalnog kabela tip KEL 75/5/173 u plastičnu instalacijsku cijev CS, sa izradom svih spojeva.</t>
  </si>
  <si>
    <t xml:space="preserve"> KEL 75/5/173 u CS 16 mm</t>
  </si>
  <si>
    <t>Spajanje razglasnog uredjaja na antenski sustav.</t>
  </si>
  <si>
    <t>4.2.2. UKUPNO</t>
  </si>
  <si>
    <t>4.2.3. Instalacija vatrodojave</t>
  </si>
  <si>
    <t>4.2.3.1. Oprema i materijal</t>
  </si>
  <si>
    <t>Centrala za dojavu požara s dvije petlje_x000D_
- dvije petlje s po do ne manje od 128 javljača_x000D_
- obavezno modularno proširiva do ne manje od 8 petlji_x000D_
- obavezno podešavanje osjetljivosti svih javljača sa centrale u ne manje od dva automatska režima (dnevni i noćni)_x000D_
- obavezno funkcija automatskog testa detektora_x000D_
- obavezno mogućnost umrežavanja s drugim centralama u prstenastu mrežu s tolerancijom na kvar_x000D_
- obavezno mogućnost ugradnje integralnog telefonskog dojavnika_x000D_
- obavezno mogućnost spajanja na Ethernet lokalnu računalnu mrežu_x000D_
- obavezno tekstualni LCD zaslon i funkcijska tipkovnica na hrvatskom jeziku_x000D_
- certificirana po EN54 normi
PROIZVOĐAČ: kao Inim_x000D_
TIP KAO: SmartLoop 2080/G</t>
  </si>
  <si>
    <t>Modul proširenja za SmartLoop vatrodojavne centrale3
-  2 adresabilne petlje OpenLoop tehnologije s po 240 adresa
-  mogućnost programiranja petlje za neovisan rad s više uređaja različitih proizvođača i protokola. Svaka petlja može raditi na drugačijem protokolu
-  podržava Apollo, Argus i Enea detektore
PROIZVOĐAČ: kao Inim_x000D_
TIP KAO: SmartLoop/2L</t>
  </si>
  <si>
    <t>Mrežna kartica za Smartloop centrale
- omogućuje spajanje centrala na SmartLoop HorNet token-ring mrežu
- petlja može biti izvedena korištenjem trožilnog kabela
- maksimalna duljina kabela je 2000 metara (između svake centrale) a mreža je visoko otporna na grešku
- korištenjem dodatne dvije žile u kabelu (ukupno 5 žila) može se kreirati zaštitna petlja koja prenosi alarmno stanje generirano na centrali čiji je mikroprocesor u grešci kroz petlju čime je osigurana maksimalnu pouzdanost. (Emergency54 tehnologija).
PROIZVOĐAČ: kao Inim_x000D_
TIP KAO: SmartLoop/NET</t>
  </si>
  <si>
    <t xml:space="preserve">Telefonski dojavnik 
- omogućuje centrali korištenje klasične tel. linije                                                                                                                                                                                                            
- kartica upravlja (i nadzire) 2 linije i koristi najčešće korištene digitalne formate(SIA, Kontakt ID, itd.)                                                                                                                                                   
- ima mjesta za 8 audio poruka                                                                                                                                                                                                                                  
- potpuno je upravljiva putem vlastitog mikrokontrolera, te generira poziv u nuždi u slučaju alarma tijekom greške na CPU-u centrale
- usklađen sa EN54 normama
PROIZVOĐAČ: kao Inim
TIP KAO: S-SmartLoop/PSTN                                                                                                                         </t>
  </si>
  <si>
    <t>Analogno-adresabilni optički detektor s izolatorom, Inim protokol_x000D_
- obavezno automatsko adresiranje s centrale_x000D_
- obavezno mogućnost ručnog adresiranja s centrale_x000D_
- obavezno podesiva osjetljivost s centrale, posebno za dnevni, posebno za noćni režim_x000D_
- za rad sa novim Inim protokolom, ugraden izolator kratkog spoja_x000D_
- napredni dizajn opticke komore, zaštita od smetnji, dvostruka zaštita od prašine i insekata , zaštitna mrežica sa ultra-malim otvorima (500µm)_x000D_
- trobojna LED vidljiva 360°_x000D_
- mogucnost izbora osjetljivosti detektora i moda rada daljinski putem centrale_x000D_
PROIZVOĐAČ: kao Inim_x000D_
TIP KAO: S-ED100</t>
  </si>
  <si>
    <t>Analogno-adresabilni termički detektor s izolatorom, Inim protokol_x000D_
- obavezno automatsko adresiranje s centrale_x000D_
- obavezno mogućnost ručnog adresiranja s centrale_x000D_
- obavezno podesiva osjetljivost s centrale, posebno za dnevni, posebno za noćni režim_x000D_
- za rad sa novim Inim protokolom, ugraden izolator kratkog spoja_x000D__x000D_
- trobojna LED vidljiva 360°_x000D_
- mogucnost izbora osjetljivosti detektora i moda rada (putem EDRV1000 drivera)_x000D_
PROIZVOĐAČ: kao Inim_x000D_
TIP KAO: S-ED200</t>
  </si>
  <si>
    <t>Analogno-adresabilni optičko-termički vatrodojavni detektor s izolatorom_x000D_
- obavezno automatsko adresiranje s centrale_x000D_
- obavezno mogućnost ručnog adresiranja s centrale_x000D_
- obavezno podesiva osjetljivost s centrale, posebno za dnevni, posebno za noćni režim_x000D_
- za rad sa novim Inim protokolom, ugraden izolator kratkog spoja_x000D_
- napredni dizajn opticke komore, zaštita od smetnji, dvostruka zaštita od prašine i insekata , zaštitna mrežica sa ultra-malim otvorima (500µm)_x000D_
- trobojna LED vidljiva 360°_x000D_
- mogucnost izbora osjetljivosti detektora i moda rada daljinski putem centrale_x000D_
PROIZVOĐAČ: kao Inim_x000D_
TIP KAO: S-ED300</t>
  </si>
  <si>
    <t>Podnožje za Inim konvencionalne detektore Iris serije i adresabilne detektore Enea serije_x000D_
- opremljeno sa kontaktom(mostom) koji osigurava neprekinutost linije prilikom skidanja detektora_x000D_
PROIZVOĐAČ: kao Inim_x000D_
TIP KAO: S-EB0010</t>
  </si>
  <si>
    <t>Adresabilni ručni javljač požara s izolatorom, bez razbijanja stakla, crvene boje, reset ključem_x000D_
- mehanička vizualna inidkacija aktivacije_x000D_
- s mogućnošću reseta pomoću ključa_x000D_
- po naredbi iz adresabilne centrale šalje informaciju o stanju javljača_x000D_
- višekratna upotreba, nije potrebno razbijati i mijenjati staklo_x000D_
- radi na Inim protokolu_x000D_
- ugrađen autoizolator_x000D_
PROIZVOĐAČ: kao Inim_x000D_
TIP KAO: S-EC0020</t>
  </si>
  <si>
    <t>Adresabilna vatrodojavna sirena
- napajanje iz petlje
- pogodna i za vanjsku ugradnju IP67
- Inim protokol
PROIZVOĐAČ: Kao Inim
TIP KAO: S-ES0010RE</t>
  </si>
  <si>
    <t>Adresabilna vatrodojavna sirena s bljeskalicom
- napajanje iz petlje
- pogodna i za vanjsku ugradnju IP67
- Inim protokol
PROIZVOĐAČ: kao Inim
TIP KAO: S-ES0020RE</t>
  </si>
  <si>
    <t>Ulazno-izlazni modul_x000D_
- Inim protokol_x000D_
- 1 nadzirani ulaz, 1 nadzirani izlaz, 1 nadzirani ulaz za spajanje na vanjsko napajanje i 1 relejni izlaz_x000D_
PROIZVOĐAČ: Kao Inim_x000D_
TIP KAO: S-EM312SR</t>
  </si>
  <si>
    <t>Nadžbukna kutija za INIM module dim.100x100 x 50mm_x000D_
PROIZVOĐAČ: kao Inim_x000D_
TIP KAO: S-EMB100</t>
  </si>
  <si>
    <t>Ulazno-izlazni modul_x000D_
- Inim protokol_x000D_
- 4 nadziranih ulaza, 1 nadzirani ulaz za spajanje na vanjsko napajanje i 4 relejnih izlaz_x000D_a
PROIZVOĐAČ: kao Inim_x000D_
TIP KAO: S-EM344R</t>
  </si>
  <si>
    <t>Nadžbukna kutija za INIM module dim.150x100 x 50mm_x000D_
PROIZVOĐAČ: kao Inim_x000D_
TIP KAO: S-EMB150</t>
  </si>
  <si>
    <t>Sitni nespecificirani potrošni materijal_x000D_
- tiple, vide, vezice, gips, itd….._x000D_
PROIZVOĐAČ: (generički)_x000D_
TIP KAO: (generički)</t>
  </si>
  <si>
    <t>pauš.</t>
  </si>
  <si>
    <t>Akumulator 12V 18 Ah
PROIZVOĐAČ: generički_x000D_
TIP KAO:ULTRA12150</t>
  </si>
  <si>
    <t>Knjiga održavanja sustava za dojavu požara_x000D_
PROIZVOĐAČ: Alarm automatika_x000D_
TIP KAO: Knjiga održavanja VD</t>
  </si>
  <si>
    <t>Vatrodojavni kabel,  2x1,0 mm2 (fleksibilan), oklopljeni aluminijskim plaštom
- crvene boje_x000D_
- samogasiva PVC izolacija_x000D_
- bezhalogeni, malodimni_x000D_
PROIZVOĐAČ: (generički)_x000D_
TIP KAO:SAS0210HFAAh</t>
  </si>
  <si>
    <t>Bezhalogeni vatrodojavni instalacijski kabel tipa JB-H(St)H
- poboljšanih svojstava za slučaj požara
- konstrukcija kabela: 4x2x0,8 mm
- bez halogena, bez ispuštanja otrovnih i korozivnih plinova u slučaju požara
- reducirana gustoća dima u slučaju požara
- ne širi plamen u okomitom snopu kabela
TIP KAO: (generički)</t>
  </si>
  <si>
    <t>Napajački kabel,  3x2,5 mm2
- PVC izolacija_x000D_
TIP KAO: NYM-J 3 x 1.5 mm</t>
  </si>
  <si>
    <t>UKUPNO 4.2.3.1. Oprema i materijal:</t>
  </si>
  <si>
    <t>4.2.3.2. Radovi i usluge</t>
  </si>
  <si>
    <t>Montaža adresabilne vatrodojavne centrale_x000D_
Montaža adresabilne vatrodojavne centrale na zid s vijcima i tiplama s uvlačenjem kabela;_x000D_
Montaža kartica proširenja adresabilne vatrodojavne centrale
Montaža kartice dojavnika adresabilne vatrodojavne centrale;
Spajanje akumulatora za vatrodojavnu centralu;
Spajanje adresabilne vatrodojavne centrale;_x000D_
Skidanje izolacije s kabela i izvođenje ožičenja unutar vatrodojavne centrale</t>
  </si>
  <si>
    <t>Montaža podnožja i spajanje podnožja vatrodojavnog detektora na liniju</t>
  </si>
  <si>
    <t>Montaža javljača požara na podnožje i adresiranje detektora</t>
  </si>
  <si>
    <t>Montaža i spajanje ručnog javljača požara i adresiranje</t>
  </si>
  <si>
    <t xml:space="preserve">Montaža i spajanje unutarnje vatrodojavne sirene </t>
  </si>
  <si>
    <t>Montaža i spajanje vanjske vatrodojavne sirene tiplama i vijcima</t>
  </si>
  <si>
    <t>Montaža i spajanje izlazno i ulaznih kontrolnih modula po kanalu</t>
  </si>
  <si>
    <t>Programiranje adresabilne vatrodojavne centrale_x000D_
- po jednom detektoru, javljaču, sireni ili kanalu modula</t>
  </si>
  <si>
    <t>Dobava potrebnih oznaka i označavanje svih elemenata vatrodojavnog sustava prema blok shemi</t>
  </si>
  <si>
    <t>Izrada protupožarnog brtvljenja_x000D_
- na probojima između požarnih sektora sa atestiranim negorivim materijalima odgovarajuće klase vatrootpornosti i označavanje mjesta protupožarnog brtvljenja</t>
  </si>
  <si>
    <t>Izrada tehničke dokumentacije izvedenog stanja sustava</t>
  </si>
  <si>
    <t>Prvo ispitivanje sustava od strane ovlaštene tvrtke_x000D_
- cijena izražena po pojedinoj ispitnoj točki_x000D_
- uključuje izdavanje uvjerenja</t>
  </si>
  <si>
    <t>Polaganje vatrodojavnog i ostalih kabela pretežno stropom, uključivo s dobavom i polaganjem PNT cijevi i/ili PVC cijevi i/ili kanalica  i/ili negorivih obujmica (u ovisnosti o tipu kabela koji se polaže) te ostalog potrebnog instalacijskog materijala</t>
  </si>
  <si>
    <t>Obuka korisnika za rukovanje sustavom
- uključivo tiskane upute za rukovanje na hrvatskom jeziku (2 primjerka)</t>
  </si>
  <si>
    <t>UKUPNO 4.2.3.2. Radovi i usluge</t>
  </si>
  <si>
    <t>4.2.4. SUSTAV ODIMLJAVANJA</t>
  </si>
  <si>
    <t>4.2.4.1.Oprema i materijal</t>
  </si>
  <si>
    <t>GEZE THZ Comfort - centrala za odimljavanje
Kontrolna jedinica sustava odimljavanja, kompaktno kućište.</t>
  </si>
  <si>
    <t>GEZE FT4/24V ručni aktivator
ručni javljač za aktivaciju odimljavanja</t>
  </si>
  <si>
    <t xml:space="preserve">GEZE powerchain, elektromotorni pogon, lančani, boja  EV1, 24Vdc, hod 800mm </t>
  </si>
  <si>
    <t>GEZE powerchain  set nosača , za elektromotorni pogon Geze powerchain</t>
  </si>
  <si>
    <t>Bezhalogeni energetski i signalni kabel tipa NHXH FE180/E30
- poboljšanih svojstava za slučaj požara s očuvanom funkcionalošću 30 minuta
- konstrukcija kabela: 4x1,5 mm2
- bez halogena, bez ispuštanja otrovnih i korozivnih plinova u slučaju požara
- reducirana gustoća dima u slučaju požara
- ne širi plamen u okomitom snopu kabela
- očuvana električna funkcija sustava u zadanom vremenu
TIP KAO: (generički)</t>
  </si>
  <si>
    <t>UKUPNO 4.2.4.1. Oprema i materijal:</t>
  </si>
  <si>
    <t>4.2.4.2.Radovi i usluge</t>
  </si>
  <si>
    <t>Usluga montaže elemenata odimljavanja</t>
  </si>
  <si>
    <t>Usluga spajanja elemenata odimljavanja</t>
  </si>
  <si>
    <t xml:space="preserve">Usluga spajanja motora </t>
  </si>
  <si>
    <t>Usluga programiranja i puštanja u rad</t>
  </si>
  <si>
    <t>Atestiranje sustava</t>
  </si>
  <si>
    <t>Obuka korisnika</t>
  </si>
  <si>
    <t>UKUPNO 4.2.4.2. Radovi i usluge</t>
  </si>
  <si>
    <t>4.2.5.Sustav detekcije plina</t>
  </si>
  <si>
    <t>4.2.5.1.Oprema i materijal</t>
  </si>
  <si>
    <t>Centrala za detekciju plina sa četiri zone
- jedan proporcionalni detektor plina (4-20mA) po zoni  
- indikacija koncentracije po svakoj zoni    
- 2 relejna izlaza i 1 alarmni izlaz (relej)   
- mod rada sa vrlo malom potrošnjom struje         
- mogućnost smještaja 2x7Ah baterija    
-  prikaz izmjerenih vrijednosti na displayu
PROIZVOĐAČ: kao Inim
TIP KAO: S-SmartLine 020/4</t>
  </si>
  <si>
    <t>Akumulator 12V,7Ah_x000D_
- maksimalna struja punjenja ne veća od 5,4 A_x000D_
- zatvoreni tip - bez održavanja_x000D_
PROIZVOĐAČ: (generički)_x000D_
TIP KAO: (generički)</t>
  </si>
  <si>
    <t>Detektor metana
- osjetnik u katalitičkoj izvedbi       
- proporcionalni izlaz 4-20mA
- zaštita kućišta IP55                            
PROIZVOĐAČ: kao Inim
TIP KAO: S-ING700C-42</t>
  </si>
  <si>
    <t>Sirena sa LED bljeskalicom, crvena
- napajanje 24Vdc    
PROIZVOĐAČ: FULLEON
TIP KAO: FULL ROLP/SB/RL/R/D</t>
  </si>
  <si>
    <t>Sitni nespecificirani potrošni materijal_x000D_
- tiple, vide, vezice, instalacijske letvice, gips, patch kabeli, itd....._x000D_
PROIZVOĐAČ: (generički)_x000D_
TIP KAO: (generički)</t>
  </si>
  <si>
    <t>Vatrodojavni kabel,  2x1,0 mm2 (fleksibilan), oklopljeni aluminijskim plaštom
- crvene boje
- samogasiva PVC izolacija
- bezhalogeni, malodimni
PROIZVOĐAČ: (generički)
TIP KAO:SAS0210HFAAh</t>
  </si>
  <si>
    <t>Signalni kabel, fleksibilnih vodiča 2x2x1 mm, oznake 2x2x1,0
- samogasiva PVC izolacija_x000D_
- bezhalogeni
PROIZVOĐAČ: (generički)_x000D_
TIP KAO: (generički)</t>
  </si>
  <si>
    <t>UKUPNO 4.2.5.1. Oprema i materijal:</t>
  </si>
  <si>
    <t>4.2.5.2.Radovi i usluge</t>
  </si>
  <si>
    <t>Montaža centrale za detekciju plina
Montaža centrale zid s vijcima i tiplama s uvlačenjem kabela;_x000D_
Montaža i spajanje akumulatora za centralu;
Spajanje centrale</t>
  </si>
  <si>
    <t>Montaža detektora plin i povezivanje na liniju</t>
  </si>
  <si>
    <t>Montaža i spajanje sirene  na liniju</t>
  </si>
  <si>
    <t>Programiranje centrale za detekciju plina
- po jednom detektoru</t>
  </si>
  <si>
    <t>Dobava potrebnih oznaka i označavanje svih elemenata sustava plinodojave prema blok shemi</t>
  </si>
  <si>
    <t>pauš</t>
  </si>
  <si>
    <t>UKUPNO 4.2.5.2.Radovi i usluge</t>
  </si>
  <si>
    <t>4.2.6. Instalacija SOS</t>
  </si>
  <si>
    <t>Dobava, isporuka i adresibilne SOS centrale kao Siemens ili slično.</t>
  </si>
  <si>
    <t>Dobava, isporuka i montaža adresabilnog SOS poteznog tipkala sa mogučnošću razrješenja</t>
  </si>
  <si>
    <t>Komplet</t>
  </si>
  <si>
    <t>Programiranje i puštanje u rad</t>
  </si>
  <si>
    <t>4.2.6. Instalacija SOS, ukupno:</t>
  </si>
  <si>
    <t>4.2.7. Instalacija el. zvona</t>
  </si>
  <si>
    <t>Dobava, isporuka i montaža okruglog dvostranog sata sa mehanizmom sa brojevima kao tip Tulip 2VME-41, Iskra. Sve komplet sa sitnom spojnim i montažnim materijalom dovedeno do potpun funkcionalnost</t>
  </si>
  <si>
    <t>Dobava, isporuka i montaža okruglog jednostranog sata sa mehanizmom sa brojevima kao tip Tulip VME-41, Iskra. Sve komplet sa sitnom spojnim i montažnim materijalom dovedeno do potpun funkcionalnosti</t>
  </si>
  <si>
    <t>Dobava, isporuka i montaža matičnog sata sa mikroprocsorom za upravljanje rada satova i zvona kao tip HMP-600/1, Iskra. Sve komplet sa sitnom spojnim i montažnim materijalom dovedeno do potpun funkcionalnosti.</t>
  </si>
  <si>
    <t>Dobava, isporuka i montaža matičnog školskog zvona, 220 V. Sve komplet sa sitnom spojnim i montažnim materijalom dovedeno do potpun funkcionalnosti</t>
  </si>
  <si>
    <t>Dobava i polaganje kabela PP/L 3x1,5 mm2, u instalacijsku  cijev CS 16,štemanjem u zid,  sa izradom svih spojeva.</t>
  </si>
  <si>
    <t>4.2.7. UKUPNO</t>
  </si>
  <si>
    <t>4.2.8. OSTALO</t>
  </si>
  <si>
    <t>Kompletno odspajanje instalacije slabe struje na ormarima i razvodnim kutijama.</t>
  </si>
  <si>
    <t>4.2.8. UKUPNO</t>
  </si>
  <si>
    <t>4.2.1. Telefonska i kompjuterska instalacija</t>
  </si>
  <si>
    <t>UKUPNO 4.2.3.2. Radovi i usluge:</t>
  </si>
  <si>
    <t>UKUPNO 4.2.4.2. Radovi i usluge:</t>
  </si>
  <si>
    <t>4.2.5.Sustav detekcije LPG</t>
  </si>
  <si>
    <t>UKUPNO 4.2.5.2. Radovi i usluge:</t>
  </si>
  <si>
    <t>4.2.5. Instalacija SOS</t>
  </si>
  <si>
    <t>4.2.6. Instalacija el. zvona i satova</t>
  </si>
  <si>
    <t>4.2.7. OSTALO</t>
  </si>
  <si>
    <t>4.2. REKAPITULACIJA SLABE STRUJE</t>
  </si>
  <si>
    <t>R E K A P I T U L A C I J A</t>
  </si>
  <si>
    <t xml:space="preserve">4.1. JAKA STRUJA </t>
  </si>
  <si>
    <t>4.2. SLABA STRUJA</t>
  </si>
  <si>
    <t>UKUPNO DODATNI RADOVI  ELEKTROINSTALACIJE:</t>
  </si>
  <si>
    <t>i ekološko zbrinjavanje.</t>
  </si>
  <si>
    <t>Dimenzija cijevi:</t>
  </si>
  <si>
    <t>DN15</t>
  </si>
  <si>
    <t>DN20</t>
  </si>
  <si>
    <t>DN25</t>
  </si>
  <si>
    <t>DN32</t>
  </si>
  <si>
    <t>DN50</t>
  </si>
  <si>
    <t>DN65</t>
  </si>
  <si>
    <t xml:space="preserve">cijevi, atestiranih, uključivo fazonski komadi te </t>
  </si>
  <si>
    <t>pričvrsni i ovjesni materijal, dimenzija:</t>
  </si>
  <si>
    <t>DN40</t>
  </si>
  <si>
    <t xml:space="preserve">DN50 </t>
  </si>
  <si>
    <t>Dobava i ugradnja regulatora diferencijalnog tlaka</t>
  </si>
  <si>
    <t>za regulaciju tlaka između 0,05-0,25 bar, kod grijanja</t>
  </si>
  <si>
    <t>omogućava potpuno zatvaranje i pražnjenje sustava.</t>
  </si>
  <si>
    <t>Isporučuje se sa EPS izolacijom do 80°C, uključujući</t>
  </si>
  <si>
    <t xml:space="preserve">i impulsnu cijev duljine 1,5 m za priključak na granski </t>
  </si>
  <si>
    <t>zaporni ventil.</t>
  </si>
  <si>
    <t>ASV-PV R5/4" (Kvs=6,3m3/h)</t>
  </si>
  <si>
    <t>ASV-PV R1" (Kvs=4,0 m3/h)</t>
  </si>
  <si>
    <t>ASV-PV R3/4" (Kvs=2,5 m3/h)</t>
  </si>
  <si>
    <t>ASV-PV R1/2" (Kvs=1,6m3/h)</t>
  </si>
  <si>
    <t>Nudi se proizvod/tip:</t>
  </si>
  <si>
    <t>Dobava i ugradnja granskog zapornog i mjernog</t>
  </si>
  <si>
    <t>ventila, ventil za zatvaranje i regulaciju, za ugradnju</t>
  </si>
  <si>
    <t>u polaznom vodu grijanja. Ima navojni spoj za</t>
  </si>
  <si>
    <t>impulsnu cijev i čepove koji mofu biti zamijenjeni s</t>
  </si>
  <si>
    <t>mjernim spojnicama ukoliko je potrebno mjeriti protok.</t>
  </si>
  <si>
    <t>Maksimalni diferencijalni tlak je 1,5 bar. Isporučuje</t>
  </si>
  <si>
    <t>se sa EPS izolacijom do 80°C.</t>
  </si>
  <si>
    <t>ASV-M R5/4" PN16 (Kvs=6,3m3/h)</t>
  </si>
  <si>
    <t>ASV-M R1" PN16 (Kvs=4,0 m3/h)</t>
  </si>
  <si>
    <t>ASV-M R3/4" PN16 (Kvs=2,5 m3/h)</t>
  </si>
  <si>
    <t>ASV-M R1/2" PN16 (Kvs=2,5 m3/h)</t>
  </si>
  <si>
    <t>bijele boje, proizvod kao KORADO RADIK</t>
  </si>
  <si>
    <t>za dvocijevni sustav, toplinski učin kod 75/65°C</t>
  </si>
  <si>
    <t>i tp=22°C</t>
  </si>
  <si>
    <t>22-500/800 (1092W)</t>
  </si>
  <si>
    <t>22-500/700 (956W)</t>
  </si>
  <si>
    <t>22-500/1600 (2185W)</t>
  </si>
  <si>
    <t>22-500/1200 (1639W)</t>
  </si>
  <si>
    <t>21-500/700 (716W)</t>
  </si>
  <si>
    <t>21-500/1200 (1228W)</t>
  </si>
  <si>
    <t>21-500/500 (512W)</t>
  </si>
  <si>
    <t>21-500/800 (819W)</t>
  </si>
  <si>
    <t>S radijatorom isporučiti radijatorski ventil, prigušnicu,</t>
  </si>
  <si>
    <t>termostatsku glavu i odzračni ventil.</t>
  </si>
  <si>
    <t xml:space="preserve">Dobava i ugradnja radijatorskog ventila sa </t>
  </si>
  <si>
    <t>Dobava i ugradnja radijatorskog držača</t>
  </si>
  <si>
    <t>Dobava i ugradnja radijatorskog odstojnika</t>
  </si>
  <si>
    <t xml:space="preserve">R1/2”                                                                                 </t>
  </si>
  <si>
    <t xml:space="preserve">R1”-1/2” </t>
  </si>
  <si>
    <t>Ličenje vidljivog cjevovoda i armature dva puta</t>
  </si>
  <si>
    <t>lakom (bijela boja) otpornim na toplinu (do 110°C)</t>
  </si>
  <si>
    <t>za izolaciju čeličnih cijevi grijanja u stropu</t>
  </si>
  <si>
    <t xml:space="preserve">(debljine izolacije od 9 mm) </t>
  </si>
  <si>
    <t>za cijev NO15</t>
  </si>
  <si>
    <t>za cijev NO25</t>
  </si>
  <si>
    <t>za cijev NO50</t>
  </si>
  <si>
    <t>za cijev NO65</t>
  </si>
  <si>
    <t>- aksijalni ukupni pomak 45 mm</t>
  </si>
  <si>
    <t>+-22,5 mm, duljina 270 mm</t>
  </si>
  <si>
    <t>- vanjski promjer 95mm</t>
  </si>
  <si>
    <t>- aksijalna opružna sila 42 N/mm</t>
  </si>
  <si>
    <t>- masa 2,3 kg</t>
  </si>
  <si>
    <t>- materijal: višeslojni mijeh</t>
  </si>
  <si>
    <t>- cijevni priključci: ugljični čelik</t>
  </si>
  <si>
    <t>- projektni tlak: 10 bar</t>
  </si>
  <si>
    <t>- projektna temperatura: 300°C</t>
  </si>
  <si>
    <t>tip ASP DN65 PN16</t>
  </si>
  <si>
    <t>Izrada čvrstih točaka za cijev NO65</t>
  </si>
  <si>
    <t>18</t>
  </si>
  <si>
    <t>kn</t>
  </si>
  <si>
    <t>-dimenzija kanala 500x300mm</t>
  </si>
  <si>
    <t xml:space="preserve">Rekuperator topline tehničkih karakteristika:
Protok zraka: 320 m³/h
Efikasnost:
- temperaturna izmjena: 88 %
- entalpijska izmjena - hlađenje: 81 %
- entalpijska izmjena - grijanje: 81,5 %
Razina buke : 18 - 32 dB
Maksimalni vanjski statički tlak : 160 Pa
Dimenzije Š x D x V : 315 x 874 x 875 mm
Priključak zraka; ø 150 mm
Težina :  29 kg 
Startna jačina struje: ispod 2,4 A
El. priključak:  220V - 1f - 50Hz                        </t>
  </si>
  <si>
    <t>Lossnay LGH-35RVX-E</t>
  </si>
  <si>
    <t>- ili jednakovrijedno</t>
  </si>
  <si>
    <t>Funkcije daljinskog upravljača:
 - funkcija ON/OF uključen / isključen
Izbor režima rada:
- brzina vrtnje ventilatora: 4
- rekuperacija
- ventilacija (mogučnost stvaranja pretlaka ili potlaka u prostoru)
- bypass mode (free cooling)
- Extra Low Mode (smanjena buka)
- tjedni programator</t>
  </si>
  <si>
    <t>Proizvođač i tip kao:</t>
  </si>
  <si>
    <t>Mitsubishi Electric PZ-61DR-E</t>
  </si>
  <si>
    <t>količina zraka V = 500 - 696 m3/h</t>
  </si>
  <si>
    <t>pad tlaka Δp = 92 - 117 Pa</t>
  </si>
  <si>
    <t>napon 220V/50Hz, el. snaga 158 W; 0,71 A</t>
  </si>
  <si>
    <t xml:space="preserve">za odsis zraka iz kupatila i san. čvora. </t>
  </si>
  <si>
    <t>Nadžbukni aksijalni odsisni ventilator sa timerom.</t>
  </si>
  <si>
    <t>Stupanj zaštite: IPX5 i IP45</t>
  </si>
  <si>
    <t xml:space="preserve">Razina zvučnog tlaka 27 dB  </t>
  </si>
  <si>
    <t>pad tlaka dp=4-16 Pa</t>
  </si>
  <si>
    <t>promjer priključka 100 mm</t>
  </si>
  <si>
    <t xml:space="preserve">Za zidnu ili stropnu ugradnju. </t>
  </si>
  <si>
    <t>Ventilator sa dvije brzine sa “timerom“.</t>
  </si>
  <si>
    <t>Stupanj zaštite: IPX5</t>
  </si>
  <si>
    <t>Proizvođač i tip:</t>
  </si>
  <si>
    <t xml:space="preserve">"Klimaoprema" Samobor , tip DX100T </t>
  </si>
  <si>
    <t xml:space="preserve">buka 32,5 dB  </t>
  </si>
  <si>
    <t>pad tlaka dp=12 Pa</t>
  </si>
  <si>
    <t>"Klimaoprema" Samobor , tip DX200T</t>
  </si>
  <si>
    <t xml:space="preserve">buka 57 dB  </t>
  </si>
  <si>
    <t>pad tlaka dp=14 Pa</t>
  </si>
  <si>
    <t>"Klimaoprema" Samobor , tip DX400T</t>
  </si>
  <si>
    <t>pad tlaka dp=71-87 Pa</t>
  </si>
  <si>
    <t>sa timerom, slijedećih karakteristika:</t>
  </si>
  <si>
    <t>pad tlaka H =54-64  Pa</t>
  </si>
  <si>
    <t>napon 220-240V/50Hz, el. snaga 33 W; 0,15 A</t>
  </si>
  <si>
    <t>pad tlaka H =38 Pa</t>
  </si>
  <si>
    <t>napon 220-240V/50Hz, el. snaga 58 W; 0,26 A</t>
  </si>
  <si>
    <t>pad tlaka H =53 Pa</t>
  </si>
  <si>
    <t>napon 220-240V/50Hz, el. snaga  75 W; 0,37 A</t>
  </si>
  <si>
    <t>Izrađen je od čeličnog lima i plastificiran u bijelo.</t>
  </si>
  <si>
    <t xml:space="preserve">Regulacija se obavlja okretanjem središnjeg dijela </t>
  </si>
  <si>
    <t xml:space="preserve">ventila. </t>
  </si>
  <si>
    <t>Vanjski promjer 137 mm, visina 28 mm</t>
  </si>
  <si>
    <t>pad tlaka H =10-20 Pa</t>
  </si>
  <si>
    <t>Vanjski promjer 218 mm, visina 31 mm</t>
  </si>
  <si>
    <t>pad tlaka H =35 Pa</t>
  </si>
  <si>
    <t xml:space="preserve">za samostalno zatvaranje kanala u sustavima </t>
  </si>
  <si>
    <t xml:space="preserve">ventilacije po prestanku rada ventilatora. </t>
  </si>
  <si>
    <t>Sastoji se od kućišta, lamela, opruge i osovine.</t>
  </si>
  <si>
    <t>Sklop lamele i opruge izazivaju minimalni pad</t>
  </si>
  <si>
    <t>tlaka. Promjer priključka 123mm, dužina 120 mm.</t>
  </si>
  <si>
    <t>Dobava i ugradnja protupožarne prstenaste</t>
  </si>
  <si>
    <t>ekspandirajuće zaklopke, za zaštitu prijenosa</t>
  </si>
  <si>
    <t>požara kroz ventilacijske vodove.</t>
  </si>
  <si>
    <t>Vatrootpornost 90 min.</t>
  </si>
  <si>
    <t>lamelama u obliku obrnutog slova "V" i protuokvirom.</t>
  </si>
  <si>
    <t>za odvod i odvod zraka sa fiksnim lamelama</t>
  </si>
  <si>
    <t xml:space="preserve">od eloksiranog aluminija, sa zaštitnom mrežicom </t>
  </si>
  <si>
    <t>od inoxa veličine oka 1,8x1,8 mm i cilindričnom</t>
  </si>
  <si>
    <t>prirubnicom sa držačima za lakšu montažu na</t>
  </si>
  <si>
    <t>otvor kanala.</t>
  </si>
  <si>
    <t xml:space="preserve">od pocinčanog čelika, sa zaštitnom mrežicom </t>
  </si>
  <si>
    <t>od pocinčanog čeilka veličine oka 10x10 mm.</t>
  </si>
  <si>
    <t>- spiro cijev ø100</t>
  </si>
  <si>
    <t>- spiro cijev ø125</t>
  </si>
  <si>
    <t>- spiro cijev ø150</t>
  </si>
  <si>
    <t>- spiro cijev ø160</t>
  </si>
  <si>
    <t>- spiro cijev ø200</t>
  </si>
  <si>
    <t>- spiro cijev ø250</t>
  </si>
  <si>
    <t>- koljeno ø100/90°</t>
  </si>
  <si>
    <t>- koljeno ø125/90°</t>
  </si>
  <si>
    <t>- koljeno ø150/90°</t>
  </si>
  <si>
    <t>- koljeno ø160/90°</t>
  </si>
  <si>
    <t>- koljeno ø200/90°</t>
  </si>
  <si>
    <t>- T-račva ø100/90°</t>
  </si>
  <si>
    <t>- T-račva ø125/ø100/90°</t>
  </si>
  <si>
    <t>- T-račva ø150/90°</t>
  </si>
  <si>
    <t>- T-račva ø200/ø160/90°</t>
  </si>
  <si>
    <t>- redukcija ø125/ø100</t>
  </si>
  <si>
    <t>- redukcija ø160/ø100</t>
  </si>
  <si>
    <t>- redukcija ø200/ø160</t>
  </si>
  <si>
    <t>- redukcija ø250/ø150</t>
  </si>
  <si>
    <t>- fleksibilna cijev izolirana ∅150</t>
  </si>
  <si>
    <t>- fleksibilna cijev izolirana ∅200</t>
  </si>
  <si>
    <t xml:space="preserve">cijevi i ventilatora: </t>
  </si>
  <si>
    <t>ø100</t>
  </si>
  <si>
    <t>ø125</t>
  </si>
  <si>
    <t>ø150</t>
  </si>
  <si>
    <t>ø160</t>
  </si>
  <si>
    <t>ø200</t>
  </si>
  <si>
    <t>Debljina izolacije 9 mm. Širina ploče iznosi 1 m.</t>
  </si>
  <si>
    <t>-dimenzije proboja ∅125</t>
  </si>
  <si>
    <t>-dimenzije proboja ∅150</t>
  </si>
  <si>
    <t>-dimenzije proboja ∅180</t>
  </si>
  <si>
    <t>-dimenzije proboja ∅220</t>
  </si>
  <si>
    <t>-dimenzije proboja ∅250</t>
  </si>
  <si>
    <t>-dimenzije proboja ∅280</t>
  </si>
  <si>
    <t>-dimenzije proboja ∅300</t>
  </si>
  <si>
    <t>-dimenzije cijevi ∅150</t>
  </si>
  <si>
    <t>-dimenzije cijevi ∅160</t>
  </si>
  <si>
    <t>-dimenzije cijevi ∅200</t>
  </si>
  <si>
    <t>REKAPITULACIJA TROŠKOVNIKA</t>
  </si>
  <si>
    <t>B)</t>
  </si>
  <si>
    <t xml:space="preserve">  Ukupno : </t>
  </si>
  <si>
    <t>Proračun cjevovoda i opreme (unutrašnjih i vanjskih jedinica) vršen je za opremu proizvođača Toshiba. U slučaju odabira drugog proizvođača opreme potrebno je izvršiti ponovni proračun i dimenzioniranje opreme i cjevovoda. Vanjske jedinice rashladnog sustava su odabrane zbog opcije backup kompresora.</t>
  </si>
  <si>
    <t>Ovim troškovnikom predviđena je izvedba radova u dvije faze na sustavima hlađenja. Prvom fazom radova obuhvaćena je izvedba cjevovoda i građevinski radovi (bušenje, štemanje te sanacija), dok je drugom fazom radova obuhvaćena instalacija opreme te ispitivanje i puštanje u pogon sustava hlađenja.</t>
  </si>
  <si>
    <t>Prizemlje (sustav #1) - Faza I</t>
  </si>
  <si>
    <t>Stavka uključuje fitinge i sav ovjesni pribor, te zaštitne cijevi većeg promjera za prolaz kroz zidove i ploče.</t>
  </si>
  <si>
    <t>Polaganje cijevi po zidu ili unutar spuštenog stropa.</t>
  </si>
  <si>
    <t>Cijevi slijedećih dimezija:</t>
  </si>
  <si>
    <t xml:space="preserve">ø 6,40 mm      </t>
  </si>
  <si>
    <t xml:space="preserve">ø 9,52 mm      </t>
  </si>
  <si>
    <t xml:space="preserve">ø 12,7 mm      </t>
  </si>
  <si>
    <t xml:space="preserve">ø 15,88 mm     </t>
  </si>
  <si>
    <t xml:space="preserve">ø 19,05 mm     </t>
  </si>
  <si>
    <t xml:space="preserve">ø 22,2 mm     </t>
  </si>
  <si>
    <t>Arma-chek S+ AFS-2-028</t>
  </si>
  <si>
    <t>Arma-chek S+ AFS-2-035</t>
  </si>
  <si>
    <t>ili jednakovrijedno</t>
  </si>
  <si>
    <t>kriterij jednakovrijednosti debljina izolacije</t>
  </si>
  <si>
    <t>PVC ø32 mm</t>
  </si>
  <si>
    <t>Dobava i ugradnja toplinske izolacije sa parnom branom za izolaciju cijevi odvoda kondenzata (debljina izolacije 9 mm)</t>
  </si>
  <si>
    <t>Tubolit DG TL-32/9-DG</t>
  </si>
  <si>
    <t>kriterij jednakovrijednosti - vrijeme vatrootpornosti</t>
  </si>
  <si>
    <t>šlic zida 50/50 mm</t>
  </si>
  <si>
    <t>m'</t>
  </si>
  <si>
    <t>kriterij jednakovrijednosti - učin hlađenja</t>
  </si>
  <si>
    <t>Kontrola i nadzor cijelog sistema preko računala, zabrane i dozvole rada sa pojedinim funkcijama:
- WEB povezivanje i kontrola sistema na lokalnu mrežu (ethernet)
-NADZOR POTROŠNJE EL. ENERGIJE
- na raspolaganju je prikaz potrošnje energije i funkcije izvještavanja putem dodatnog relejnog sučelja BMS-IFWH5E 
- ON/OFF funkcija uklučivanja/isključivanja
- postavke temperature 18-29 °C
- vremensko programiranje putem kalendara
- režimi rada automatski, grijanje/hlađenje, samo ventilator
- uključen software za upravljanje s web tražilicom; popis svih unutarnjih jedinica prilagoditi nazivima prostorije,
 kata ili vlasnika, prikaz osnovnih postavki na zaslonu, umreženje do max. 4 korisnika istodobno i do 32 korisnička računa s različitim ograničenjima pristupa</t>
  </si>
  <si>
    <t>1. kat (sustav #2) - Faza I</t>
  </si>
  <si>
    <t xml:space="preserve">ø 6,40  mm      </t>
  </si>
  <si>
    <t xml:space="preserve">ø 9,52  mm      </t>
  </si>
  <si>
    <t xml:space="preserve">ø 15,88  mm     </t>
  </si>
  <si>
    <t xml:space="preserve">ø 19,05  mm     </t>
  </si>
  <si>
    <t xml:space="preserve">ø 22,2  mm     </t>
  </si>
  <si>
    <t>43.</t>
  </si>
  <si>
    <t>2. kat (sustav #3) - Faza I</t>
  </si>
  <si>
    <t>58.</t>
  </si>
  <si>
    <t>59.</t>
  </si>
  <si>
    <t>60.</t>
  </si>
  <si>
    <t>61.</t>
  </si>
  <si>
    <t>62.</t>
  </si>
  <si>
    <t>63.</t>
  </si>
  <si>
    <t>64.</t>
  </si>
  <si>
    <t>65.</t>
  </si>
  <si>
    <t>66.</t>
  </si>
  <si>
    <t>67.</t>
  </si>
  <si>
    <t>69.</t>
  </si>
  <si>
    <t>70.</t>
  </si>
  <si>
    <t>71.</t>
  </si>
  <si>
    <t>72.</t>
  </si>
  <si>
    <t xml:space="preserve">Zidna jedinica  karakteristika: 
Qhl= 3,6 kW
Qg= 4,2 kW
Snaga el. priključka : 30 W 
Kol. zraka: 390/480/600 m³/h
Težina 15 kg
Nivo zvučnog tlaka: 28/32/37 dB
Dimenzije : ŠxVxD:  1050x320x228 mm
Medij: ekološki plin R410A
Priključci- tekući/plinski  Cu. (ø 6,4 / 9,5 mm ) 
Infracrveni daljinski upravljač uključen                                                                                        </t>
  </si>
  <si>
    <t xml:space="preserve">Zidna jedinica  karakteristika:
Qhl= 4,5 kW
Qg= 5,0 kW
Snaga el. priključka :  30 W
Kol. zraka: 540/660/840 m³/h
Težina 19 kg
Nivo zvučnog tlaka: 33/36/41 dB
Dimenzije : ŠxVxD:  1055x368x210 mm
Medij: ekološki plin R410A
Priključci- tekući/plinski  Cu. (ø 6,4 / 12,7 mm )
Infracrveni daljinski upravljač uključen                                                                                        </t>
  </si>
  <si>
    <t xml:space="preserve">Zidna jedinica  karakteristika:
Qhl= 5,6 kW
Qg= 6,3 kW
naga el. priključka :  30 W 
Kol. zraka: 540/660/840 m³/h
Težina 19 kg
Nivo zvučnog tlaka: 35/38/42 dB
Dimenzije : ŠxVxD:  1055x368x210 mm
Medij: ekološki plin R410A 
Priključci- tekući/plinski  Cu. (ø 6,4 / 12,7 mm )
Infracrveni daljinski upravljač uključen                                                                                        </t>
  </si>
  <si>
    <t xml:space="preserve">Ukupno : </t>
  </si>
  <si>
    <t>A)      ŠKOLA - RADIJATORSKO GRIJANJE</t>
  </si>
  <si>
    <t>ASV-PV R2" (Kvs=20m3/h)</t>
  </si>
  <si>
    <t>ASV-M R5/4" (Kvs=16m3/h)</t>
  </si>
  <si>
    <t>ASV-M R1/2" PN16 (Kvs=1,6 m3/h)</t>
  </si>
  <si>
    <t>22-500/1800 (2480W)</t>
  </si>
  <si>
    <t>22-500/1400 (2080W)</t>
  </si>
  <si>
    <t>za cijev NO20</t>
  </si>
  <si>
    <t>za cijev NO32</t>
  </si>
  <si>
    <t>za cijev NO40</t>
  </si>
  <si>
    <t>- aksijalni ukupni pomak 40 mm</t>
  </si>
  <si>
    <t>+-20 mm, duljina 230 mm</t>
  </si>
  <si>
    <t>- vanjski promjer 80 mm</t>
  </si>
  <si>
    <t>- masa 1,5 kg</t>
  </si>
  <si>
    <t>tip ASP DN50 PN16</t>
  </si>
  <si>
    <t>Izrada čvrstih točaka za cijev NO50</t>
  </si>
  <si>
    <t>Protupožarno brtvljenje prodora cijevi i cijevi kondezata masom vatrootpornosti 90 minuta od ovlaštene firme. Prodore brtviti ekspandirajućim protupožarnim akrilnim kitom kao Promaseal AG olo jednakovrijedno</t>
  </si>
  <si>
    <t>B)       ŠKOLA - VENTILACIJA</t>
  </si>
  <si>
    <t xml:space="preserve">Rekuperator topline tehničkih karakteristika:
Protok zraka: 1500 m³/h
Efikasnost:
- temperaturna izmjena: 81 %
- entalpijska izmjena - hlađenje: 71,5 %
- entalpijska izmjena - grijanje: 72,5 %
Razina buke : 33,5 - 39 dB
Maksimalni vanjski statički tlak : 175 Pa
Dimenzije Š x D x V : 798 x 1004 x 1144 mm
Priključak zraka; ø 250 mm
Težina :  105 kg 
Startna jačina struje: ispod 7,3 A
El. priključak:  220V - 1f - 50Hz                        </t>
  </si>
  <si>
    <t>Lossnay LGH-150RVX-E</t>
  </si>
  <si>
    <t xml:space="preserve">Rekuperator topline tehničkih karakteristika:
Protok zraka: 250 m³/h
Efikasnost:
- temperaturna izmjena: 83,5 %
- entalpijska izmjena - hlađenje: 76 %
- entalpijska izmjena - grijanje: 77,5 %
Razina buke : 18 - 27 dB
Maksimalni vanjski statički tlak : 85 Pa
Dimenzije Š x D x V : 273 x 735 x 780 mm
Priključak zraka; ø 150 mm
Težina :  20 kg 
Startna jačina struje: ispod 0,9 A
El. priključak:  220V - 1f - 50Hz                        </t>
  </si>
  <si>
    <t>Lossnay LGH-25RVX-E</t>
  </si>
  <si>
    <t>količina zraka V = 164 - 187 m3/h</t>
  </si>
  <si>
    <t>pad tlaka Δp = 46 - 53 Pa</t>
  </si>
  <si>
    <t>napon 220V/50Hz, el. snaga 33 W; 0,15 A</t>
  </si>
  <si>
    <t>količina zraka V = 19 - 47 m3/h</t>
  </si>
  <si>
    <t>pad tlaka Δp = 16 - 20 Pa</t>
  </si>
  <si>
    <t>količina zraka V = 108 m3/h</t>
  </si>
  <si>
    <t>pad tlaka Δp = 22 Pa</t>
  </si>
  <si>
    <t>- spiro cijev ∅100</t>
  </si>
  <si>
    <t>- spiro cijev ∅125</t>
  </si>
  <si>
    <t>- spiro cijev ∅150</t>
  </si>
  <si>
    <t>- spiro cijev ∅250</t>
  </si>
  <si>
    <t>- koljeno ∅100/90°</t>
  </si>
  <si>
    <t>- koljeno ∅125/90°</t>
  </si>
  <si>
    <t>- koljeno ∅150/90°</t>
  </si>
  <si>
    <t>- koljeno ∅250/90°</t>
  </si>
  <si>
    <t>- T-račva ∅100/90°</t>
  </si>
  <si>
    <t>- T-račva ∅125/∅100/90°</t>
  </si>
  <si>
    <t>- T-račva ∅125/90°</t>
  </si>
  <si>
    <t>- redukcija ∅125/∅100</t>
  </si>
  <si>
    <t>- redukcija ∅160/∅150</t>
  </si>
  <si>
    <t>- fleksibilna cijev izolirana ∅125</t>
  </si>
  <si>
    <t>-obujmice za cijev ∅100</t>
  </si>
  <si>
    <t>-obujmice za cijev ∅125</t>
  </si>
  <si>
    <t>-obujmice za cijev ∅150</t>
  </si>
  <si>
    <t>-obujmice za cijev ∅250</t>
  </si>
  <si>
    <t>-navojna šipka M8x1000mm</t>
  </si>
  <si>
    <t>∅100</t>
  </si>
  <si>
    <t>∅125</t>
  </si>
  <si>
    <t>-dimenzije proboja 600x315 mm</t>
  </si>
  <si>
    <t>ŠKOLA - RADIJATORSKO GRIJANJE</t>
  </si>
  <si>
    <t>ŠKOLA - VENTILACIJA</t>
  </si>
  <si>
    <t>Sustav #1 - Faza I</t>
  </si>
  <si>
    <t>Polaganje cijevi po zidu ili unutar spuštenog storpa.</t>
  </si>
  <si>
    <t xml:space="preserve">ø 12,7  mm     </t>
  </si>
  <si>
    <t xml:space="preserve">ø 19,1  mm      </t>
  </si>
  <si>
    <t xml:space="preserve">ø 22,2  mm      </t>
  </si>
  <si>
    <t>kriterij jednakovrijednosti - debljina izolacije</t>
  </si>
  <si>
    <t xml:space="preserve">Zidna jedinica  karakteristika:
Qhl= 7,1 kW
Qg= 8,0 kW
Snaga el. priključka : 30 W
Kol. zraka: 570/750/1020 m³/h
Težina 25 kg
Nivo zvučnog tlaka: 34/39/46 dB
Dimenzije : ŠxVxD:  1430x368x210 mm
Medij: ekološki plin R410A
Priključci- tekući/plinski  Cu. (ø 9,5 / 15,9 mm )
Infracrveni daljinski upravljač uključen                                                                                        </t>
  </si>
  <si>
    <t>Sustav #2 - Faza I</t>
  </si>
  <si>
    <t>A)       VRTIĆ - RADIJATORSKO GRIJANJE</t>
  </si>
  <si>
    <t>22-500/1400 (1912W)</t>
  </si>
  <si>
    <t>22-500/1000 (1365W)</t>
  </si>
  <si>
    <t>21-500/1000 (1024W)</t>
  </si>
  <si>
    <t>21-300/600 (1514W)</t>
  </si>
  <si>
    <t>- aksijalni ukupni pomak 34 mm</t>
  </si>
  <si>
    <t>+-17 mm, duljina 198 mm</t>
  </si>
  <si>
    <t>- vanjski promjer 52 mm</t>
  </si>
  <si>
    <t>- aksijalna opružna sila 39 N/mm</t>
  </si>
  <si>
    <t>- masa 0,6 kg</t>
  </si>
  <si>
    <t>tip ASP DN32 PN16</t>
  </si>
  <si>
    <t>Izrada čvrstih točaka za cijev NO32</t>
  </si>
  <si>
    <t>B)       VTRIĆ - VENTILACIJA</t>
  </si>
  <si>
    <t>količina zraka V = 58 m3/h</t>
  </si>
  <si>
    <t>pad tlaka Δp = 31 Pa</t>
  </si>
  <si>
    <t>napon 220V/50Hz, el. snaga 15 W; 0,07 A</t>
  </si>
  <si>
    <t>količina zraka V = 23-52 m3/h</t>
  </si>
  <si>
    <t>pad tlaka Δp = 5 - 10 Pa</t>
  </si>
  <si>
    <t>količina zraka V = 91 m3/h</t>
  </si>
  <si>
    <t>pad tlaka Δp = 15 Pa</t>
  </si>
  <si>
    <t>količina zraka V = 141 m3/h</t>
  </si>
  <si>
    <t>pad tlaka Δp = 20 Pa</t>
  </si>
  <si>
    <t>- obujmice za cijev ∅100</t>
  </si>
  <si>
    <t>- navojna šipka M8x1000 mm</t>
  </si>
  <si>
    <t>- dimenzije proboja ∅125</t>
  </si>
  <si>
    <t>VRTIĆ - RADIJATORSKO GRIJANJE</t>
  </si>
  <si>
    <t>VRTIĆ - VENTILACIJA</t>
  </si>
  <si>
    <t>Vrtić - Faza I</t>
  </si>
  <si>
    <t>Polaganje cijevi u po zidu i nutar spuštenog stropa.</t>
  </si>
  <si>
    <t>Vrtić - Faza II</t>
  </si>
  <si>
    <t>Vanjska jedinica s 3 inverterska DC Twin-rotary kompresora, karakteristika:
Učin hlađenja: 45,00 kW
Učin grijanja: 50,00 kW
Nivo zvučnog tlaka:   62 / 64  dB(A)
Napon: 400 V, 50 Hz
Snaga el. priključka - hlađenje;13,70 kW/20,80A
Snaga el. priključka - grijanje; 14,20 kW/22,00A 
Startna struja: 1 A
Koeficijent rashladnog učinka EER: 3,28
Koeficijent ogrijevnog učinka COP: 3,52
Koeficijent rashladnog učinka pri djelomičnom opterećenju (70%-50%-30%)
- EER  4,51 - 5,59 - 4,92
Koeficijent ogrijevnog učinka pri djelomičnom opterećenju (70%-50%-30%)
- COP 4,77 - 5,50 - 4,70
Dimenzije (Š / D / V) :  1210 / 780 / 1830 mm
Težina uređaja: 330 kg
Područje rada : hlađenje od -5°C do +43 °C
Područje rada : grijanje   od  -20°C do +15 °C
Medij: ekološki plin R410 A
Priključci- tekući/plinski  Cu. (ø 15,9 / 28,6 mm)</t>
  </si>
  <si>
    <t>Vanjska jedinica s 3 inverterska DC Twin-rotary kompresora, karakteristika:
Učin hlađenja: 45,00 kW 
Učin grijanja: 50,00 kW
Nivo zvučnog tlaka:   62 / 64  dB(A)
Napon: 400 V, 50 Hz
Snaga el. priključka - hlađenje;13,70 kW/20,80A
Snaga el. priključka - grijanje; 14,20 kW/22,00A
Startna struja: 1 A
Koeficijent rashladnog učinka EER: 3,28
Koeficijent ogrijevnog učinka COP: 3,52
Koeficijent rashladnog učinka pri djelomičnom opterećenju (70%-50%-30%)
- EER      4,51 - 5,59 - 4,92
Koeficijent ogrijevnog učinka pri djelomičnom opterećenju (70%-50%-30%)
- COP    4,77 - 5,50 - 4,70
Dimenzije (Š / D / V) :  1210 / 780 / 1830 mm
Težina uređaja: 330 kg
Područje rada : hlađenje od -5°C do +43 °C
Područje rada : grijanje   od  -20°C do +15 °C
Medij: ekološki plin R410 A
Priključci- tekući/plinski  Cu. (ø 15,9 / 28,6 mm)</t>
  </si>
  <si>
    <t xml:space="preserve">Zidna jedinica  karakteristika: 
Qhl= 2,2 kW
Qg= 2,5 kW
Snaga el. priključka :  30 W 
Kol. zraka: 390/450/570 m³/h
Težina 15 kg
Nivo zvučnog tlaka: 28/31/35 dB
Dimenzije : ŠxVxD:  1050x320x228 mm
Medij: ekološki plin R410A 
Priključci- tekući/plinski  Cu. (ø 6,4 / 9,5 mm )
nfracrveni daljinski upravljač uključen                                                                                                                                              </t>
  </si>
  <si>
    <t xml:space="preserve">zidna jedinica  karakteristika:
Qhl= 2,8 kW
Qg= 3,2 kW 
Snaga el. priključka :  30 W 
Kol. zraka: 390/480/600 m³/h
Težina 15 kg
Nivo zvučnog tlaka: 28/32/37 dB
Dimenzije : ŠxVxD:  1050x320x228 mm
Medij: ekološki plin R410A
Priključci- tekući/plinski  Cu. (ø 6,4 / 9,5 mm ) 
Infracrveni daljinski upravljač uključen                                                                                                                                              </t>
  </si>
  <si>
    <t>Multimedijalna dvorana - Faza I</t>
  </si>
  <si>
    <t>Polaganje cijevi unutar spuštenog stropa i u šliceve unutar betonskih zidova.</t>
  </si>
  <si>
    <t xml:space="preserve">ø 6,35  mm      </t>
  </si>
  <si>
    <t xml:space="preserve">ø 15,9  mm      </t>
  </si>
  <si>
    <t>ø32 mm</t>
  </si>
  <si>
    <t>Multimedijalna dvorana - Faza II</t>
  </si>
  <si>
    <t>1</t>
  </si>
  <si>
    <t xml:space="preserve">          SPORTSKA DVORANA - VENTILACIJA</t>
  </si>
  <si>
    <t>(komore), standardne za unutrašnju ugradnju,</t>
  </si>
  <si>
    <t>dvoetažne izvedbe, slijedećih karakteristika:</t>
  </si>
  <si>
    <t>kapacitet grijanja Q = 40,00 kW</t>
  </si>
  <si>
    <t>kapacitet hlađenja H = 56,61 kW</t>
  </si>
  <si>
    <t>napajanje 3x400V, 50Hz</t>
  </si>
  <si>
    <t>Izbor sastavnih dijelova klima komore za dobavni zrak:</t>
  </si>
  <si>
    <t>- regulacijska zaklopka usisne/odvodne jedinice</t>
  </si>
  <si>
    <t>- filterska jedinica F sa vrećastim filterom klase F7</t>
  </si>
  <si>
    <t>- regulacijska zaklopka optočnog zraka</t>
  </si>
  <si>
    <t>- prigušivač zvuka, model PZ3</t>
  </si>
  <si>
    <t>- FR okvir protusmrzavajućeg termostata</t>
  </si>
  <si>
    <t xml:space="preserve">- WTK hladnjak sa eliminatorom kapljica, učina H=56,61 kW, </t>
  </si>
  <si>
    <t>- prazna jedinica</t>
  </si>
  <si>
    <t>- regulacijska zaklopka</t>
  </si>
  <si>
    <t>- pocinčano postolje visine 200 mm</t>
  </si>
  <si>
    <t>U cijenu uključiti i uporabu auto dizalice za podizanje vanjske jedinice na krov objekta - visina dizanja 7,00 m.</t>
  </si>
  <si>
    <t>tip KEK 7-M-DU50P-S</t>
  </si>
  <si>
    <t xml:space="preserve">- Climatix controller 21 I/O sa TCP/IP </t>
  </si>
  <si>
    <t>kom 1</t>
  </si>
  <si>
    <t>- redne stezaljke sa oprugom za Climatix 635</t>
  </si>
  <si>
    <t xml:space="preserve">- modul za proširenje 14 I/O, </t>
  </si>
  <si>
    <t>oznaka POL955.00/STD</t>
  </si>
  <si>
    <t xml:space="preserve">- redne stezaljke sa oprugom modul 955, </t>
  </si>
  <si>
    <t>oznaka POL095.56/STD</t>
  </si>
  <si>
    <t xml:space="preserve">- Climatix display za ugradnju na ormar, </t>
  </si>
  <si>
    <t>oznaka POL871.72/STD</t>
  </si>
  <si>
    <t xml:space="preserve">- Diff. presostat, mjerno područje 50…500Pa, </t>
  </si>
  <si>
    <t>oznaka DS-205 B</t>
  </si>
  <si>
    <t>kom 2</t>
  </si>
  <si>
    <t xml:space="preserve">- Kanalski osjetnik temperature 400mm, </t>
  </si>
  <si>
    <t>LG-Ni1000, QEM verzija, oznaka QAM9120.040</t>
  </si>
  <si>
    <t>kom 4</t>
  </si>
  <si>
    <t xml:space="preserve">- Protusmrzavajući termostat, AC 24V, DC 0-10V,     </t>
  </si>
  <si>
    <t xml:space="preserve">mjerno područje 0-15°C , oznaka QAF64.6-J </t>
  </si>
  <si>
    <t xml:space="preserve">- Pomoćni materijal za QAF63/64, AQM63.2 </t>
  </si>
  <si>
    <t xml:space="preserve">- Pogon žaluzija , s povratnom oprugom, </t>
  </si>
  <si>
    <t>24VAC, 0-10VDC, kružni-16Nm, GCA161.1E</t>
  </si>
  <si>
    <t xml:space="preserve">-pogon žaluzija, 24VAC, 0-10VDC, kružni grijač </t>
  </si>
  <si>
    <t>oznaka GBB161.1E</t>
  </si>
  <si>
    <t>kom 3</t>
  </si>
  <si>
    <t>grijač</t>
  </si>
  <si>
    <t xml:space="preserve">- Set fitinga 3 kom DN20 , oznaka ALG203   </t>
  </si>
  <si>
    <t xml:space="preserve">- trokraki ventil, DN25, kvs 6.3, VXP45.25-6.3        </t>
  </si>
  <si>
    <t>- Pogon ventila, oznaka SSC619</t>
  </si>
  <si>
    <t>hladnjak</t>
  </si>
  <si>
    <t xml:space="preserve">- Fiting za VVG/VXG41./44. DN50, ozn. ALG403 </t>
  </si>
  <si>
    <t xml:space="preserve">- 11/2' trokraki ventil, PN 16, VVXG44.40-25       </t>
  </si>
  <si>
    <t>- Pogon ventila, 24V, hod 5,5mm kontinuirana,</t>
  </si>
  <si>
    <t>oznaka SAS61.03</t>
  </si>
  <si>
    <t>- Elektroupravljački ormar - unutarnja ugradnja</t>
  </si>
  <si>
    <t>Elektro upravljački ormar isporučuje se sa svim potrebnim elementima DDC regulacije i elementima energetskih instalacija (bimetalni, sklopnici, grebenaste upravljačke sklopke).</t>
  </si>
  <si>
    <t xml:space="preserve">Ormar se isporučuje kompletno ožičen i ispitan, </t>
  </si>
  <si>
    <t>sa svom potrebnom dokumentacijom.</t>
  </si>
  <si>
    <t>Signalizacija stanja elektromotornih potrošača te</t>
  </si>
  <si>
    <t>pojedinih dijelova automatike prikazana je na DDC</t>
  </si>
  <si>
    <t xml:space="preserve">regulatoru, te pomoću dvobojnih LED dioda na </t>
  </si>
  <si>
    <t>vratima ormara.</t>
  </si>
  <si>
    <t>PUŠTANJE UREĐAJA U POGON:</t>
  </si>
  <si>
    <t>Tvornička montaža elemenata automatike na</t>
  </si>
  <si>
    <t>klima komoru: pogoni žaluzina, dif. presostati,</t>
  </si>
  <si>
    <t xml:space="preserve">osjetnici dif. tlaka, protusmrzavajući i zaštitni </t>
  </si>
  <si>
    <t xml:space="preserve">termostati, frekventni pretvarači. </t>
  </si>
  <si>
    <t>Kontrola unaprijed montiranih elemenata automatike</t>
  </si>
  <si>
    <t>na objektu:</t>
  </si>
  <si>
    <t>ventila, kao i ostalih cjevnih elemenata.</t>
  </si>
  <si>
    <t>kanalni ili prostorni osjetnici temperature i/ili vlage,</t>
  </si>
  <si>
    <t>kanalni i/ili prostorni osjetnici tlaka, sobnih</t>
  </si>
  <si>
    <t>upravljačkih jedinica, regulacijskih ventila s pogonima</t>
  </si>
  <si>
    <t>cijevnih termostata.</t>
  </si>
  <si>
    <t>Kontrola kabelske instalacije: unaprijed položeni,</t>
  </si>
  <si>
    <t>označeni i spojeni kablovi na oba kraja. Kablovi</t>
  </si>
  <si>
    <t xml:space="preserve">moraju biti zaštićeni kabelskim kanalicama ili </t>
  </si>
  <si>
    <t>plastičnim cijevima, uvučeni u ormar i spojeni</t>
  </si>
  <si>
    <t>sukladno shemi.</t>
  </si>
  <si>
    <t xml:space="preserve">Radovi pri puštanju kompletne instalacije u pogon i </t>
  </si>
  <si>
    <t>usklađivanje djelovanja opreme za automatiku u polju</t>
  </si>
  <si>
    <t>s instalacijom elektromotornog pogona.</t>
  </si>
  <si>
    <t xml:space="preserve">Programiranje DDC regulatora, ispitivanje signala za </t>
  </si>
  <si>
    <t>osiguravanje funkcionalno ispravnog rada svih sustava</t>
  </si>
  <si>
    <t>po specifikaciji strojarskog i električnog  projekta.</t>
  </si>
  <si>
    <t>Izrada konačnih aplikacijskih shema, te davanje</t>
  </si>
  <si>
    <t>tehničke dokumentacije.</t>
  </si>
  <si>
    <t>Obuka kadrova korisnika za osnovni servis i</t>
  </si>
  <si>
    <t>intervencije.</t>
  </si>
  <si>
    <t>U cijenu uključiti i uporabu auto dizalice za podizanje vanjske jedinice na krov objekta - visina dizanja 7,35 m.</t>
  </si>
  <si>
    <t>Tehničke karakteristike uređaja:</t>
  </si>
  <si>
    <t>Hlađenje pri nominalnim Eurovent uvjetima:</t>
  </si>
  <si>
    <t>Qh max/Qh nom = 75,3 kW/63,3 kW</t>
  </si>
  <si>
    <t>Regulacija kapaciteta: kontinuirana</t>
  </si>
  <si>
    <t>Nominalna priključna snaga:</t>
  </si>
  <si>
    <t>N ukupno = 25,5 kW / 400 V - 50 Hz</t>
  </si>
  <si>
    <t>EER = 2,48</t>
  </si>
  <si>
    <t>ESEER = 4,05</t>
  </si>
  <si>
    <t>Tv = 35°C ST</t>
  </si>
  <si>
    <t>Tvode=7/12°C</t>
  </si>
  <si>
    <t>Radni medij: voda, 0% MEG</t>
  </si>
  <si>
    <t>Protok vode u isparivaču: 181 l/min</t>
  </si>
  <si>
    <t>Pad tlaka u isparivaču : 8 kPa</t>
  </si>
  <si>
    <t>Grijanje pri nominalnim Eurovent uvjetima:</t>
  </si>
  <si>
    <t>Qg max/Qg nom = 74,7 kW/62,7 kW</t>
  </si>
  <si>
    <t>Priključna snaga:</t>
  </si>
  <si>
    <t>N ukupno = 21,4 kW / 400V - 50 Hz</t>
  </si>
  <si>
    <t>COP = 2,93</t>
  </si>
  <si>
    <t>Tv = 7°C ST</t>
  </si>
  <si>
    <t>Tw,i/u = 45/40 °C</t>
  </si>
  <si>
    <t>ESP pumpe: 220</t>
  </si>
  <si>
    <t>Broj kompresora: 6</t>
  </si>
  <si>
    <t>Nivo zvučnog tlaka: 83 dB(A) na udaljenosti 1m od jedinice</t>
  </si>
  <si>
    <t>Radno područje hlađenje: -5 - 43°C</t>
  </si>
  <si>
    <t>Radno područje grijanje: -15 - 35°C</t>
  </si>
  <si>
    <t>Dimenzije ukupno:</t>
  </si>
  <si>
    <t>2980 x 780 mm ; h = 1684 mm</t>
  </si>
  <si>
    <t>Težina u pogonu: 765 kg</t>
  </si>
  <si>
    <t>Predvidjeti dizalicu za dizanje rashladnika na</t>
  </si>
  <si>
    <t>krov, visina podizanja 7,35 m.</t>
  </si>
  <si>
    <t>RZ-P 400x400-R-K</t>
  </si>
  <si>
    <t>Otpornost prema požaru ispitana prema EN 1366-2 klasificirana prema EN 13501-3. EI 90.</t>
  </si>
  <si>
    <t>FD25-630x630-M230-S</t>
  </si>
  <si>
    <t>FŽ 585 x 450  (Aef=0,130m2)</t>
  </si>
  <si>
    <t>Kriterij jednakovrijednosti: dimenzije</t>
  </si>
  <si>
    <t>Unutrašnji radius savijanja minimalno 10 cm.</t>
  </si>
  <si>
    <t>reviziono okno 500x400</t>
  </si>
  <si>
    <t>reviziono okno 400x300</t>
  </si>
  <si>
    <t>za cijev DN40</t>
  </si>
  <si>
    <t>- cijev DN65Če</t>
  </si>
  <si>
    <t>Debljine izolacije 25 mm, sve obložiti Al limom debljine 0,5 mm.</t>
  </si>
  <si>
    <t>šifra AC-25X076 + Al lim 0,5 mm</t>
  </si>
  <si>
    <t>R3/4”</t>
  </si>
  <si>
    <t>R2”</t>
  </si>
  <si>
    <t>Dezinfekcija ventilacijskih kanala.</t>
  </si>
  <si>
    <t>A)       KOTLOVNICA</t>
  </si>
  <si>
    <t>za loživo ulje i zemni plin, za ugradnju na postojeći</t>
  </si>
  <si>
    <t>kotao toplinskog učina 405 kW.</t>
  </si>
  <si>
    <t>Izvedba: s elektronskom slijednom regulacijom i</t>
  </si>
  <si>
    <t>ugrađenom elektrokomandom,</t>
  </si>
  <si>
    <t>u radu na plin klizno-dvostupanjska ili modulirana</t>
  </si>
  <si>
    <t>u radu na ulje dvostupanjska</t>
  </si>
  <si>
    <t>Armatura navojna NO 25 (R 1")</t>
  </si>
  <si>
    <t>Kapacitet plamenika 393 kW</t>
  </si>
  <si>
    <t>Omjer regulacije u radu na plin 1:5</t>
  </si>
  <si>
    <t>Omjer regulacije u radu na ulje 1:2,5</t>
  </si>
  <si>
    <t>Plamenik po konstrukciji i sastavu odgovara propisima EN 267 i EN 676, emisije  klase 3,izrađen je u kompaktnoj izvedbi i sastoji se</t>
  </si>
  <si>
    <t>od slijedećih važnijih dijelova:</t>
  </si>
  <si>
    <t>kućišta plamenika, motora plamenika proizvod -weishaupt- od 0,53 kW el. zaštite IP54, s relejom za odvojeno el. napajanje motora plamenika, motora uljne pumpe plamenika proizvod -weishaupt- od 0,075 kW, kućišta za regulaciju zraka sa zvučno izoliranim usisom,ventilatorskog kola, tlačne sklopke za zrak, postavnog motora -weishaupt- za pogon</t>
  </si>
  <si>
    <t xml:space="preserve">zaklopke za zrak koja se za vrijeme stajanja plamenika zatvara, postavnog motora -weishaupt- za pogon zaklopke za plin koja se za vrijeme stajanja </t>
  </si>
  <si>
    <t>plamenika zatvara, mikroprocesorskog programatora s integriranim programom kontrole nepropusnosti, LCD zaslonom poslužni uređaj za programiranje</t>
  </si>
  <si>
    <t>procesora i očitavanje stanja s brojačem radnih sati i impulsa)i integriranom utičnomletvom i 7+4-polnim priključnim utičnicama, prekidača s vanjske strane kućišta 1-2 za odabir rada plin/EL ulje, elektronskog</t>
  </si>
  <si>
    <t>potpalnog uređaja, plamene glave, mješalištasa zaustavnom pločom, kablova za paljenje, elektrode za paljenje, osjetilom plamena, plamene glave, tlačne sklopke minimalnog tlaka ulja, pumpe za ulje s odvojenim motorom (ne radi kada plamenik radi na plin), tri magnetska ventila za ulje, priključnih stezaljki, brtve za prirubnicu, pričvrsnih vijaka i</t>
  </si>
  <si>
    <t>armature za plin NO 25 sastavljene od:</t>
  </si>
  <si>
    <t>dvostrukog magnetskog ventila za plin klaseA s integriranom regulacijom količine i tlaka plina i filterom na ulaznoj strani, tlačne sklopke minimalnog tlaka plina, tlačne sklopke za kontrolu nepropusnosti magnetskih ventila, kuglaste slavine  i spojnih elemenata.</t>
  </si>
  <si>
    <t xml:space="preserve">Proizvod i tip kao ili jednakovrijedan: </t>
  </si>
  <si>
    <t>PLAMENIK KOMBINIRANI PLIN/EL ULJE WGL40/1-A  ARMATURA  R 1”    125-550 kW</t>
  </si>
  <si>
    <t>SAPNICA FLUIDICS HF 45 5,50 GPH</t>
  </si>
  <si>
    <t>SAPNICA FLUIDICS HF 45 3,50 GPH</t>
  </si>
  <si>
    <t>Filter za ulje V500 SI R3/8"-jednostruki s brzozatvarjućim ventilom u dovodnom vodu</t>
  </si>
  <si>
    <t>ZAPORNA KOMBINACIJA NO 3/8” TEFLON BRTVA , PN 40</t>
  </si>
  <si>
    <t>Zaporna kombinacija sa mehaničkim spojem i</t>
  </si>
  <si>
    <t>prekidačem, sastavljena od:</t>
  </si>
  <si>
    <t>2 kuglaste slavine sa jednom ručicom, krajnjeg prekidača, sve sastavljeno na montažnoj ploči.</t>
  </si>
  <si>
    <t>Kriterij jednakovrijednosti: toplinski učin</t>
  </si>
  <si>
    <t>Dobava i ugradnja plašta (zaštitnog lima) tijela</t>
  </si>
  <si>
    <t>postojećeg kotla (VITOPLEX 100 - 405kW)</t>
  </si>
  <si>
    <t>Dobav i ugradnja automatike kotla s kaskadom</t>
  </si>
  <si>
    <t>za rad 2 kotla za postojeće kotlove Viessmann</t>
  </si>
  <si>
    <t>VITOPLEX 100 - 405kW</t>
  </si>
  <si>
    <t>Dobava i ugradnja automatske regulacije za dodatna četiri kruga grijanja za postojeće kotlove</t>
  </si>
  <si>
    <t>- priključna cijev za punjenje s nastavkom DN80</t>
  </si>
  <si>
    <t>za priključenje cisterne</t>
  </si>
  <si>
    <t>- cijev DN50 za priključak odzračnog ventila AT 2"</t>
  </si>
  <si>
    <t>l= 6m (hmin=4m)</t>
  </si>
  <si>
    <t xml:space="preserve">- odzračni ventil R2” (DN50) </t>
  </si>
  <si>
    <t>- otvor za mjernu letvu i mjerna letva</t>
  </si>
  <si>
    <t xml:space="preserve">Brzozatvarajući ventil R5/4” </t>
  </si>
  <si>
    <t>Usisna košara sa nepovratnim ventilom DN32</t>
  </si>
  <si>
    <t>Filter goriva sa ventilima R5/4”</t>
  </si>
  <si>
    <t>Dobava i ugradnja zupčaste pumpe za transport</t>
  </si>
  <si>
    <t>lož ulja, za ugradnju u šaht spremnika lož ulja</t>
  </si>
  <si>
    <t>Protok 3,4 lit/min, 0,5 Mpa</t>
  </si>
  <si>
    <t>Snaga elektromotora 0,1 kW</t>
  </si>
  <si>
    <t>Dobava i ugradnja dvostjenskog plastičnog cjevovoda za EL lož ulje (uljevni cjevovodi i cjevovodi za povrat para), uključujući koljena, spojne elemente, uvodnice i sve ostale fitinge, kao i prirubnice, brtve i ostali spojni i montažni materijal.</t>
  </si>
  <si>
    <t>Dobava i ugradnja elektromagnetnog ventila</t>
  </si>
  <si>
    <t>za EL lož ulje, dimenzija NO25</t>
  </si>
  <si>
    <t>Dobava i ugradnja ventila za EL lož ulje, dimenzija:</t>
  </si>
  <si>
    <t>NO32</t>
  </si>
  <si>
    <t>NO25</t>
  </si>
  <si>
    <t>Dobava i ugradnja otplinjača za EL lož ulje</t>
  </si>
  <si>
    <t>Tlačna proba spremnika u skladu s propisima, punjenjem i pražnjenjem spremnika vodom.</t>
  </si>
  <si>
    <t>V =  40 m3</t>
  </si>
  <si>
    <t>Čišćenje spremnika po završenoj tlačnoj probi.</t>
  </si>
  <si>
    <t>Dobava i ugradnja sustava kontrole nepropusnosti dvoplošnog spremnika i dvostijenog čeličnog cjevovoda, koji se ugrađuje u objektu, sa ugrađenom sljedećom opremom:</t>
  </si>
  <si>
    <t xml:space="preserve">- spremnik za tekućinu detekcije propuštanja </t>
  </si>
  <si>
    <t>- senzorska jedinica sa senzorskim kabelom</t>
  </si>
  <si>
    <t>"Self climat" tip LAG 2000</t>
  </si>
  <si>
    <t>Dobava i ugradnja cijevi za alarmiranje propuštanja</t>
  </si>
  <si>
    <t>dimenzija PEX 16x1</t>
  </si>
  <si>
    <t xml:space="preserve">Dobava i ugradnja zaštitne cijevi za zaštitu </t>
  </si>
  <si>
    <t>cijevi za alarmiranje, dimenzija:</t>
  </si>
  <si>
    <t>PEHD DN65</t>
  </si>
  <si>
    <t>Pjeskarene postojećeg razdjelnika NO200</t>
  </si>
  <si>
    <t>dužine 2,1 m, bojanje temeljnom bojom</t>
  </si>
  <si>
    <t xml:space="preserve">toplinska izolacija mineralnom vunom debljine </t>
  </si>
  <si>
    <t>50 mm i oblaganje Al-limom debljine 0,5 mm</t>
  </si>
  <si>
    <t>Pjeskarene postojećeg sabirnika NO200</t>
  </si>
  <si>
    <t>dužine 1,9 m, bojanje temeljnom bojom</t>
  </si>
  <si>
    <t>Ličenje cjevovoda dvostrukim premazom temeljnom</t>
  </si>
  <si>
    <t>bojom uz prethodno čišćenje cjevovoda čeličnom</t>
  </si>
  <si>
    <t>četkom od rđe</t>
  </si>
  <si>
    <t>Toplinska izolacija cjevovoda mineralnom vunom</t>
  </si>
  <si>
    <t>za izolaciju čeličnih cijevi, debljine izolacije 50 mm</t>
  </si>
  <si>
    <t>i oblaganje Al-limom debljine 0,5 mm.</t>
  </si>
  <si>
    <t>iz pocinčanog lima debljine 2 mm</t>
  </si>
  <si>
    <t xml:space="preserve">NO315 x 1000 mm                                                             </t>
  </si>
  <si>
    <t xml:space="preserve">Koljeno NO315/90°                                </t>
  </si>
  <si>
    <t xml:space="preserve">Redukcija NO315/NO250                               </t>
  </si>
  <si>
    <t xml:space="preserve">NO315                                                                          </t>
  </si>
  <si>
    <t>Dobava i ugradnja toplinske izolacije dimnjače</t>
  </si>
  <si>
    <t>mineralnom vunom debljine 10 cm</t>
  </si>
  <si>
    <t>karakteristika:</t>
  </si>
  <si>
    <t xml:space="preserve"> - visina dobave H = 4,2 m</t>
  </si>
  <si>
    <t xml:space="preserve"> - priključak NO40</t>
  </si>
  <si>
    <t xml:space="preserve"> - visina dobave H = 3 m</t>
  </si>
  <si>
    <t xml:space="preserve"> - priključak NO32</t>
  </si>
  <si>
    <r>
      <t xml:space="preserve">Dobava i ugradnja kompaktnog ultrazvučnog </t>
    </r>
    <r>
      <rPr>
        <b/>
        <sz val="10"/>
        <rFont val="Arial"/>
        <family val="2"/>
        <charset val="238"/>
      </rPr>
      <t/>
    </r>
  </si>
  <si>
    <t>kalorimetra za mjerenje utroška toplinske i</t>
  </si>
  <si>
    <t>rashladne energije. Kompaktni kalorimetar</t>
  </si>
  <si>
    <t>sastoji se od sledećih komponenti:</t>
  </si>
  <si>
    <t>- Ultrazvučni senzor protoka;</t>
  </si>
  <si>
    <t>- Kalkulator sa integriranim hardware-om</t>
  </si>
  <si>
    <t>i software-om za mjerenje protoka, temperature</t>
  </si>
  <si>
    <t>i potrošnje energije;</t>
  </si>
  <si>
    <t>- Par temperaturnih senzora.</t>
  </si>
  <si>
    <t>Kalkulator sadrži sva potrebna kola za snimanje</t>
  </si>
  <si>
    <t>protoka i temperature, kao i za izračunavanje,</t>
  </si>
  <si>
    <t>evidentiranje i prikazivanje podataka. Kućište</t>
  </si>
  <si>
    <t>kalkulatora može se postaviti direktno na senzor</t>
  </si>
  <si>
    <t>protoka ili na zid. Kalorimetar se jednostavno očitava</t>
  </si>
  <si>
    <t>sa jednorednog osmocifrenog ekrana sa jedinicama i</t>
  </si>
  <si>
    <t>simbolima. Pritisak na tipku omogućava jednostavnu</t>
  </si>
  <si>
    <t>regulaciju raznih opcija preko ekrana. Sve greške i</t>
  </si>
  <si>
    <t>nepravilnosti se automatski snimaju i prikazuju na LC</t>
  </si>
  <si>
    <t>ekranu. Da bi se iščitani podaci zaštitili, svi relevantni</t>
  </si>
  <si>
    <t>podaci se čuvaju u postojanoj memoriji (EEPROM). Ova</t>
  </si>
  <si>
    <t>memorija čuva izmjerene vrijednosti, parametre uređaja</t>
  </si>
  <si>
    <t>i tipove grešaka u redovnim intervalima.</t>
  </si>
  <si>
    <t>Napon napajanja:</t>
  </si>
  <si>
    <t>- Litijumska baterija 3,6 V DC – D ćelija</t>
  </si>
  <si>
    <t>(16 godina tipičan rok trajanja)</t>
  </si>
  <si>
    <t>kalorimetar 10 m3/h, DN40</t>
  </si>
  <si>
    <t>kalorimetar 6 m3/h, DN32</t>
  </si>
  <si>
    <t>kalorimetar 2,5 m3/h, DN20</t>
  </si>
  <si>
    <t xml:space="preserve">na vanjska vrata kotlovnice. Proizvođač i tip kao: </t>
  </si>
  <si>
    <t>FŽ 585 x 600  (Aef=0,183m2)</t>
  </si>
  <si>
    <t>FŽ 385 x 300  (Aef=0,051m2)</t>
  </si>
  <si>
    <t xml:space="preserve">radnog tlaka 10 bar. Promjer 460 mm, visina </t>
  </si>
  <si>
    <t>880 mm.</t>
  </si>
  <si>
    <t xml:space="preserve">za PTV koji se otvara kod 6 bara, R3/4”                                           </t>
  </si>
  <si>
    <t>sa automatskim odzračnim lončićem i kuglastim</t>
  </si>
  <si>
    <t>ventilom R1/2”</t>
  </si>
  <si>
    <t>skalom 0-120°C i skalom 0-4 bara</t>
  </si>
  <si>
    <t>Dobava i ugradnja jednostrukog ionskog omekšivača</t>
  </si>
  <si>
    <t>vode, koji se sastoji od:</t>
  </si>
  <si>
    <t>posude za sol</t>
  </si>
  <si>
    <t>nepovratnog ventila R1"</t>
  </si>
  <si>
    <t>vodomjer R1"</t>
  </si>
  <si>
    <t>kuglasti ventil R1"</t>
  </si>
  <si>
    <t>filter R1"</t>
  </si>
  <si>
    <t>U stavku je uključeno prvo punjenje ionske mase.</t>
  </si>
  <si>
    <t>Karakteristika filtera K=400 m3°dH, protok 2-3m3/h.</t>
  </si>
  <si>
    <t>Dobava i ugradnja priručnog drvenog ormarića</t>
  </si>
  <si>
    <t>s priborom i kemikalijama za ispitivanje omekšane</t>
  </si>
  <si>
    <t>i kotlovske vode.</t>
  </si>
  <si>
    <t>Ispitivanje kotlovnice kao oruđa za rad od</t>
  </si>
  <si>
    <t>ovlaštene ustanove</t>
  </si>
  <si>
    <t xml:space="preserve">Dobava sanduka s pijeskom i lopatom, sadržaj            </t>
  </si>
  <si>
    <t>pijeska 0,25 m3.</t>
  </si>
  <si>
    <t xml:space="preserve">Označavanje cjevovoda, ventila, pumpi i ostale </t>
  </si>
  <si>
    <t xml:space="preserve">opreme </t>
  </si>
  <si>
    <t>Izrada i postavljanje sheme kotlovnice i uputstava</t>
  </si>
  <si>
    <t>za rukovanje na zid u okviru pod staklom</t>
  </si>
  <si>
    <t>Protupožarno brtvljenje prodora cijevi iz i u</t>
  </si>
  <si>
    <t>kotlovnice vatrootpornosti 90 minuta.</t>
  </si>
  <si>
    <t>- brtvljenje prodor za par cijevi NO65</t>
  </si>
  <si>
    <t>- brtvljenje prodor za par cijevi NO40</t>
  </si>
  <si>
    <t>- brtvljenje prodor za par cijevi NO32</t>
  </si>
  <si>
    <t>B)       VENTILACIJA KUHINJE</t>
  </si>
  <si>
    <t>sa zračno hlađenim kondenzatorom , za</t>
  </si>
  <si>
    <t>vanjsku ugradnju , sa hidrauličkim modulom sa</t>
  </si>
  <si>
    <t>crpkom i inercijalnim spremnikom vode.</t>
  </si>
  <si>
    <t>Rashladni učin 27,1 kW kod temp. 7/12°C</t>
  </si>
  <si>
    <t xml:space="preserve">i vanjske temperature zraka 35°C. </t>
  </si>
  <si>
    <t>- karakteristika crpke</t>
  </si>
  <si>
    <t>potreban protok hladne vode 4,65 m3/h</t>
  </si>
  <si>
    <t>Rashladni medij je freon R410A.</t>
  </si>
  <si>
    <t xml:space="preserve">- električne karakteristike: </t>
  </si>
  <si>
    <t>3 faze, 50Hz, 400 V + uzemljenje</t>
  </si>
  <si>
    <t>apsorbirana snaga = 9,6 kW</t>
  </si>
  <si>
    <t>- dimenzije uređaja:</t>
  </si>
  <si>
    <t>dužina = 1105 mm</t>
  </si>
  <si>
    <t>širina = 505 mm</t>
  </si>
  <si>
    <t>visina = 1385 mm</t>
  </si>
  <si>
    <t>- masa jedinice = 224 kg</t>
  </si>
  <si>
    <t>Elektro ormar : potpuno ožičen i sastavljen</t>
  </si>
  <si>
    <t xml:space="preserve">sadrži sve elektr. komponente i CPU osnovnu </t>
  </si>
  <si>
    <t>karticu, omogućuje potpunu kontrolu jedinice</t>
  </si>
  <si>
    <t>u relaciji s naredbama primljenim od regulacije</t>
  </si>
  <si>
    <t>učina instalacije, te nadgledanje rada jedinice, ili</t>
  </si>
  <si>
    <t>radi u skladu s vanjskim regulacijskim sustavom.</t>
  </si>
  <si>
    <t>krov , visina 4,2 m</t>
  </si>
  <si>
    <t>Kriterij jednakovrijednosti: rashladni učin i gabariti</t>
  </si>
  <si>
    <t>(komore) , standardne za vanjsku ugradnju,</t>
  </si>
  <si>
    <t>kapacitet grijanja Q = 30,39 kW</t>
  </si>
  <si>
    <t>kapacitet hlađenja H = 25,8 kW</t>
  </si>
  <si>
    <t>- filterska jedinica F sa filterom klase F7</t>
  </si>
  <si>
    <t>- prigušivač zvuka</t>
  </si>
  <si>
    <t>- ventilator bez spiralnog kućišta</t>
  </si>
  <si>
    <t>- protusmrzavajući termostat</t>
  </si>
  <si>
    <t xml:space="preserve">- WTK hladnjak sa eliminatorom kapljica, učina H=25,8 kW, </t>
  </si>
  <si>
    <t>- kada</t>
  </si>
  <si>
    <t>- eliminator kapljica</t>
  </si>
  <si>
    <t>- regulacijske zaklopke</t>
  </si>
  <si>
    <t>tip KEK 6-M-LU50S-S</t>
  </si>
  <si>
    <t>Kriterij jednakovrijednosti: protok i pad tlaka</t>
  </si>
  <si>
    <t>LG-Ni1000, QEM verzija</t>
  </si>
  <si>
    <t xml:space="preserve">- Protusmrzavajući termostat, AC 24V, DC 0..10V,     </t>
  </si>
  <si>
    <t xml:space="preserve">mjerno područje 0...15°C , oznaka QAF64.6-J </t>
  </si>
  <si>
    <t xml:space="preserve">- Pogon žaluzija , s povratnom oprugom, 2-točkasti, </t>
  </si>
  <si>
    <t>230VAC, kružani-16Nm, GCA321.1E</t>
  </si>
  <si>
    <t>- Pogon ventila, oznaka SSC161S</t>
  </si>
  <si>
    <t xml:space="preserve">- Set fitinga 3 kom DN32 , oznaka ALG323  </t>
  </si>
  <si>
    <t xml:space="preserve">- trokraki ventil, DN32, kvs 16, VXP45.32-16        </t>
  </si>
  <si>
    <t>Odsisni ventilator kuhinje (1,5kW, 400V/50Hz, 4,3A)</t>
  </si>
  <si>
    <t>Kontrola brzine. lektro upravljački ormar isporučuje</t>
  </si>
  <si>
    <t>se sa svim potrebnim elementima DDC regulacije</t>
  </si>
  <si>
    <t>i elementima energetskih instalacija (bimetalni,</t>
  </si>
  <si>
    <t xml:space="preserve">sklopnici, grebenaste upravljačke sklopke). </t>
  </si>
  <si>
    <t>vratima ormara</t>
  </si>
  <si>
    <t xml:space="preserve">i pražnjenje R1/2”                                                        </t>
  </si>
  <si>
    <t>na navojni spoj , dimenzija:</t>
  </si>
  <si>
    <t>na navojni spoj R2”</t>
  </si>
  <si>
    <t>R5/4”</t>
  </si>
  <si>
    <t xml:space="preserve">nehrđajućeg čeličnog lima.  </t>
  </si>
  <si>
    <t>Uz napu se isporučuje odgovarajući broj</t>
  </si>
  <si>
    <t>filtara  za masnoću tipa FM , kanalski priključci</t>
  </si>
  <si>
    <t>za odvod i dovod zraka , regulacijske žaluzine ,</t>
  </si>
  <si>
    <t>lanci za ovješenje i zatezne kuke za fino</t>
  </si>
  <si>
    <t>niveliranje.</t>
  </si>
  <si>
    <t>Napu isporučiti dvodijelnu zbog unosa u objekt.</t>
  </si>
  <si>
    <t>Kriterij jednakovrijednosti: gabariti</t>
  </si>
  <si>
    <t>za odvod zraka iz kuhinje slijedećih karaklteristika:</t>
  </si>
  <si>
    <t>maksimalna temp. transportiranog zraka =100°C</t>
  </si>
  <si>
    <t>pad tlaka H = 200 Pa</t>
  </si>
  <si>
    <t>napon 400V/50Hz, el. snaga 1,5 kW, 4,3A</t>
  </si>
  <si>
    <t>Regulacija brzine putem kontrolora frekvencija</t>
  </si>
  <si>
    <t>masa = 70 kg</t>
  </si>
  <si>
    <t>ventilator MUB042 500 DV-K2</t>
  </si>
  <si>
    <t>kontrolor brzine, petostepena RTRD 7</t>
  </si>
  <si>
    <t>redom podesivih lamela, sa leptirastom zaklopkom</t>
  </si>
  <si>
    <t>za dovod svježeg i odvod otpadnog zraka.</t>
  </si>
  <si>
    <t>OAH 1-L 625x225</t>
  </si>
  <si>
    <t>OAH 1-L 425x225</t>
  </si>
  <si>
    <t>OAH 1-L 325x225</t>
  </si>
  <si>
    <t>za regulaciju protoka zraka u kanalu pravokutnog</t>
  </si>
  <si>
    <t>presjeka, izrađena od pocinčanog čeličnog lima.</t>
  </si>
  <si>
    <t>Ručni pogon, kontinuirana regulacija.</t>
  </si>
  <si>
    <t>RZ-P 300x150-R-K</t>
  </si>
  <si>
    <t>RZ-P 250x200-R-K</t>
  </si>
  <si>
    <t>RZ-P 300x200-R-K</t>
  </si>
  <si>
    <t>RZ-P 450x400-R-K</t>
  </si>
  <si>
    <t xml:space="preserve">pravokutna, od pocinčanog čeličnog lima, zaporna </t>
  </si>
  <si>
    <t>lamela od specijalnog izolacijskog materijala,</t>
  </si>
  <si>
    <t>osovine koje nose zapornu lamelu od nehrđajućeg</t>
  </si>
  <si>
    <t>čelika, a ležajevi od mjedi.</t>
  </si>
  <si>
    <t>Pravokutna zaklopka s motornim pogonom,</t>
  </si>
  <si>
    <t>termoelektrično aktiviranje (72°C) s motorom koji</t>
  </si>
  <si>
    <t>ima ugrađenu povratnu oprugu. Integrirani krajnji</t>
  </si>
  <si>
    <t>kontakti, potpuno automatski pogonski mehanizam</t>
  </si>
  <si>
    <t>mogućnost umrežavanja (MP-BUS, LonWorks</t>
  </si>
  <si>
    <t>AS-i BUS)</t>
  </si>
  <si>
    <t>Otpornost prema požaru ispitana prema EN 1366-2</t>
  </si>
  <si>
    <t>klasificirana prema EN 13501-3. EI 90.</t>
  </si>
  <si>
    <t>FD25-560x560-M230-S</t>
  </si>
  <si>
    <t>FD25-315x400-M230-S</t>
  </si>
  <si>
    <t>FD25-315x500-M230-S</t>
  </si>
  <si>
    <t xml:space="preserve">dovod i odvod zraka. Materijal limenih kanala je </t>
  </si>
  <si>
    <t xml:space="preserve">pocinčani čelični  lim 0,8 mm. Kanale spajati </t>
  </si>
  <si>
    <t xml:space="preserve">prirubnicama MEZ 20. </t>
  </si>
  <si>
    <t>Izrada i ugradnja okova i materijala za vješanje</t>
  </si>
  <si>
    <t>na strop limenih kanala</t>
  </si>
  <si>
    <t>kvadratnih kanala, sa parnom branom</t>
  </si>
  <si>
    <t>kvadratnog kanala.</t>
  </si>
  <si>
    <t>Dobava i ugradnja Al-lima debljine 1,0 mm</t>
  </si>
  <si>
    <t>za zaštitu vanjskog tlačnog i odsisnog kanala</t>
  </si>
  <si>
    <t>za izolaciju unutrašnjih tlačnih kvadratnih kanala,</t>
  </si>
  <si>
    <t>za dovod zraka. Sa parnom branom.</t>
  </si>
  <si>
    <t>Namjenjena za prehrambenu industriju.</t>
  </si>
  <si>
    <t>za izolaciju unutrašnjih odsisnih kvadratnih kanala</t>
  </si>
  <si>
    <t>za odvod zraka.</t>
  </si>
  <si>
    <t>lamelama u obliku obrnutog slova “V“.</t>
  </si>
  <si>
    <t xml:space="preserve">Namijenjene su za ugradnju U vrata debljine 43 </t>
  </si>
  <si>
    <t>do 65 mm.</t>
  </si>
  <si>
    <t>OAS-R 325x225</t>
  </si>
  <si>
    <t>ventilacioni kanal.</t>
  </si>
  <si>
    <t>reviziono okno 300x200</t>
  </si>
  <si>
    <t>klima komore. Dimenzija cijevi:</t>
  </si>
  <si>
    <t>hlađenja. Obložiti Al-limom debljine 0,5 mm</t>
  </si>
  <si>
    <t>Debljina izolacije 21 mm.</t>
  </si>
  <si>
    <t xml:space="preserve">sabirnika kotlovske vode sa klima komorom. </t>
  </si>
  <si>
    <t>za izolaciju cijevi grijanja</t>
  </si>
  <si>
    <t>Obložiti Al-limom debljine 0,5 mm</t>
  </si>
  <si>
    <t>Probni pogon sa izdavanjem atesta o</t>
  </si>
  <si>
    <t xml:space="preserve">funkcionalnosti i svih potrebnih garancija i atesta                                  </t>
  </si>
  <si>
    <t>Izrada betonskog temelja na krovu, za smještaj</t>
  </si>
  <si>
    <t>klima komore i rashladnika. Dimenzija temelja:</t>
  </si>
  <si>
    <t>510 x 120 cm, visina 15 cm</t>
  </si>
  <si>
    <t>130 x 55 cm, visina 15 cm</t>
  </si>
  <si>
    <t>Ispitivanje buke okoliša i izdavanje atesta</t>
  </si>
  <si>
    <t xml:space="preserve"> ukupno :</t>
  </si>
  <si>
    <t>A)       PLINSKI KUĆNI PRIKLJUČAK</t>
  </si>
  <si>
    <t>KOTLOVNICA</t>
  </si>
  <si>
    <t>B)       PLINSKA MJERNO REGULACIJSKA STANICA</t>
  </si>
  <si>
    <t>VENTILACIJA KUHINJE</t>
  </si>
  <si>
    <t>Spajanje instalacije plina na magistralni plinovod</t>
  </si>
  <si>
    <t>Plinski priključak izvesti će se sa uličnog cjevovoda</t>
  </si>
  <si>
    <t>Spoj na uličnu mrežu izvesti sa sedlom i</t>
  </si>
  <si>
    <t xml:space="preserve">ugradbenom garniturom i potrebnom dužinom </t>
  </si>
  <si>
    <t>cijevi</t>
  </si>
  <si>
    <t>Dobava i ugradnja PEHD cijevi serije</t>
  </si>
  <si>
    <t xml:space="preserve">PE100, SDR11 d63 sa jednim koljena PEd63/90° </t>
  </si>
  <si>
    <t>sa elektro varenjem plastične mase</t>
  </si>
  <si>
    <t xml:space="preserve">Dobava i ugradnja kuglaste slavine DN50 PN10 </t>
  </si>
  <si>
    <t>sa PE d63 krajevima za zavarivanje i produžnom</t>
  </si>
  <si>
    <t>garniturom</t>
  </si>
  <si>
    <t xml:space="preserve">Kopanje rova u zemlji širine 50 cm, dubine cca </t>
  </si>
  <si>
    <t>70 cm za polaganje plinske cijevi, sa posteljicom</t>
  </si>
  <si>
    <t xml:space="preserve">od pijeska za zaštitu plinske cijevi, zatrpavanje </t>
  </si>
  <si>
    <t>rova</t>
  </si>
  <si>
    <t>Dobava i ugradnja prijelaznog komada PE-čelik</t>
  </si>
  <si>
    <t xml:space="preserve">serije PE100 SDR11, dimenzija:           </t>
  </si>
  <si>
    <t>d63/čelik NO50</t>
  </si>
  <si>
    <t>Dobava i ugradnja elektrospojnice serije</t>
  </si>
  <si>
    <t xml:space="preserve">PE100 SDR11 , dimenzija:            </t>
  </si>
  <si>
    <t xml:space="preserve">d63 </t>
  </si>
  <si>
    <t xml:space="preserve">Dobava i ugradnja PE trake s natpisom </t>
  </si>
  <si>
    <t xml:space="preserve">"PAŽNJA PLIN" cca 0,5 m ispod </t>
  </si>
  <si>
    <t>nivelete uređenog terena</t>
  </si>
  <si>
    <t xml:space="preserve">Ispitivanje cjevovoda radnog tlaka do 5 bar na </t>
  </si>
  <si>
    <t xml:space="preserve">ispitnim tlakom od 1,5 puta većim od radnog tlaka, </t>
  </si>
  <si>
    <t>ali ne manjim od 6 bar, zrakom ili inertnim plinom</t>
  </si>
  <si>
    <t>stanice, dvolinijska PMRS</t>
  </si>
  <si>
    <t>DN50 PN16</t>
  </si>
  <si>
    <t>DN80 PN16</t>
  </si>
  <si>
    <t>Uključuje: filtere plina, kuglaste slavine, zaporne</t>
  </si>
  <si>
    <t>ventile, manometre, termometre, čelične cijevi i</t>
  </si>
  <si>
    <t>fazone.</t>
  </si>
  <si>
    <t>- Izrada i ugradnja svih ispušnih i odzračnih</t>
  </si>
  <si>
    <t>vodova do usklađenja s projektom</t>
  </si>
  <si>
    <t>- Izada i isporuka kućice MRS (4x1,2x2,5m).</t>
  </si>
  <si>
    <t>od čelične konstrukcije sa AKZ, oplata od inox</t>
  </si>
  <si>
    <t>lima, sa dvokrilnim vratima na jednoj strani</t>
  </si>
  <si>
    <t>- pričvršćenje MRS I kućice na temelj objekta</t>
  </si>
  <si>
    <t>- izrada i isporuka atestno tehničke dokumentacije</t>
  </si>
  <si>
    <t>- certificiranje MRS sukladno PED2014/68/EU</t>
  </si>
  <si>
    <t>Ne uključuje isporuku I ugradnju mjerila protoka,</t>
  </si>
  <si>
    <t xml:space="preserve">konusnog filtera, isporuku noseće konzole </t>
  </si>
  <si>
    <t>membranskog plinomjera G25</t>
  </si>
  <si>
    <t>s rotirajućim klipovima, s elektronskim korektorom</t>
  </si>
  <si>
    <t xml:space="preserve">volumena tip EK260, procesni priključak, 3-putna </t>
  </si>
  <si>
    <t>slavina, spojno fleksibilno tlačno crijevo (kom.2),</t>
  </si>
  <si>
    <t>kolčak za procesni priključak (kom.2) ispitnom</t>
  </si>
  <si>
    <t xml:space="preserve">čahurom, priključkom za osjetnik temperature, </t>
  </si>
  <si>
    <t>nosač korektora.</t>
  </si>
  <si>
    <t>Smjer protoka plina kroz plinomjer odozgo prema</t>
  </si>
  <si>
    <t>dolje.</t>
  </si>
  <si>
    <t>Ispitivanje nepropusnosti plinske instalacije pod plinom</t>
  </si>
  <si>
    <t>punjenje instalacije plinom, izrada ispitnog izvještaja</t>
  </si>
  <si>
    <t>s priključnim kapacitetom</t>
  </si>
  <si>
    <t xml:space="preserve">- normna potrošnja prirodnog plina Qvn = 108 m3/h </t>
  </si>
  <si>
    <t xml:space="preserve">- radni tlak  100 mbar do 5 bar </t>
  </si>
  <si>
    <t>Sve u skladu s EVN Croatia Plin specifikacijom.</t>
  </si>
  <si>
    <t xml:space="preserve">RVG G 65 DN50 PN16 </t>
  </si>
  <si>
    <t>Materijal plinomjera GGG40</t>
  </si>
  <si>
    <t>ispred plinomjera, dimenzija:</t>
  </si>
  <si>
    <t xml:space="preserve">G25 i sa korekcijom temperature         </t>
  </si>
  <si>
    <t xml:space="preserve">Izrada betonskog temelja za smještaj mjerne </t>
  </si>
  <si>
    <t>redukcijske stanice, dimenzija:</t>
  </si>
  <si>
    <t>420 x 140 , visine 15 cm</t>
  </si>
  <si>
    <t>C)       UNUTARNJA PLINSKA INSTALACIJA</t>
  </si>
  <si>
    <t xml:space="preserve">Dobava i ugradnja čeličnih cijevi dimenzija prema </t>
  </si>
  <si>
    <t>DN80</t>
  </si>
  <si>
    <t>Dobava i ugradnja čeličnog koljena 90°</t>
  </si>
  <si>
    <t>Dobava i ugradnja čelične T-račve</t>
  </si>
  <si>
    <t>DN50/25</t>
  </si>
  <si>
    <t>DN32/20</t>
  </si>
  <si>
    <t>DN25/20</t>
  </si>
  <si>
    <t>Dobava i ugradnja čelične redukcije</t>
  </si>
  <si>
    <t>DN80/65</t>
  </si>
  <si>
    <t>DN50/40</t>
  </si>
  <si>
    <t>DN40/32</t>
  </si>
  <si>
    <t>DN32/25</t>
  </si>
  <si>
    <t xml:space="preserve">Dobava i ugradnja plinskih kuglastih slavina PN10 </t>
  </si>
  <si>
    <t>navojne</t>
  </si>
  <si>
    <t>R2"</t>
  </si>
  <si>
    <t>R6/4"</t>
  </si>
  <si>
    <t xml:space="preserve">Dobava i ugradnja plinskog elektromagnetskog </t>
  </si>
  <si>
    <t xml:space="preserve">prolaznog ventila sa pogonom (ventilacija kuhinje) </t>
  </si>
  <si>
    <t xml:space="preserve">za zemni plin te spojem na diferencijalni </t>
  </si>
  <si>
    <t>presostat u odsinom kanalu kuhinjske nape</t>
  </si>
  <si>
    <t>te komandnim elektro ormarićem</t>
  </si>
  <si>
    <t>Elektromagnetni plinski ventil 220V, koji se</t>
  </si>
  <si>
    <t>otvara uključenjem ventilacije kuhinje, a zatvara</t>
  </si>
  <si>
    <t>njenim isključenjem ili elektro napona.</t>
  </si>
  <si>
    <t xml:space="preserve">Dobava i ugradnja diferencijalnog presostata </t>
  </si>
  <si>
    <t xml:space="preserve">sa mjernim područjem od 0 do 300 Pa </t>
  </si>
  <si>
    <t>koji se ugradi u odsisni kanal nape i kod razlike</t>
  </si>
  <si>
    <t>tlaka zraka otvara elektromagnetski ventil</t>
  </si>
  <si>
    <t>prolaznog ventila sa pogonom, 230V za zemni plin</t>
  </si>
  <si>
    <t>plin spojen na detekciju plina, koji je pod</t>
  </si>
  <si>
    <t>naponom otvoren</t>
  </si>
  <si>
    <t>Dimenzija NO80</t>
  </si>
  <si>
    <t xml:space="preserve">Dobava i ugradnja uređaja za detekciju zemnog </t>
  </si>
  <si>
    <t xml:space="preserve">plina, sa plinodojavnom centralom, razvodnim </t>
  </si>
  <si>
    <t>kutijama, zvučnom sirenom sa bljeskalicom,</t>
  </si>
  <si>
    <t xml:space="preserve">4 sonde za detekciju plina, sve u "S" izvedbi i </t>
  </si>
  <si>
    <t>atestirano od ovlaštene ustanove</t>
  </si>
  <si>
    <t>Dobava i ugradnja gibljive fleksibilne plinske cijevi</t>
  </si>
  <si>
    <t>za spajanje plinskih potrošača kuhinje na plinsku</t>
  </si>
  <si>
    <t>instalaciju, R3/4"</t>
  </si>
  <si>
    <t xml:space="preserve">Prodor kroz zid debljine cca 20 cm s bušenjem i </t>
  </si>
  <si>
    <t>sanacijom prodora za prolaz zaštitne cijev DN80</t>
  </si>
  <si>
    <t>Protupožarno brtvljenje prodora vatrootpornosti</t>
  </si>
  <si>
    <t>90 minuta.</t>
  </si>
  <si>
    <t>Dobava i ugradnja zaštitne čelične cijevi za prolaz</t>
  </si>
  <si>
    <t>plinske cijevi kroz zid.</t>
  </si>
  <si>
    <t>Dimenzija cijevi NO80</t>
  </si>
  <si>
    <t>Pocinčane čelične cijevne obujmice DN20 do</t>
  </si>
  <si>
    <t>DN80 s metalnim tiplama</t>
  </si>
  <si>
    <t>Spajanje plinskih uređaja na plinsku instalaciju</t>
  </si>
  <si>
    <t xml:space="preserve">Antikorozivna zaštita čeličnih cijevi, uvarnih </t>
  </si>
  <si>
    <t xml:space="preserve">elemenata i nosača cijevi. U sklopu ove stavke </t>
  </si>
  <si>
    <t xml:space="preserve">uključeno je odmašćivanje, ručno čišćenje </t>
  </si>
  <si>
    <t xml:space="preserve">površina i otprašivanje. Antikorozivna zaštita </t>
  </si>
  <si>
    <t xml:space="preserve">izvodi se s dva premaza temeljnom bojom. </t>
  </si>
  <si>
    <t xml:space="preserve">Plinska cijev premazuje se još sa završnim </t>
  </si>
  <si>
    <t>premazom žute boje RAL 1021, prema DIN2403</t>
  </si>
  <si>
    <t>16</t>
  </si>
  <si>
    <t xml:space="preserve">Proboj i obrada zida kotlovnice za prolaz plinske </t>
  </si>
  <si>
    <t xml:space="preserve">cijevi NO80              </t>
  </si>
  <si>
    <t xml:space="preserve">Dobava i ugradnja plinske kuglaste slavine </t>
  </si>
  <si>
    <t>sa protupožarnom zaštitom, dimenzija:</t>
  </si>
  <si>
    <t>R3/4" PN10</t>
  </si>
  <si>
    <t xml:space="preserve">Ispitivanje cjevovoda radnog tlaka od 20 mbar na </t>
  </si>
  <si>
    <t>čvrstoću, ispitnim tlakom od 3 bar , zrakom ili</t>
  </si>
  <si>
    <t>inertnim plinom sa izdavanjem atesta</t>
  </si>
  <si>
    <t>STROJARSKI RADOVI SVEUKUPNA REKAPITULACIJA</t>
  </si>
  <si>
    <t>ŠKOLA HLAĐENJE</t>
  </si>
  <si>
    <t>VRTIĆ HLAĐENJE</t>
  </si>
  <si>
    <t>BLAGOVAONA +PVN - HLAĐENJE</t>
  </si>
  <si>
    <t>SPORTSKA DVORANA VENTILACIJA</t>
  </si>
  <si>
    <t>SVEUKUPNO BEZ PDV</t>
  </si>
  <si>
    <t>OBORINSKA  KANALIZACIJA</t>
  </si>
  <si>
    <t>Iskop rova za temeljnu i vanjsku kanalizaciju, te vanjska revizijska okna u zemlji 3. i 4. ktg,prosječne dubine cca 1,5-2  m, širine u dnu 1 m. U cijenu uključeno i proširenje iskopa za revizijska okna.</t>
  </si>
  <si>
    <t>Obračunati sve kompletno po kubnom metru iskopanog materijala.</t>
  </si>
  <si>
    <t>Planiranje dna rova. Potrebno je izravnati sve izbočine veće od 1 cm.</t>
  </si>
  <si>
    <t>Izrada podloge cijevi od sitnog neagresivnog pijeska, debljine 10 cm.</t>
  </si>
  <si>
    <t>Zatrpavanje cijevi zaštitnim slojem sitnog drobljenca frakcije 0-16 mm u viisni od 20 cm nad tjemenom cijevi.</t>
  </si>
  <si>
    <t>Zatrpavanje rovova nakon kompletne montaže iskopanim materijalom uz nabijanje u slojevima od 20 cm. 
Obračun po m3 ugrađenog materijala.</t>
  </si>
  <si>
    <t>Utovar u vozilo i odvoz viška iskopanog materijala na gradsku deponiju na udaljenosti do 5 km.</t>
  </si>
  <si>
    <t>UKUPNO GRAĐEVINSKI RADOVI</t>
  </si>
  <si>
    <t>INSTALATERSKI RADOVI</t>
  </si>
  <si>
    <t>Dobava,transport i postava plastičnih kanalizacijskih cijevi od tvrdog PVC-a za vanjsku kanalizaciju, oznake E (za polaganje u zemlji), međusobno spojene na naglavak, a brtvljenje spojeva gumenim prstenovima. Od ovih cijevi se izvode vertikale i horizontalni temeljni vodovi te vanjski razvod.</t>
  </si>
  <si>
    <t>h=1,5 - 2,0 m</t>
  </si>
  <si>
    <t>UKUPNO INSTALATERSKI RADOVI</t>
  </si>
  <si>
    <t>Dobava i postava ljevanoželjeznih poklopaca</t>
  </si>
  <si>
    <t>Izrada betonskog odjeljivača suspenzije (mastolov) C15/20 (donja ploča i zidovi) i C25/30 (gornja ploča). Objekt je dimenzija 6,40x2,10x4,50, prema priloženom nacrtu.</t>
  </si>
  <si>
    <t>VI</t>
  </si>
  <si>
    <t>VI. OBORINSKA KANALIZACIJA</t>
  </si>
  <si>
    <t>Presjeci aluminijskih profila  i debljine limova moraju odgovarati zadanim opterećinjama i biti u skladu sa detaljima priloženim u projektu.</t>
  </si>
  <si>
    <t>Međusobno spajanje profila je pomoću kutnika od visokokvalitetne aluminijske legure i vijaka od nerđajučeg čelika.</t>
  </si>
  <si>
    <t>Spojeve između zida i aluminijskih profila brtviti dvokomponentnim trajnoelestičnim kitom.</t>
  </si>
  <si>
    <t>Izrada aluminijske bravarije može početi tek kad projektant prihvati i ovjeri radioničke nacrte.</t>
  </si>
  <si>
    <t>Jedinična cijena obuhvaća nabavu materijala, provjeru osnovnih mjera na objektu, izradu radioničkih nacrta, prijevoz, skladištenje i manipulaciju na gradilištu, ugradbu stavki, finalnu montažu okova nakon bojenja stavki (rozete, štitnici, kvake i sl.), otklanjanje nedostataka i čišćenje otpadaka nastalih pri izvođenju aluminijskih radova radova.</t>
  </si>
  <si>
    <t>Dobava i polaganje kabela Iy(St)y 2x2x0,8 mm u instalacijsku  cijev CS 20, sa izradom svih spojeva, komplet</t>
  </si>
  <si>
    <t>Sve komplet, uključivši i spajanje na uzemljivač</t>
  </si>
  <si>
    <t>Dobava, isporuka i montaža sonde za uzemljenje cisterne, a sastoji se iz slijedečeg:</t>
  </si>
  <si>
    <t>Dobava i polaganje u zemljani kanal trake Fe/Zn 25x4 mm i povezivanje na postojeći uzemljivač i na sondu za uzemljenje cisterne pomoću križnih spojnica.</t>
  </si>
  <si>
    <t xml:space="preserve">Dobava i ugradnja, na krov u blizini vanjskih klima jednica, dizalice topline, štapne hvataljke od nerđajućeg čelika visine 2,5 m zajedno s temeljnom pločom </t>
  </si>
  <si>
    <t>Dobava, isporuka i polaganje trake FeZn 20x3mm po krovnoj plohi objekta. Traka se polaže na odgovarajuće noače  svakih 1,2 m.  Komplet s ravnanjem i postavljanjem i nosačima.</t>
  </si>
  <si>
    <t>Dobava i ugradnja štemanjem u zid, Fe/Zn kutije za mjerni spoj</t>
  </si>
  <si>
    <t>Dobava i ugradnja na zid, povrh trake Fe/Zn 25x4 mm, Fe/Zn mehaničkog štitnika trake</t>
  </si>
  <si>
    <t xml:space="preserve">Dobava, isporuka i polaganje pocinčane željezne trake FeZn 25x4mm, od uzemljivača do mjernog spoja, komplet sa križnim spojnicama i spajanjem </t>
  </si>
  <si>
    <t>Dobava, isporuka  i montaža štemanjem u zid razvodnog ormarića PK sa 12 prekidača sa signalno lampicom ( u portirnicama),  komplet.</t>
  </si>
  <si>
    <t xml:space="preserve">Nabava, doprema i polaganje u zemljani kanal trake Fe/Zn 25x4mm od GRP do rasvjetnih stupova. </t>
  </si>
  <si>
    <t>PP00 4x35mm2 +P/F 1x16 mm2</t>
  </si>
  <si>
    <t>Beton C 12/15.</t>
  </si>
  <si>
    <t>Beton C16/20.</t>
  </si>
  <si>
    <t>OKOLIŠ</t>
  </si>
  <si>
    <t xml:space="preserve">f 40 mm                                                     </t>
  </si>
  <si>
    <t xml:space="preserve">f 32 mm                                                     </t>
  </si>
  <si>
    <t xml:space="preserve">f 25 mm                                                     </t>
  </si>
  <si>
    <t xml:space="preserve">f 20 mm                                                     </t>
  </si>
  <si>
    <t xml:space="preserve">f 15 mm                                                     </t>
  </si>
  <si>
    <t>m¹</t>
  </si>
  <si>
    <t xml:space="preserve">f 80 mm                                                     </t>
  </si>
  <si>
    <t>F 200 mm</t>
  </si>
  <si>
    <t>F 150 mm</t>
  </si>
  <si>
    <t>F 125 mm</t>
  </si>
  <si>
    <t>Obračun prema predanom kompletu.</t>
  </si>
  <si>
    <t>Izrada energetskog certifikata prema Pravilniku o energetskom pregledu zgrade i energetskom certificiranju. Predaja u 3 tiskana primjerka i jedan digitalni primjerak</t>
  </si>
  <si>
    <t xml:space="preserve">Izrada projekta izvedenog stanja </t>
  </si>
  <si>
    <t>Izrada energetskog certifikata</t>
  </si>
  <si>
    <t>a) šlic širine 10cm</t>
  </si>
  <si>
    <t>b) šlic širine 25 cm</t>
  </si>
  <si>
    <t>c) šlic širine 35 cm</t>
  </si>
  <si>
    <t>B) RUŠENJA I DEMONTAŽE</t>
  </si>
  <si>
    <t>A) PRIPREMNI RADOVI</t>
  </si>
  <si>
    <t>Izrada posteljice ispod cijevi i zatrpavanje nakon polaganja cijevi</t>
  </si>
  <si>
    <t>Strojno betoniranje AB nadozida na ravnom krovu</t>
  </si>
  <si>
    <t>Izvedba betona u padu na ravnom krovu</t>
  </si>
  <si>
    <t>C) ZEMLJANI RADOVI</t>
  </si>
  <si>
    <t>E) ZIDARSKI RADOVI</t>
  </si>
  <si>
    <t>b) cementni namaz - popravak podloga nakon skidanja oštećenih podnih keramičkih pločica d=1cm</t>
  </si>
  <si>
    <t>Prije bojanja potrebno je ukloniti hrđu</t>
  </si>
  <si>
    <t>Čišćenje od korozije i antikorozivna zaštita čelična konstrukcije blagovaonice i PVN</t>
  </si>
  <si>
    <t xml:space="preserve"> Stavka podrazumijeva  te bojanje s dva osnovna premaza </t>
  </si>
  <si>
    <t>obračun po m2 obrađene površine</t>
  </si>
  <si>
    <t>Izvedba protupožarnog premaza čeličnih konstrukcija dvorane, blagovaonice i PVN</t>
  </si>
  <si>
    <t>fizikalnim putem.</t>
  </si>
  <si>
    <t xml:space="preserve"> Premaz čelične konstrukcijejednokomponentnim je protupožarnim premazom na bazi otapala koji suši</t>
  </si>
  <si>
    <t>Ispitan i odobren prema EN13381-8 i BS476-21 za zaštitu od požara u trajanju do 120 minuta</t>
  </si>
  <si>
    <t>Obračun po m2 obrađene konstrukcije</t>
  </si>
  <si>
    <t>Na vrh vertikalnog nosača navarena je horizontalna konzola od HOP 150x150x6,5 mm čeličnog profila dužine 320 cm.</t>
  </si>
  <si>
    <t>u cijenu uračunate i sve potrebne skele</t>
  </si>
  <si>
    <t>Dvokrilni  prozor</t>
  </si>
  <si>
    <t>Okvir je izrađen od  aluminijskih profila sa prekinutim termičkim mostom, obojenih u tonu po izboru projektanta.</t>
  </si>
  <si>
    <t>Krila su ostakljena staklom Uf=2,60 W/m2K, Ug=1,10 W/m2K, Ff=0,70, gokom.=0,80 debljine 6+12+4</t>
  </si>
  <si>
    <t>Ugraditi aluminijsku klupčicu.</t>
  </si>
  <si>
    <t>Izraditi radionički nacrt prema shemi pozicije.</t>
  </si>
  <si>
    <t>krilo otklopno zaokretno</t>
  </si>
  <si>
    <t>staklo veličine do 1m2</t>
  </si>
  <si>
    <t>Poz. 69.</t>
  </si>
  <si>
    <t>Dim. građevinskog otvora 166/120 cm.</t>
  </si>
  <si>
    <t>zamjena kompletne stavke</t>
  </si>
  <si>
    <t>Poz 73.</t>
  </si>
  <si>
    <t>Stavka obuhvaća sav potrebni materijal, okov,bravu i sve elemente za izvedbu do potpune funkcionalnosti.</t>
  </si>
  <si>
    <t>Poz. 75.</t>
  </si>
  <si>
    <t>Dim. građevinskog otvora 166/60 cm.</t>
  </si>
  <si>
    <t>Poz. 77.</t>
  </si>
  <si>
    <t>Dim. građevinskog otvora 166/100 cm.</t>
  </si>
  <si>
    <t>Poz. 78.</t>
  </si>
  <si>
    <t>Dim. građevinskog otvora 166/70 cm.</t>
  </si>
  <si>
    <t>Poz 79.</t>
  </si>
  <si>
    <t>Okvir je izrađen od aluminijskih profila sa prekinutim termičkim mostom, obojenih u tonu po izboru projektanta.</t>
  </si>
  <si>
    <t>ručka prozorska</t>
  </si>
  <si>
    <t>žabica</t>
  </si>
  <si>
    <t>Poz 80.</t>
  </si>
  <si>
    <t>Vanjska ostakljena stijena s ulaznim vratima</t>
  </si>
  <si>
    <t>Okvir je izrađen od  aluminijskih pravokutnih profila s prekinutim termičkim  mostom obojenih u tonu po izboru projektanta.</t>
  </si>
  <si>
    <t>Stijena je ostakljena staklom Uf=2,60 W/m2K, Ug=1,10 W/m2K, Ff=0,70, gokom.=0,80 debljine 6+12+4</t>
  </si>
  <si>
    <t>Dim. građevinskog otvora 670/290 cm.</t>
  </si>
  <si>
    <t>vratno krilo</t>
  </si>
  <si>
    <t>cilindar</t>
  </si>
  <si>
    <t>ručka vratna</t>
  </si>
  <si>
    <t>guma brtva na pragu</t>
  </si>
  <si>
    <t>Poz 81.</t>
  </si>
  <si>
    <t>Dim. građevinskog otvora 255/290 cm.</t>
  </si>
  <si>
    <t>Poz  82.</t>
  </si>
  <si>
    <t>Dim. građevinskog otvora 100/210 cm.</t>
  </si>
  <si>
    <t>Vanjska dvokrilna zaokretna ostakljena vrata</t>
  </si>
  <si>
    <t>Poz. 85.</t>
  </si>
  <si>
    <t>Dim. građevinskog otvora 338/60 cm.</t>
  </si>
  <si>
    <t>ranja na šipku</t>
  </si>
  <si>
    <t>Poz. 86.</t>
  </si>
  <si>
    <t>Četverokrilni prozor</t>
  </si>
  <si>
    <t>Dim. građevinskog otvora 255/120 cm.</t>
  </si>
  <si>
    <t>Poz 87.</t>
  </si>
  <si>
    <t>Dim. građevinskog otvora 400/210 cm.</t>
  </si>
  <si>
    <t>Poz 88.</t>
  </si>
  <si>
    <t>Dim. građevinskog otvora 360/210 cm.</t>
  </si>
  <si>
    <t>Poz. 89.</t>
  </si>
  <si>
    <t>Dim. građevinskog otvora 255/60 cm.</t>
  </si>
  <si>
    <t>Fasadna stijena zimskog vrta</t>
  </si>
  <si>
    <t>Stavka obuhvaća skidanje postojećeg ostakljenja od dvoslojnog ( dvije stijenke) polikarbonatnog stakla ("Lexan Thermoclear" 2RS) te ugradba IZO stakla 6+12+4</t>
  </si>
  <si>
    <t>Uključiti sve potrebne prozore prikazane u shemi koji služe za prirodnu ventilaciju i  kao dio fasade.</t>
  </si>
  <si>
    <t>zamjena oštećenog prozorskog krila</t>
  </si>
  <si>
    <t>Poz 93.</t>
  </si>
  <si>
    <t>Vanjska ostakljena prozorska stijena</t>
  </si>
  <si>
    <t>Dim. građevinskog otvora  420/200 cm.</t>
  </si>
  <si>
    <t>Poz 94.</t>
  </si>
  <si>
    <t>Vanjska ostakljena stijena s ulaznim vratima i prozorom</t>
  </si>
  <si>
    <t>Okvir je izrađen od   aluminijskih pravokutnih profila s prekinutim termičkim  mostom obojenih u tonu po izboru projektanta.</t>
  </si>
  <si>
    <t>Dim. građevinskog otvora 600/320 cm.</t>
  </si>
  <si>
    <t>Poz 31.</t>
  </si>
  <si>
    <t>Okvir je izrađen od aluminijskih  pravokutnih profila s prekinutim termičkim mostom obojenih u tonu po izboru projektanta.</t>
  </si>
  <si>
    <t>Poz 32.</t>
  </si>
  <si>
    <t xml:space="preserve">Vanjska ostakljena stijena </t>
  </si>
  <si>
    <t>krilo na ventus</t>
  </si>
  <si>
    <t>Poz 35.</t>
  </si>
  <si>
    <t>Poz. 36.</t>
  </si>
  <si>
    <t>Okvir je izrađen od aluminijskih  profila sa prekinutim termičkim mostom, obojenih u tonu po izboru projektanta.</t>
  </si>
  <si>
    <t>Dim. građevinskog otvora 460/90 cm.</t>
  </si>
  <si>
    <t>Poz 41.</t>
  </si>
  <si>
    <t>Poz 42.</t>
  </si>
  <si>
    <t>Poz 43.</t>
  </si>
  <si>
    <t>Vanjska jednokrilna zaokretna ostakljena vrata</t>
  </si>
  <si>
    <t>Krila vrata su od aluminija, ostakljena IZO staklom 6+12+4, završno obojana u tonu po izboru projektanta.</t>
  </si>
  <si>
    <t>Dovratnici, pokrivne letve su od aluminijskog profila s prekinutim termičkim mostom obojani u tonu po izboru projektanta.</t>
  </si>
  <si>
    <t>Dim. građevinskog otvora 115/220cm.</t>
  </si>
  <si>
    <t>Poz 45.</t>
  </si>
  <si>
    <t>Poz 46.</t>
  </si>
  <si>
    <t>Poz 47.</t>
  </si>
  <si>
    <t>Dim. građevinskog otvora 300/295 cm.</t>
  </si>
  <si>
    <t>Poz 52.</t>
  </si>
  <si>
    <t>Dim. građevinskog otvora 380/200 cm.</t>
  </si>
  <si>
    <t>Poz 54.</t>
  </si>
  <si>
    <t>Dim. građevinskog otvora 605/40 cm.</t>
  </si>
  <si>
    <t>Poz 56.</t>
  </si>
  <si>
    <t>Dim. građevinskog otvora 430/300 cm.</t>
  </si>
  <si>
    <t>Poz 57.</t>
  </si>
  <si>
    <t>Dim. građevinskog otvora 140/200 cm.</t>
  </si>
  <si>
    <t>Poz 58.</t>
  </si>
  <si>
    <t>Poz 61.</t>
  </si>
  <si>
    <t>Dim. građevinskog otvora  415/240 cm.</t>
  </si>
  <si>
    <t>Poz 62.</t>
  </si>
  <si>
    <t>Vanjska jednokrilna  zaokretna ostakljena vrata</t>
  </si>
  <si>
    <t>Poz 63.</t>
  </si>
  <si>
    <t>Poz 64.</t>
  </si>
  <si>
    <t>Dim. građevinskog otvora  150/120 cm.</t>
  </si>
  <si>
    <t>Poz 65.</t>
  </si>
  <si>
    <t>Poz 66.</t>
  </si>
  <si>
    <t>Okvir je izrađen od aluminijskih   pravokutnih profila s prekinutim termičkim mostom obojenih u tonu po izboru projektanta.</t>
  </si>
  <si>
    <t>Dim. građevinskog otvora  235/241 cm.</t>
  </si>
  <si>
    <t>Poz 67.</t>
  </si>
  <si>
    <t>Vanjska dvokrilna zaokretna ostakljena vrata sa dosvjetlom</t>
  </si>
  <si>
    <t>Dim. građevinskog otvora 225/220 cm.</t>
  </si>
  <si>
    <t>Poz 1.</t>
  </si>
  <si>
    <t>Okvir je izrađen od aluminijskih  pravokutnih profila s prekinutim termičkim  mostom obojenih u tonu po izboru projektanta.</t>
  </si>
  <si>
    <t>Poz 2.</t>
  </si>
  <si>
    <t>Poz 3.</t>
  </si>
  <si>
    <t>Poz 4.</t>
  </si>
  <si>
    <t>Poz 6.</t>
  </si>
  <si>
    <t>Poz 7.</t>
  </si>
  <si>
    <t>Okvir je izrađen od aluminijskih  pravokutnih profila s prekinutim termičkim mostom  obojenih u tonu po izboru projektanta.</t>
  </si>
  <si>
    <t>Poz 8.</t>
  </si>
  <si>
    <t>Okvir je izrađen od aluminijskih   pravokutnih profila s prekinutim termičkim mostom  obojenih u tonu po izboru projektanta.</t>
  </si>
  <si>
    <t>Poz 9.</t>
  </si>
  <si>
    <t>Poz 10.</t>
  </si>
  <si>
    <t>Poz 11.</t>
  </si>
  <si>
    <t>Poz 12.</t>
  </si>
  <si>
    <t>Krila vrata su od aluminijskog sendvič panela, ostakljena IZO staklom 6+12+6, završno obojana u tonu po izboru projektanta.</t>
  </si>
  <si>
    <t>Dovratnici,  su od aluminijskog profila s prekinutim termičkim mostom  obojani u tonu po izboru projektanta.</t>
  </si>
  <si>
    <t>Dim. građevinskog otvora 180/205 cm.</t>
  </si>
  <si>
    <t>Poz 13.</t>
  </si>
  <si>
    <t>Krila vrata su od aluminija, ostakljena IZO staklom 6+12+6, završno obojana u tonu po izboru projektanta.</t>
  </si>
  <si>
    <t>Poz 14.</t>
  </si>
  <si>
    <t>Dim. građevinskog otvora 160/205 cm.</t>
  </si>
  <si>
    <t>Poz 15.</t>
  </si>
  <si>
    <t>Dovratnici,  su od alumonijskog profila s prekinutim termičkim mostom  obojani u tonu po izboru projektanta.</t>
  </si>
  <si>
    <t>Poz 16.</t>
  </si>
  <si>
    <t>Poz 18.</t>
  </si>
  <si>
    <t>Poz 19.</t>
  </si>
  <si>
    <t>Poz 20.</t>
  </si>
  <si>
    <t>Trodjelni prozor</t>
  </si>
  <si>
    <t>Okvir je izrađen od aluminijskih   profila sa prekinutim termičkim mostom, obojenih u tonu po izboru projektanta.</t>
  </si>
  <si>
    <t>Poz 23.</t>
  </si>
  <si>
    <t>Poz 25.</t>
  </si>
  <si>
    <t>Poz 26.</t>
  </si>
  <si>
    <t>Poz 28.</t>
  </si>
  <si>
    <t>Poz 29.</t>
  </si>
  <si>
    <t>Vanjska prozorska stijena</t>
  </si>
  <si>
    <t>Lim se pričvršćuje na sekundarnu čeličnu konstrukciju.</t>
  </si>
  <si>
    <t>Stavka obuhvaća potreban spojni materijal, te kompletnu izradu i montažu AL pokrova do pune gotovosti i funkcionalnosti.</t>
  </si>
  <si>
    <t>Dobava i montaža pokrova dvorane od plastificiranog AL sendvič lima</t>
  </si>
  <si>
    <t>Gornji i donji opšav su međusobno spojeni limarskim prijevojem.Razvijena širina opšava 25 + 15 cm.</t>
  </si>
  <si>
    <t>Vanjska ostakljena stijena pješačkog mosta</t>
  </si>
  <si>
    <t>Demontaža razbijenih stakala ta odvoz na deponij.</t>
  </si>
  <si>
    <t>Nabava,dobava te ponovna montaža novih stakala.</t>
  </si>
  <si>
    <t>Dobava i ugradba profiliranih traka.</t>
  </si>
  <si>
    <t>Stavka uključuje dobavu i ugradbu profilirani aluminijskih traka ("lajsna") koje se ugrađuju na spojevima podova sa različitim završnim hodnim oblogama.</t>
  </si>
  <si>
    <t>Širina trake 2-3 cm.</t>
  </si>
  <si>
    <t>Trake se pričvršćuju u pod vijcima s upuštenom glavom i PVC tiplima.</t>
  </si>
  <si>
    <t>Obračun po m1 postavljenih traka.</t>
  </si>
  <si>
    <t>Poz 110</t>
  </si>
  <si>
    <t>Poz 111</t>
  </si>
  <si>
    <t xml:space="preserve">Vanjska fiksna ostakljena stijena </t>
  </si>
  <si>
    <t>Dim. građevinskog otvora 235/300 cm.</t>
  </si>
  <si>
    <t>Poz 112</t>
  </si>
  <si>
    <t>Poz 100.</t>
  </si>
  <si>
    <t>Dobava i montaža unutrašnjih dvokrilnih zaokretnih ostakljenih vrata od aluminija.</t>
  </si>
  <si>
    <t>Poz 101.</t>
  </si>
  <si>
    <t>Dobava i montaža unutrašnjih dvokrilnih zaokretnih ostakljenih vrata od aluminija sa dosvjetlom i nadsvjetlom</t>
  </si>
  <si>
    <t>Podloga na koju se polažu klupčice mora biti očišćena i oprana, mora biti izvedena kvaliteno i sa zadovoljavajućom točnošću mjera.</t>
  </si>
  <si>
    <t>Klupčica se podvlači pod profil prozora ili vrata za min 1 cm, a spoj se brtvi trajno-elastičnim kitom odgovarajuće boje.</t>
  </si>
  <si>
    <t xml:space="preserve">Aluminijska plastificirana klupćica tipski je proizvod od ekstrudiranog aluminija min. debljine 2 mm  s dubinom ugradnje 18 do 20 cm te tipskim poklopcima na krajevima </t>
  </si>
  <si>
    <t>Zatvaranje prodora u konstrukcijama vatrootpornom pjenom.</t>
  </si>
  <si>
    <t>Dobava materijala i zatvaranje prodora instalacija između požarnih sektora pjenom vatrootpornosti 90 minuta (T-90).</t>
  </si>
  <si>
    <t>Otvori promjera 5-15 cm, u zidovima ili međukatnim konstrukcijama.</t>
  </si>
  <si>
    <t>Ugrađena pjena mora imati atest od ovlaštene hrvatske ustanove, koji treba priložiti u sklopu atestne dokumentacije za tehnički pregled.</t>
  </si>
  <si>
    <t>Fino čišćenje</t>
  </si>
  <si>
    <t>Stavka uključuje fino - završno čišćenje objekta po završetku svih radova, a prije primopredaje objekta naručitelju.</t>
  </si>
  <si>
    <t>Obračun po m2 netto površine objekta.</t>
  </si>
  <si>
    <t>Ukupno građevinski radovi (1):</t>
  </si>
  <si>
    <t>GRAĐEVINSKO - OBRTNIČKI RADOVI</t>
  </si>
  <si>
    <t>Ukupno građevinsko - obrtnički radovi (2):</t>
  </si>
  <si>
    <t>( 1 + 2 )</t>
  </si>
  <si>
    <t>D) BETONSKI I A.B. RADOVI</t>
  </si>
  <si>
    <t>F) IZOLATERSKI RADOVI</t>
  </si>
  <si>
    <t>G) LIMARSKI RADOVI</t>
  </si>
  <si>
    <t>H) KERAMIČARSKI RADOVI</t>
  </si>
  <si>
    <t>I) PARKETARSKI RADOVI</t>
  </si>
  <si>
    <t>K) PVC RADOVI</t>
  </si>
  <si>
    <t>L) OBLOGE I SPUŠTENI STROPOVI</t>
  </si>
  <si>
    <t>M) STOLARSKI RADOVI</t>
  </si>
  <si>
    <t>N) BRAVARSKI RADOVI - ČELIK</t>
  </si>
  <si>
    <t>J) UKUPNO:</t>
  </si>
  <si>
    <t>K) PVC PODNE OBLOGE</t>
  </si>
  <si>
    <t>UKUPNO - K):</t>
  </si>
  <si>
    <t>Temelj ivičnjaka od betona C16/20, presjeka 0,05 m3/m1.</t>
  </si>
  <si>
    <t>Beton C 25/30</t>
  </si>
  <si>
    <t xml:space="preserve">Nabava, doprema i montaža kombinranog vodmjera (tipa kao Woltman ili jednakovrijedno) DN 80 za nazivni protok od 8m3/h. Obračun se vrši po komadu monitranog kombiniranog vodmjera. U cijenu je uključena cjelokupna montaža aparata s postoljem prema pravilima struke. </t>
  </si>
  <si>
    <t xml:space="preserve">Nabava, doprema i ugradnja plastične tuš kade kvalitete kao Kolpasan ili jednakovrijedno ili jednakovrijedno. Obračun se vrši po komadu kompletno montirane kade uključivši i sav potreban materijal za montažu. </t>
  </si>
  <si>
    <t>Mort za izradu glazura i namaza je cementni mort omjera 1:3</t>
  </si>
  <si>
    <t>Krila vrata su od aluminija, ostakljena I staklom Uf=2,60 W/m2K, Ug=1,10 W/m2K, Ff=0,70, gokom.=0,80 debljine 6+12+4,završno obojana u tonu po izboru projektanta.</t>
  </si>
  <si>
    <t>Nudi se proizvod :</t>
  </si>
  <si>
    <t>Nudi se proizvod:</t>
  </si>
  <si>
    <t>J) SOBOSLIKARSKO LIČILAČKI  RADOVI</t>
  </si>
  <si>
    <t>Vanjska dvokrilna vrata</t>
  </si>
  <si>
    <t>Dim. građevinskog otvora 160/320cm.</t>
  </si>
  <si>
    <t>P) UKUPNO :</t>
  </si>
  <si>
    <t>Pripomoć radnika poslije izvedbe instalacijskih i montažerskih radova, razna bušenja, štemanja, dozidavanja, popravak žbuke i sl.
Obračun isključivo prema upisu u građevinski dnevnik uz odobrenje nadzornog inženjera.
Obračun prema:</t>
  </si>
  <si>
    <t>Obračun po broju radnih sati - NKV radnik</t>
  </si>
  <si>
    <t>Obračun po broju radnih sati - KV radnik</t>
  </si>
  <si>
    <t>sati</t>
  </si>
  <si>
    <t xml:space="preserve">Keramička WC-školjka (dječja ), komplet sa: daskom i poklopcem od tvrde plastike, PVC (tvrdim) bešumnim nisko-montažnim vodokotlićem, priključnim armiranim fleksibilnim crijevom i ispirnom plastičnom cijevi, te učvršćenjem i fugiranjem. </t>
  </si>
  <si>
    <t>HT polipropilenski odvodni fazonski komadi kao npr. "Pipelife". ili jednakovrijedanKomplet sa original gumenim brtvama. U cijenu uključiti nabavu i ugradnju svih elemenata.</t>
  </si>
  <si>
    <t>7</t>
  </si>
  <si>
    <t>Dobava, transport i postava salonitnih  vodlovnih okana F400 sa tvornički izvedenim ravnim dnom. Okna se postavljaju na betonsku podlogu C 15/20  d=20 cm. Okno ima gornju betonsku ploču 60/60  Opremeljeno je lijevanoželjeznom vodolovnom rešetkom 40/40 . Dubina taložnice iznosi 1m.</t>
  </si>
  <si>
    <t>Izrada A.B. revizionih okana betonom C25/30. Okna se postavljaju na betonsku podlogu C 15/20 d=20 cm. Okno ima gornju betonsku ploču 120/120 d=25 . Opremeljeno je penjalicama i lijevanoželjeznim poklopcem. U cijenu uračunati betoniranje PVC cijevi u dnu okna. U cijenu uračunat sav potrebni materijal i rad</t>
  </si>
  <si>
    <t>A)       STACIONAR - RADIJATORSKO GRIJANJE</t>
  </si>
  <si>
    <t>B)       STACIONAR - VENTILACIJA</t>
  </si>
  <si>
    <t xml:space="preserve">Dobava i ugradnja protupožarne zaklopke za ugradnju u ventilacijske kanale (cijevi) u sanitarnim čvorovima STACIONARa. Temperatura aktiviranja zaklopke je 72ºC, a otpornost na požer 90 min. Uz zaklopku isporučiti i nastavak za montažu. </t>
  </si>
  <si>
    <t>STACIONAR - RADIJATORSKO GRIJANJE</t>
  </si>
  <si>
    <t>STACIONAR - VENTILACIJA</t>
  </si>
  <si>
    <t>STACIONAR HLAĐENJE</t>
  </si>
  <si>
    <t>prema DIN 2448, izrađene od materijala Č.1212</t>
  </si>
  <si>
    <t>68.</t>
  </si>
  <si>
    <t xml:space="preserve">Opremanje diesel elektroagregata sa uljem za podmazivanje motora </t>
  </si>
  <si>
    <t>4.2. SLABA STRUJA UKUPNO:</t>
  </si>
  <si>
    <t>Jednokrilni prozor</t>
  </si>
  <si>
    <t>Dim. građevinskog otvora 50/210 cm.</t>
  </si>
  <si>
    <t>proračun po m1 uklonjene zaštitne mreze.</t>
  </si>
  <si>
    <t>Demontiranje čelične zaštitne mreze ograde rampe unutarnjeg dvorišta</t>
  </si>
  <si>
    <t>Zatvaranje fasadnih otvora cementnim pločama</t>
  </si>
  <si>
    <t>Obračun po m2 izvedene obloge</t>
  </si>
  <si>
    <t>Rušenje i demontaža betonskog oduška</t>
  </si>
  <si>
    <t>Rušenje pregradnih zidova od opeke debljine 10 cm</t>
  </si>
  <si>
    <t>a. Novopostavljeni sokl</t>
  </si>
  <si>
    <t>b. Lakiranje prethodno postavljenog parketa</t>
  </si>
  <si>
    <t>a. Lakiranje novopostavljenog parketa</t>
  </si>
  <si>
    <t>Izrada greda (maske instalcijskih kanala) od gipskartonskih ploča</t>
  </si>
  <si>
    <t xml:space="preserve">Pažljivo strojno rezanje zidova. Razbijanje konstrukcije zida se vrši ručno uz upotrebu ručnih alata sa udarnim glavama (ručni pickhammer). U cijenu uračunati rušenje zidova sa vanjskom i unutarnjom žbukom, te utovar i odvoz porušenog materijala na trajnu deponiju, te plačanje naknade za trajno zbrinjavanje. Prilikom rušenja primjeniti sve zaštitne mjere za tu vrstu radova. </t>
  </si>
  <si>
    <t>U cijenu je uračunata zaštita postojećih podova.</t>
  </si>
  <si>
    <t>Strojno rušenje podne ploče betonskog oduška. Rušenje podne ploče se vrši ručno uz upotrebu ručnih alata sa udarnim glavama (ručni pickhammer) te alata sa rotacijskim reznim pločama. Ploča debljine cca 15 cm. Rušenje izvesti u dimenzijama predviđenim projektom. U cijenu uračunati rušenje ploče do nivoa terena i slojeva iznad, te utovar i odvoz porušenog materijala na trajnu deponiju, kao i plačanje naknade za trajno zbrinjavanje. Prilikom rušenja primjeniti sve zaštitne mjere za tu vrstu radova.</t>
  </si>
  <si>
    <t xml:space="preserve">Obračun po m2 izrezane ploče. </t>
  </si>
  <si>
    <t>Rezanje armiranobetonske podne ploče unutar objekta</t>
  </si>
  <si>
    <t>Rušenje i demontaža betonskog ploče</t>
  </si>
  <si>
    <t>Demontaža ploča spuštenog stropa</t>
  </si>
  <si>
    <t>d) tuš kada komplet s armaturom, držačem sapuna, držačem ručnika.</t>
  </si>
  <si>
    <t>e) zidni keramički pisoar, komplet s dovodnom i odvodnom armaturom.</t>
  </si>
  <si>
    <t>Demontaža  unutarnjih vrata</t>
  </si>
  <si>
    <t>Demontaža unutarnjih vrata</t>
  </si>
  <si>
    <t>Aluminijski prozor ostakljen IZO staklom zajedno sa aluminijskom  klupčicom veličine  do 2m2</t>
  </si>
  <si>
    <t>Aluminijska stijena ostakljena IZO staklom zajedno sa aluminijskom  klupčicom veličine preko 2m2</t>
  </si>
  <si>
    <t>Demontaža vanjske aluminijske stolarije</t>
  </si>
  <si>
    <t xml:space="preserve">a.) temelji samci </t>
  </si>
  <si>
    <t>b.) nasadne uzdužne grede</t>
  </si>
  <si>
    <t>c.) poprečne temeljne grede</t>
  </si>
  <si>
    <t>a.) kanali za temeljnu fekalnu kanalizaciju</t>
  </si>
  <si>
    <t>b.) kanali za temeljnu oborinsku kanalizaciju</t>
  </si>
  <si>
    <t>Beton C25/30.  Debljina zida 20 cm</t>
  </si>
  <si>
    <t>Dobava, izrada i ugradba armature srednje složenosti. Armaturu izraditi prema statičkom računu i planu pozicija armature.
Obračun po kg ugradene armature prema vrsti armature.</t>
  </si>
  <si>
    <t>Nakon postave termoizolacije na ravnom krovu izbetonira se traka uz sudar nadzidnice i termoizolacije u širini 10-15 cm sa zaobljenjem radijusa 5 cm.</t>
  </si>
  <si>
    <t xml:space="preserve">Doprema na gradilište, montaža, demontaža i odvoz sa gradilišta cijevne fasadne skele za radove na pročeljima objekta, u svemu prema opisu iz uvjeta za izvođenje radova. Pod - radni prostor skele izvesti od mosnica, a iznad poda izvesti punu daščanu ogradu vis. 20 cm kako bi se spriječilo pad materijala na prolaznike. Sa vanjske strane skela mora biti prekrivena zaštitnim platnom da se spriječi pad prašine i sitnih krhotina na prolaznike i stanare. Po kompletnoj visini skele omogućiti vertikalnu komunikaciju ljestvama. Sidrenjem u objekt skela se mora osigurati od prevrtanja. </t>
  </si>
  <si>
    <t>Potrebno je izvesti ukrućenje skele te je uzemljiti-osigurati od udara groma, odnosno strujnog udara. Skela služi za izvođenje svih građevinskih, zanatskih i instalaterskih radova tijekom građenja objekta tj. glavnom izvoditelju i svim ostalim izvoditeljima na objektu, bez obzira jesu li pojedini izvoditelji kooperanti glavnog izvoditelja građevinskih radova ili ne. Montirana skela mora zadovoljiti HTZ propise.</t>
  </si>
  <si>
    <t>Obračun po m2 razvijene širine izvedene hidroizolacije, komplet s hidroizolacijom holkera visine 10 cm.</t>
  </si>
  <si>
    <t xml:space="preserve">Dobava i postava dva sloja ploča elastificiranog ekspandiranog polistirena težine 16 kg/m3, debljine 2x1cm kao zvučne izolacije podova. 
Drugi sloj ploča se postavlja za 1/2 ploče izmaknuto.
Uz zidove potrebno postaviti rubne trake polistirena debljine 1 cm, visine cca 10cm
</t>
  </si>
  <si>
    <t>U stavku uključiti kutnu lajsnu na kutevima i završecima pločica u svemu po odabiru projektanta.</t>
  </si>
  <si>
    <t>Fugiranje vršiti najranije nakon 24 sata od postave pločica. Nakon fugiranja pločice temeljito očistiti od ostataka mase za fugiranje i isprati.</t>
  </si>
  <si>
    <t>U stavku uključiti silikoniranje sanitarnim silikonom na mjestima gdje je to neophodno.</t>
  </si>
  <si>
    <t>Izrada sokla od keramičkih pločica</t>
  </si>
  <si>
    <t>a.) Novopostavljeni sokl</t>
  </si>
  <si>
    <t>b.) Zamjena oštećenog sokla</t>
  </si>
  <si>
    <t>b. Sokl na prethodno postavljenom parketu</t>
  </si>
  <si>
    <t>Sokl u boji, tonu i dimenzijama po odabiru projektanta, u skladu sa odabranim parketom.</t>
  </si>
  <si>
    <t>- donji sloj od ploča elastificiranog ekspandiranog polistirena d = 1,0 cm, gustoća ploča &lt; 20 kg/m3', dinamički modul elastičnosti Edin = 0,03 N/mm3, materijal prije ugradbe mora biti dimenzionalno stabilan, odnosno mora odležati min. 90 dana, sadržaj vlage u materijalu ne smije biti veći od 7 % u omjerima mase</t>
  </si>
  <si>
    <t>Boja završnog sloja prema odabiru projektanta.</t>
  </si>
  <si>
    <t>Nanošenje krznenim valjkom i četkom.</t>
  </si>
  <si>
    <t>Na tako pripremljenu podlogu vrši se bojanje disperzivnim bojama, bojanje u više tonova u svemu prema projektu. U cijenu uključene sve faze rada do potpune gotovosti.</t>
  </si>
  <si>
    <t>Obračun po m2 obojene fasade</t>
  </si>
  <si>
    <t>Stavka obuhvaća površine na pročeljima objekta, te stupove, nosače i druge dijelove fasade.</t>
  </si>
  <si>
    <t>Postava sokla ili lajsne od PVC trake (kutna traka) razvijene širine 8 cm.</t>
  </si>
  <si>
    <t>Postava ljepljenjem za pod i za zid. Postavljena lajsna mora biti priljubljena za pod i za zid. U cijenu uračunati sav potrebni materijal do gotovosti lajsne.</t>
  </si>
  <si>
    <t>Nabavka i postavljanje poda od PVC traka, homogene podne obloge na bazi PVC. Trake su širine 200 cm i debljine 1,5 mm ili sl. Izvedena podloga mora biti čvrsta, ravna i suha. Podlogu očistiti od prašine, nanjeti masu za izravnavanje i fino je obrusiti. PVC trake prije ugradnje razviti, položiti i ostaviti 24 sata na sobnu temperaturu iznad 15°C. Trake postaviti u pravcu izvora svjetlosti, a ugradnju raditi ukrajanjem. Spojnice zavariti toplim zrakom, pomoću mekih PVC elektroda. Po ugradnji podnu oblogu očistiti i premazati sredstvom na bazi emulzija za zaštitu i njegu PVC podova. Način polaganja, boja i struktura PVC traka po izboru projektanta.</t>
  </si>
  <si>
    <t xml:space="preserve">Fugiranje vršiti najranije nakon 24 sata od postave pločica. Nakon fugiranja pločice temeljito očistiti od ostataka mase za fugiranje i isprati. </t>
  </si>
  <si>
    <t xml:space="preserve">Strop izvesti prema projektu interijera sa svim potrebnim otvorima za revizije, rasvjetu, zvučnike, razne rešetke i dr. </t>
  </si>
  <si>
    <t>Stavka uključuje demontažu unutarnjih protupozarnih vrata, komplet s dovratnicima i okovom. U cijenu uračunati rušenje, utovar i odvoz porušenog materijala na mjesnu deponiju ili na mjesto gdje odredi investitor. Obračun po komadu demontiranih vanjskih vrata i prozora.</t>
  </si>
  <si>
    <t>Stavka obuhvaća površine na pročeljima objekta, te stupove, nosače i podglede koji nisu obračunati stavkom 4.</t>
  </si>
  <si>
    <t>Dekorativne kulir ploče za popločanje nogostupa, vanjskih stepenica i rampi. Dim. 40x40x3,8 cm. u svemu prema izboru projektanta.</t>
  </si>
  <si>
    <t>Ostakljenje se ugrađuje u tipski AL profil, koji se spaja na nosivu čeličnu konstrukciju.</t>
  </si>
  <si>
    <t>mehanizam otvaranja na konop</t>
  </si>
  <si>
    <t>mehanizam otvaranja na šipku</t>
  </si>
  <si>
    <t>b. Strojno brušenje prethodno postavljenog oštećenog parketa</t>
  </si>
  <si>
    <t>Sanacija unutrašnjih punih drvenih vrata</t>
  </si>
  <si>
    <t>Po dužini dovratnika na mjestu brave gdje krilo prileže na dovratnik ugraditi profilirani inoksni lim debljine 1.2mm, dimenzija cca 20x90x800mm. U svemu po odobrenju projektanta.</t>
  </si>
  <si>
    <t>Kvake i rozete su aluminijske , a tip kvake i okova odredit će projektant na osnovu uzoraka dostavljenih od strane izvoditelja.</t>
  </si>
  <si>
    <t>obračun po komadu vrata u punoj funkcionalnosti</t>
  </si>
  <si>
    <t>Stavka uključuje saniranje oštećenja vrata na dovratniku, u dijelu brave i mehanizma za zaključavanje. Oštećeni dovratnik sanirati tako da mehanizam zatvaranja vrata i zaključavanja vrata dovedu u stanje pune funkcionalnosti.</t>
  </si>
  <si>
    <t>dodata stavka</t>
  </si>
  <si>
    <t>promjenjen opis</t>
  </si>
  <si>
    <t>d.) temelji samci i temeljne grede na proširenju vrtića</t>
  </si>
  <si>
    <t>U stavku uračunata zaštita postavljenih podova.</t>
  </si>
  <si>
    <t>Postava podne obloge od PVC ploča na mjestima oštećenja već postavljenog poda. Postaviti PVC pod umetanjem novih ploča umjesto oštećene PVC ploče. U svemu u dogovoru s projektantom i prema dimenzijama, boji, strukturi i poziciji predvidjene projektom.</t>
  </si>
  <si>
    <t>Obloga poda PVC</t>
  </si>
  <si>
    <t>Dimenzije grilja 170/120 cm, dimenzije provjeriti prije izrade.</t>
  </si>
  <si>
    <t>Obračun prema kompletu</t>
  </si>
  <si>
    <t xml:space="preserve">Rušenje obuhvaća radove na uklanjanju pojedinih dijelova objekta (rušenje i uklanje pojedinih dijelova konstrukcije i završne obloge) te demontaža pojedinih stavki opreme i uređenja. </t>
  </si>
  <si>
    <t>Ukoliko je moguće, pojedina rušenja i demontaže izvesti na način da se sačuvaju osnovni građevinski materijali. Navedene materijale po rušenju/demontaži očistiti i privremeno deponirati na gradilištu po vrstama, te dalje postupati prema dogovoru s investitorom ili korisnikom zgrade.</t>
  </si>
  <si>
    <t xml:space="preserve">Neupotrebljiv materijal i šutu odvesti na mjesni deponij, određen od strane nadležne lokalne samouprave </t>
  </si>
  <si>
    <t>Sve radove izvoditi pažljivo, poštivajući pravila zaštite na radu. Pri rušenju i demontaži poduzeti sve mjere za sigurnost i zaštitu prolaznika, te susjednih objekata.</t>
  </si>
  <si>
    <t xml:space="preserve">Sve stavke u okviru jedinične cijene, pored osnovnog rada na rušenju i demontaži obuhvaćaju sva eventualna podupiranja, sva sredstva i postupke zaštite na radu i zaštite okolnih površina od uništenja, sva sredstva i postupke zaštite okolnih zgrada i prolaznika; također se uračunava utovar, transport te privremeno deponiranje srušenog/demontiranog materijala na gradilištu, odnosno utovar, transport i odvoz na mjesni deponij (sa istovarom). </t>
  </si>
  <si>
    <t>Obračun po m2 uklonjenog dijela zida</t>
  </si>
  <si>
    <t>Obračun po m2 uklonjenog dijela ploče</t>
  </si>
  <si>
    <t xml:space="preserve">Obostrano zapilavanje, štemanje i razbijanje postojećeg poda unutar objekta, u širini od cca 35 cm, te vraćanje u prvobitno stanja, po polaganju instalacija kanalizacije. armiranobetonske podne ploče debljine 15 cm radi postave novih kanalizacionih i vodovodnih cijevi i slivnih kanala u kuhinje i kupaonice. U cijenu uračunati rezanje ploče sa svim podnim slojevima; utovar i odvoz porušenog materijala na trajni deponij, istovar te plaćanje naknade za trajno zbrinjavanje. Prilikom rušenja primjeniti sve zaštitne mjere za tu vrstu radova. </t>
  </si>
  <si>
    <t xml:space="preserve">Rušenje postojećih pregradnih zidova izvesti ručno uz pripomoć ručnih alata sa udarnim glavama.  Rušenje izvesti u svemu prema projektu rušenja. U cijenu uračunati rušenje komplet zidova, sa oblogom od keramičkih pločica ili slično ako postoji na zidu, nadvoja iznad otvora, utovar i odvoz porušenog materijala na trajni deponij, istovar te plaćanje naknade za trajno zbrinjavanje. Prilikom rušenja primjeniti sve zaštitne mjere za tu vrstu radova. </t>
  </si>
  <si>
    <t>Izrada projekta izvedenog stanja po strukama sa svim ucrtanim izmjenama i dopunama sukladno stvarno izvedenim radovima u 6 primjeraka ovjeren od strane ovlaštene osobe i u elektroničkom zapisu (6 CD u AutoCAD nižoj verziji koja omogućava otvaranje nacrta drugim starijim verzijama AutoCAD - a i pdf. formatu). Projekt izvedenog stanja izrađuje se i ažurira cijelo vrijeme izvođenja radova</t>
  </si>
  <si>
    <t xml:space="preserve">Rušenje armirano-betonske ploče za probijanje novih instalacijskih kanala. Razbijanje konstrukcije se vrši ručno uz upotrebu ručnih alata sa udarnim glavama (ručni pickhammer). Maksimalan otvor ploče do cca 40x70cm. U cijenu uračunati rušenje ploča debljine uglavnom 20cm, sa žbukom na podgledu, te svim slojevima poda; utovar i odvoz porušenog materijala na trajni deponij, istovar te plaćanje naknade za trajno zbrinjavanje. Prilikom rušenja primjeniti sve zaštitne mjere za tu vrstu radova. </t>
  </si>
  <si>
    <t xml:space="preserve">Rušenje armirano-betonskih zidova za probijanje novih instalacijskih kanala. Razbijanje konstrukcije se vrši ručno uz upotrebu ručnih alata sa udarnim glavama (ručni pickhammer). Maksimalan otvor u zidu  do cca 40x80cm. U cijenu uračunati rušenje zida debljine uglavnom 20cm, sa obostranom žbukom, te eventualnim slojevima fasadne obloge; utovar i odvoz porušenog materijala na trajni deponij, istovar te plaćanje naknade za trajno zbrinjavanje. Prilikom rušenja primjeniti sve zaštitne mjere za tu vrstu radova. </t>
  </si>
  <si>
    <t>Obračun po m2 novog otvora</t>
  </si>
  <si>
    <t>Rušenje zidova za novoprojektirane otvore u postojećim unutarnjim armirano-betonskim zidovima</t>
  </si>
  <si>
    <t>Rušenje zidova za novoprojektirane otvore u postojećim vanjskim armirano-betonskim zidovima</t>
  </si>
  <si>
    <t xml:space="preserve">Pažljivo strojno rezanje zidova. Zid debljine cca 20 cm. Rezanje konstrukcije izvesti strojevima za precizno pilanje armiranog betona - dijamantnom pilom.  U cijenu uračunati rušenje zidova sa vanjskom fasadnom oblogom i unutarnjom žbukom, te utovar i odvoz porušenog materijala na trajni deponij, istovar te plaćanje naknade za trajno zbrinjavanje. Prilikom rušenja primjeniti sve zaštitne mjere za tu vrstu radova. Također, u cijenu je uračunata zaštita postojećih podova. </t>
  </si>
  <si>
    <t>Rusenje parapetnog unutarnjeg zida</t>
  </si>
  <si>
    <t xml:space="preserve">Pažljivo strojno rezanje zidova. Zid debljine cca 20 cm. Rezanje konstrukcije izvesti strojevima za precizno pilanje armiranog betona - dijamantnom pilom.  U cijenu uračunati rušenje zidova sa obostranom žbukom, te utovar i odvoz porušenog materijala na trajni deponij, istovar te plaćanje naknade za trajno zbrinjavanje. Prilikom rušenja primjeniti sve zaštitne mjere za tu vrstu radova. Također, u cijenu je uračunata zaštita postojećih podova. </t>
  </si>
  <si>
    <t>Rusenje parapetnog zida unutarnjeg vrta do nivoa poda hodnika. Armirano-betonski parapetni zid debljine 25 cm, visine 70 cm. Razbijanje konstrukcije zida se vrši ručno uz upotrebu ručnih alata sa udarnim glavama (ručni pickhammer). U cijenu uračunati rušenje zidova sa obostranom žbukom, utovar i odvoz porušenog materijala na trajni deponij, istovar te plaćanje naknade za trajno zbrinjavanje. Prilikom rušenja primjeniti sve zaštitne mjere za tu vrstu radova. Također, u cijenu je uračunata zaštita postojećih podova. Postojeću kamenu klupčicu pažljivo ukloniti, te naknadno ugraditi na rubni element unutarnjeg vrta</t>
  </si>
  <si>
    <t>Obračun po m3 srušenog zida.</t>
  </si>
  <si>
    <t>Rušenje parapetnog fasadnog zida</t>
  </si>
  <si>
    <t xml:space="preserve">Rusenje parapetnog zida unutarnjeg vrta do nivoa poda hodnika. Armirano-betonski parapetni zid debljine 20 cm, visine 60 cm. Razbijanje konstrukcije zida se vrši ručno uz upotrebu ručnih alata sa udarnim glavama (ručni pickhammer). U cijenu uračunati rušenje zidova sa unutarnjom žbukom i fasadnom oblogom, utovar i odvoz porušenog materijala na trajni deponij, istovar te plaćanje naknade za trajno zbrinjavanje. Prilikom rušenja primjeniti sve zaštitne mjere za tu vrstu radova. Također, u cijenu je uračunata zaštita postojećih podova. </t>
  </si>
  <si>
    <t>Probijanje rupa za cijevni razvod unutarnjih instalacija, do promjera 15cm</t>
  </si>
  <si>
    <t xml:space="preserve">Rezanje armirano-betonskih zidova za proboj cijevnih razvoda instalacija. Maksimalni proboj kružnog oblika do 15cm (otvori većih dimenzija obračunati u stavci 1.i 2. ovog poglavlja). Otvori se izvode dijamantnom pilom sa kružnom glavom. Probijanje se odnosi na armirano-betonske zidove debljine 20cm. Pri probijanju zaštititi okolni zid te podove od oštećenja. U slučaju probijanja otvora u fasadnom zidu, izvesti zaštitu fasadne obloge tako da otvor ostane pravilnog oblika, bez proširenja oštećenja izvan ruba otvora. U cijenu uračunati probijanje zidova, utovar i odvoz porušenog materijala na trajni deponij, istovar te plaćanje naknade za trajno zbrinjavanje. Prilikom rušenja primjeniti sve zaštitne mjere za tu vrstu radova. </t>
  </si>
  <si>
    <t>Obračun po izvedenom otvoru</t>
  </si>
  <si>
    <t>Obračun po m2 demontiranih ploča.</t>
  </si>
  <si>
    <t xml:space="preserve">Demontiranje ploča modularnog spuštenog stropa tipa  "armstrong". Ploče veličine 60/60 cm na tipskoj visećoj podkonstrukciji. Visina spuštenog stropa varira od 3 do 4.50 m. U cijenu uračunati sve potrebne unutarnje skele za demontiranje ploča.Pri demontaži pažljivo razdvajati oštećene i neoštećene ploče. Oštećene ploče utovariti i odvesti na trajni deponij, uz istovar te plaćanje naknade za trajno zbrinjavanje. Neoštećene ploče pažljivo spremiti na za to određeno mjesto na gradilištu, te ih konzervirati za naknadnu ugradnju. Stavka uključuje i zaštitu okolnih površina i instalacija od oštećenja.  Prilikom rušenja primjeniti sve zaštitne mjere za tu vrstu radova. </t>
  </si>
  <si>
    <t>Demontaža konstrukcije spuštenog stropa</t>
  </si>
  <si>
    <t xml:space="preserve">Demontiranje tipskih visilica i profila potkonstrukcije spuštenog stropa tipa  "armstrong" (ploče veličine 60/60 cm). Visina spuštenog stropa varira od 3 do 4.50 m. Oštećenu i nedovršenu potkonstrukciju komplet ukloniti zajedno s pripadajućim vezivnim elementima potkonstrukcije (šrafovi, tiple). U cijenu uračunati sve potrebne unutarnje skele, utovar i odvoz porušenog materijala na trajni deponij, istovar te plaćanje naknade za trajno zbrinjavanje. Stavka uključuje i zaštitu okolnih površina i instalacija od oštećenja.  Prilikom rušenja primjeniti sve zaštitne mjere za tu vrstu radova. </t>
  </si>
  <si>
    <t>Obračun po m2 demontirane potkonstrukcije.</t>
  </si>
  <si>
    <t>Demontaža podnih PVC podne obloge</t>
  </si>
  <si>
    <t>...Neoštećene ploče koje se privremeno deponiraju na gradilištu</t>
  </si>
  <si>
    <t>...Oštećene ploče koje se odvoze na mjesni deponij</t>
  </si>
  <si>
    <t>...Uklanjanje pvc podne obloge u većim površinama</t>
  </si>
  <si>
    <t>...Točkasto uklanjanje pvc podne obloge na više mjesta u jednoj prostoriji</t>
  </si>
  <si>
    <t>Stavka se odnossi na uklanjanje postavljene pvc obloge čije se eventualno oštećenje utvrdi nakon detaljnog pregleda po čišćenju i primopredaji objekta izvođaču. Debljina pvc podne obloge iznosi 2mm, i termički je zavarena elektrodom za zavarivanje od pvc-a. Svako uklanjanje pvc podne obloge podrazumijeva uklanjanje i sloja ljepila, uz dodatno čišćenje podloge na koju je pvc obloga postavljena, tako da se može ugraditi nova pvc obloga. Ukoliko se obloga uklanja samo djelomično, pažljivo i ravno izrezati dio koji se uklanja, ne ošećujući okolnu podnu oblogu. Stavka podrazumijeva i utovar, odvoz materijala na trajni deponij, istovar te plaćanje naknade za trajno zbrinjavanje. Prilikom demontiranja koristiti ručne alate i posebno obratiti pozornost da se ne ošteti betonska podloga poda. Stavka razaznaje dva tipa uklanjanja pvc podloge: veće površine koje se odnose na dijelove ili cijele površine pojedinih prostorija, te točkasto uklanjanje pvc poda radi sitnih oštećenja. U slučaju točkastog uklanjanja, pažljivo se izrezuju kvadratni ili pravokutni oblici maksimalnih dimenzija jedne stranice do 40cm, i to na mjestu samog oštećenja i na nekoliko dodatnih mjesta u istoj prostoriji radi postizanja vizualnog efekta. Točkasta izmjena moguća je i u drugoj boji/dezenu pvc podne obloge, sve u dogovoru s projektantom</t>
  </si>
  <si>
    <t>Pažljiva demontaža PVC sokla</t>
  </si>
  <si>
    <t>Demontirati oštećene, dotrajale ili nedovršeno postavljene dijelove pvc sokla i pvc sokla na mjestima oštećenja zida vlagom. Prilikom demontiranja koristiti ručne alate i posebno obratiti pozornost da se ne ošteti izvedeni pvc pod ili podloga poda. Stavka podrazumijeva i utovar, odvoz materijala na trajni deponij, istovar te plaćanje naknade za trajno zbrinjavanje.</t>
  </si>
  <si>
    <t>Obračun po m1 demontiranog pvc sokla</t>
  </si>
  <si>
    <t>Uklanjanje zidnih keramičkih pločica</t>
  </si>
  <si>
    <t>...Uklanjanje keramičkog oploćenja u većim površinama</t>
  </si>
  <si>
    <t>...Uklanjanje keramičkog oploćenja na mjestima gdje je keramika odvojena od zida</t>
  </si>
  <si>
    <t>...Uklanjanje keramičkih pločica pojedinačno</t>
  </si>
  <si>
    <t>Uklanjanje podnih keramičkih pločica</t>
  </si>
  <si>
    <t xml:space="preserve">Pazljivo uklanjanje zidnih keramičkih pločica sa veznim materijalom u prostorijama gdje je predviđena promjena zidne obloge, gdje su pločice oštećene, te gdje je došlo do djelomičnog odvajanja pločica od podloge uslijed vlage ili drugih nepovoljnih utjecaja. Rušenje se vrši ručno uz upotrebu ručnih alata  Stavka podrazumijeva i utovar, odvoz materijala na trajni deponij, istovar te plaćanje naknade za trajno zbrinjavanje. Keramičke pločice na zidovima koji se u cijlosti uklanjaju nisu obračunate u ovoj stavci! Stavka razaznaje tri tipa uklanjanja zidnih keramičkih pločica: uklanjanje većih zidnih površina radi promjene zidne obloge ili većih oštećenja, uklanjanje djelomično već odvojenih pločica sa zidova uslijed vlage ili drugih oštećenja, te točkasto uklanjanje pojedinačnih pločica radi pojedinačnog oštećenja. U slučaju točkastog uklanjanaj pločica, pojedinačne pločice treba pažljivo odvojiti u odnosu na susjedne, očistiti preostale fuge i podlogu, te osigurati kasniju ugradnju pločice istih dimenzija na mjesto uklonjenih. I u slučaju uklanjanja većih površina pločica, na mjestu spoja sa pločicama koje ostaju treba napraviti pravilan rez, očistiti preostale fuge i u potpunosti očistiti podlogu. Pločice su dimenzija do 20x20cm. </t>
  </si>
  <si>
    <t xml:space="preserve">Pazljivo uklanjanje podnih keramičkih pločica sa veznim materijalom u prostorijama gdje je predviđena promjena podne obloge, gdje su pločice oštećene, te gdje je došlo do djelomičnog odvajanja pločica od podloge uslijed vlage ili drugih nepovoljnih utjecaja. Rušenje se vrši ručno uz upotrebu ručnih alata.  Stavka podrazumijeva i utovar, odvoz materijala na trajni deponij, istovar te plaćanje naknade za trajno zbrinjavanje.  Stavka razaznaje dva tipa uklanjanja podnih keramičkih pločica: uklanjanje većih podnih površina radi promjene podne obloge ili većih oštećenja, te točkasto uklanjanje pojedinačnih pločica radi pojedinačnog oštećenja. U slučaju točkastog uklanjana pločica, pojedinačne pločice treba pažljivo odvojiti u odnosu na susjedne, očistiti preostale fuge i podlogu, te osigurati kasniju ugradnju pločice istih dimenzija na mjesto uklonjenih. I u slučaju uklanjanja većih površina pločica, na mjestu spoja sa pločicama koje ostaju treba napraviti pravilan rez, očistiti preostale fuge i u potpunosti očistiti podlogu. Pločice su dimenzija do 30x30cm. </t>
  </si>
  <si>
    <t>Uklanjanje oštećenog keramičkog sokla</t>
  </si>
  <si>
    <t>Pazljivo skidanje oštećenog keramičkog sokla na mjestima oštećenja, nedostatka pojedinačne pločice iz sokla i na mjestima gdje se keramika već djelomično odvojila od podloge. Oštećenu keramiku ukloniti zajedno sa slojem ljepila do završne obrade zida. Stavka podrazumijeva i utovar, odvoz materijala na trajni deponij, istovar te plaćanje naknade za trajno zbrinjavanje.</t>
  </si>
  <si>
    <t>Obračun po m1 uklonjenog keramičkog sokla</t>
  </si>
  <si>
    <t>Uklanjanje žbuke sa zidova i podgleda stropova.</t>
  </si>
  <si>
    <t xml:space="preserve">Pažljivo ručno skidanje žbuke sa podgleda armirano-betonskih stropova, stupova i zidova na mjestima gdje je raspucana i oštećena uslijed prodora vlage ili usljed mehaničkih oštećenja. U cijenu uključeno i skidanje korodiranih metalnih kutnika, utovar i odvoz porušenog materijala na trajni deponij, istovar te plaćanje naknade za trajno zbrinjavanje. Debljina sloja žbuke cca 2cm </t>
  </si>
  <si>
    <t>Stavkom se predviđa komplet pažljiva demontaža oštećene sanitarne opreme i sanitarne galanterije. U cijenu uključen i utovar i odvoz porušenog materijala na trajni deponij, istovar te plaćanje naknade za trajno zbrinjavanje. Obračun po komplet demontiranom sanitarnom uredjaju. U cijenu je uračunata zaštita postojećih podova i zidova.</t>
  </si>
  <si>
    <t>Stavka obuhvaća pažljivu demontažu  vrata komplet s dovratnicim, te okovom. Veličina otvora do 4,0 m2. U cijenu uključen i utovar i odvoz porušenog materijala na trajni deponij, istovar te plaćanje naknade za trajno zbrinjavanje. Obračun po komadu demontiranog kompleta vrata (krilo i dovratnik)</t>
  </si>
  <si>
    <t xml:space="preserve">U cijenu je uračunata zaštita postojećih podova i zidova, te eventualna zidarska pripomoć pri obradi zidnih špaleta ukoliko dodje do većih oštećenja. </t>
  </si>
  <si>
    <t>a) jednokrilna vrata, zidarski otvor veličine 115/205cm</t>
  </si>
  <si>
    <t>e) jednokrilna vrata, zidarski otvor  veličine 75/205cm</t>
  </si>
  <si>
    <t>b) jednokrilna vrata, zidarski otvor  veličine 105/205cm</t>
  </si>
  <si>
    <t>c) jednokrilna vrata, zidarski otvor  veličine 95/205cm</t>
  </si>
  <si>
    <t>d) jednokrilna vrata, zidarski otvor  veličine 85/205cm</t>
  </si>
  <si>
    <t>Iskopima su obuhvaćeni široki iskop za građevinsku jamu, iskop jaraka za trakaste temelje i instalacije, iskop jama za temelje samce i instalacijska okna. Tlo je  A I B kategorije</t>
  </si>
  <si>
    <t>Iskop vršiti strojno, bez upotrebe eksploziva, odnosno ručno za manje zahvate</t>
  </si>
  <si>
    <t>Iskopani materijal će se dijelom odlagati na privremeni deponij u krugu gradilišta ili u neposrednoj blizini, na mjestu koje ne ometa odvijanje ostalih radova, a radi kasnijeg korištenja za zatrpavanje građevinskih jama i fino niveliranje terena</t>
  </si>
  <si>
    <t>Ostatak materijala odvest će se na gradski deponij udaljenu od gradilišta do 7 km.</t>
  </si>
  <si>
    <t>Nasipanje vršiti mješovitim materijalom sa privremenog deponija u slojevima visine 30 cm, uz strojno nabijanje svakog sloja da se spriječi slijeganje nasipa. U slučaju nedostatka kvalitetnog materijala za nasipavanje, izvođač je dužan nabaviti i dopremiti kameni materijal granulacije i kakvoće po naputku nadzornog inženjera.</t>
  </si>
  <si>
    <t xml:space="preserve">Nasipanje vanjskog terena do kote predviđene projektom vršiti materijalom IV kategorije sa privremenog deponija sa nabijanjem slojeva. </t>
  </si>
  <si>
    <t xml:space="preserve">Kamene podloge treba izvoditi iz čistog kamenog materijala, i to strojnim razastiranjem i planiranjem na projektiranu kotu. </t>
  </si>
  <si>
    <t>Isplaniranu površinu treba dobro strojno uvaljati. Planirana kota do koje se vrši nivelacija uskladjuje se sa načinom uređenja okoliša, te zahtjevanim dubinama podloge i njenom zbijenošću.</t>
  </si>
  <si>
    <t xml:space="preserve">Strojni iskop terena na mjestu temelja predvidjenih projektom. Točna količina iskopanog materijala određene kategorije utvrdit će se na terenu prilikom samog iskopa. Iskop izvršiti u okviru dimenzija predviđenih projektom. U cijenu je uključen utovar u prevozno sredstvo, odvoz i trajno zbrinjavanje na mjesni deponij. Obračun po m3 iskopanog i odvezenog materijala u sraslom stanju.     </t>
  </si>
  <si>
    <t>Nasuti iskop zemljom. Zemlju nasipati u slojevima od 20 cm smočiti vodom i nabiti do potrebne zbijenosti. Za nasipanje koristiti zemlju deponiranu prilikom iskopa. Obračun po m3 nasute zemlje, u sraslom stanju. Po potrebi, dobaviti i dopremiti zamjenski kameni materijal po odluci nadzornog inženjera</t>
  </si>
  <si>
    <t xml:space="preserve">Dobava kamene frakcije i izrada tampona za podlogu temeljnoj ploči debljine d=20 cm, od uvaljanog drobljenca frakcije 4-32 mm. </t>
  </si>
  <si>
    <t>Dobava, transport, razastiranje u slojevima, nabijanje i fino planiranje drobljenca. Drobljenac nasuti u predviđenom sloju i nabiti do potrebne zbijenosti. Obračun po m3 nabijenog drobljenca.</t>
  </si>
  <si>
    <t xml:space="preserve">Iskop kanala za novoprojektirane instalacije unutar obuhvata. </t>
  </si>
  <si>
    <t>Strojni i ručni iskop terena u uskom otkopu maksimalne dubine do 1,50 m, za potrebe izvođenja temeljne kanalizacije. Točna količina iskopanog materijala određene kategorije utvrdit će se na terenu prilikom samog iskopa. Obračun količina iskopa izvršiti s pretviđenim nagibom pokosa 1:5. Stavka obuhvaća iskop zemljanog rova, sa pravilnim zasjecanjem bočnih strana. Materijal iz iskopa odbacivati na udaljenost 1,0 m od ruba rova. U stavci uključeno eventualno potrebno razupiranje za spriječavanje odronjavanja bočnih strana kanala, te eventualno potrebno crpljenje vode. Obračun po m3 iskopanog materijala u sraslom stanju. Predviđen iskop u tlu C kategorije</t>
  </si>
  <si>
    <t>Stavka uključuje izradu posteljice prije polaganja cijevi u visini 10-15 cm, te zasipanje postavljenih cijevi u visini 20 cm iznad tjemena cijevi. Stavka uključuje planiranje dna rova s točnošću +/- 2 cm. Sva ispupčenja sasjeći, a udubine ispuniti odgovarajućim materijalom (npr. tucanikom).</t>
  </si>
  <si>
    <t>Izrada posteljice (ispod cijevi) od kamenog drobljenog materijala neagresivnog kemijskog sastava, granulacije 0-4mm. Obračun po m3 izvedene posteljice.</t>
  </si>
  <si>
    <t>Strojni utovar ostatka zemljanog materijala od iskopa u kamione nosivosti 15-20 tona te odvoz na gradski deponij udaljen do 20 km sa kipanjem materijala i povratkom prijevoznog sredstva. Uključivo nakanada za deponiranje.</t>
  </si>
  <si>
    <t>Sastavni materijali koji se upotrebljavaju za proizvodnju betona ne smiju sadržavati štetne primjese u količinama koje mogu biti opasne po svojstava trajnosti betona ili uzrokovati koroziju armature. Isti moraju biti pogodni za namjeravano korištenje betona. Svi sastavni materijali moraju imati odgovarajuću ispravu o sukladnosti.</t>
  </si>
  <si>
    <t>Ispitivanje uzoraka iz proizvodnje izvoditi prema utvrđenom planu.</t>
  </si>
  <si>
    <t xml:space="preserve">Svježi beton - konzistencija betona utvrđuje se metodama slijeganja i rasprostiranja prema HRN EN 12350-2 i HRN EN 12350-5 i provodi se u laboratoriju proizvođača betona. Količina cementa, vode, agregata ili mineralnih dodataka utvrđuje se prema otpremnici betona sa proizvodnog pogona. Ni jedna pojedinačno utvrđena vrijednost vodocementnog faktora ne smije biti veća za više od 0,02 od granične vrijednosti. </t>
  </si>
  <si>
    <t>Skele i oplata se ne smiju uklanjati dok beton ne dobije dovoljnu čvrstoću, i to: otpornu na oštećenje površine skidanjem oplate, dovoljnu za preuzimanje svih djelovanja na betonski element u tom trenutku, da izbjegne deformacije veće od specificiranih tolerancija elastičnog ili neelastičnog ponašanja betona</t>
  </si>
  <si>
    <t>Oplata rasponske konstrukcije gornje AB ploče ne smije se skidati prije postizanja 75% čvrstoće predviđene klase betona, te ne prije proteka 7 dana od betoniranja.</t>
  </si>
  <si>
    <t>Čelik za armiranje betona treba rezati i savijati prema projektnim specifikacijama. Pri tome: savijanje treba izvoditi jednolikom brzinom,  savijanje   čelika  pri  temperaturi  ispod  -5°C,   ako  je  dopušteno  projektnim specifikacijama,  treba   izvoditi  uz  poduzimanje  odgovarajućih  posebnih   mjera osiguranja, savijanje  armature  grijanjem  smije  se  izvoditi  samo  uz  posebno  odobrenje  u projektnim specifikacijama.</t>
  </si>
  <si>
    <t>Prije armiranobetonskih radova sve podloge treba očistiti od svih nečistoća i neravnina.</t>
  </si>
  <si>
    <t>Eventualne "baze" za zidove izvesti min. visine  10cm sa betonom C25/30 uz obavezno vibriranje pervibratorom u što kraćem roku nakon betoniranja ploče.</t>
  </si>
  <si>
    <t>Sve podmetače gornje zone armature ploča izvesti od f 12, a sve spojnice "S" mreža zidova treba izvesti od f 6. Podmetači i spone nisu posebno prikazani u iskazima armature nego ulaze u cijenu ugradbe armature.</t>
  </si>
  <si>
    <t>Količina armature iskazana u ovom troškovniku je orijentacijska. Točna količina će se utvrditi nakon izrade armaturnog plana.</t>
  </si>
  <si>
    <t>U cijenu izvedbe radova je uključena i postava potrebnog broja distancera  na armaturu, za dobivanje minimalnog zaštitnog sloja betona do armature i to: za temelje 3-5cm; ploče i zidove 2cm, te stupove i grede 2,5cm.</t>
  </si>
  <si>
    <t xml:space="preserve"> Primopredaja armature vrši se upisom nadzornog inženjera u građevinski dnevnik.</t>
  </si>
  <si>
    <t>b) betoniranje unutrašnjeg stubišta trim sobe</t>
  </si>
  <si>
    <t>Prvih 60 cm visine zida od temelja izraditi u vodonepropusnom betonu. Betoniranje betonom C 25/30 u potrebnoj dvostranoj glatkoj oplati. Ugradnja betona strojno s pervibriranjem. Cijenom sadržana izrada, montaža i demontaža potrebne oplate. Obračun po m3 gotovog izbetoniranog zida. U zidovima ostaviti sve otvore i šliceve prema nacrtima instalacija. Obračun po m3 betoniranog zida. Armatura obračunata posebnom stavkom.</t>
  </si>
  <si>
    <t>Strojno betonirati nadozid,  betonom C25/30. Visina nadozida iznosi 95cm, a debljina 20cm. Ostaviti sve otvore i šliceve prema nacrtima instalacija i prema projektu. Cijenom sadržana izrada, montaža i demontaža potrebne oplate. Obračun po m3. Armatura se obračunava posebno.</t>
  </si>
  <si>
    <t>Betoniranje podloge za postizanje pada na ravnom krovu. Čista i otprašena podloga premaže se odgovarajućim vezivnim sredstvom.  Beton za pad na ravnom krovu prosječne debljine 13 cm (lakoagregatni beton završno obrađen cementnom glazurom). Površinu dobro nabiti i  fino zagladiti kao podlogu za hidroizolaciju.  U cijenu stavke uračunati izradu dilatacija . Obračun po m3 izvedene zaglađene betonske podloge u nagibu. Padove izvesti prema projektu.</t>
  </si>
  <si>
    <t>Prilikom izvedbe zidarskih radova opisanih u ovom troškovniku, izvoditelj radova mora se pridržavati svih uvjeta i opisa u troškovniku i projektu, te Tehničkog propisa za zidane konstrukcije TPZK (NN0172007)</t>
  </si>
  <si>
    <t xml:space="preserve">Zidanje zida debljine 20 cm šupljim opečnim blokom. Zidanje  cementnim mortom M-10. Ozidane površine moraju biti ravne i vertikalne sa max. odstupanjem po dijagonali na 4.0m dužine za 0.5cm. Zidanje se vrši u cementnom mortu omjera 1:3, marka morta M10. Stavka podrazumijeva i izvedbu horizontalnih i vertikalnih armirano-betonskih serklaža, te nadvoja, sve u širini zida. Zidanje se vrši u cementnom mortu omjera 1:3, marka morta M10
</t>
  </si>
  <si>
    <t>Zidanje se izvodi šupljom opekom dimenzija 6,5/12/24 cm. Zidanje se vrši u cementnom mortu omjera 1:3, marka morta M10. Stavka podrazumijeva i izvedbu horizontalnih i vertikalnih armirano-betonskih serklaža, te nadvoja, sve u širini zida.</t>
  </si>
  <si>
    <t>Svaka ploha na kojoj je oštecen završni sloj do te mjere da je došlo do pucanja istoga ili sto je vidljivo  na nekim mjestima i fali završni sloj te se vidi armaturni sloj je potrebno kompletno prešpahtlavanje ljepilom uz koristenje R 12 gletera sa kojim  se postiže optimalna debljina (min 3mm) armaturnoga sloja u koji se utapa fasadna alkalna 160 g mrezica.  Fasadna mrezica se mora nalaziti gornjoj trecini armaturnoga sloja i mora se min preklapati 10 cm. Sušenje potrebno uz normalne vremenske uvjete je cca 1mm=1dan</t>
  </si>
  <si>
    <t xml:space="preserve">Strojno žbukanje unutarnjih zidnih površina vapneno – cementnom  žbukom debljine 1,5 cm, a u svemu prema uputama proizvođača. Kod žbukanja zidnih površina kao što su ''glatki'' betoni, u vodu za spravljanje šprica dodati 3-4 kg odgovarajućeg vezivnog dodatka. Ožbukane površine moraju biti ravne, oštrih bridova i sudara ploha sa max. tolerancijom od 0,2 cm po dijagonali obrađene površine na dužini od 4,0 m. U cijenu stavke uračunati kutne profile za žbukanje. </t>
  </si>
  <si>
    <t>Izrada kompaktnog termoizolacijskog fasadnog sustava sa ekspandiranim polistirenom</t>
  </si>
  <si>
    <t>Izrada kompaktnog termoizolacijskog fasadnog sustava sa kamenom vunom</t>
  </si>
  <si>
    <t>- završna obrada pročelja je vodoodbojnim ukrasnom silikatnom žbukom strukture 3 mm, a svijetlog tona prema odabiru projektanta.</t>
  </si>
  <si>
    <t>Obračun po m2  prema debljini namaza ili glazure.</t>
  </si>
  <si>
    <t>Izrada holkela visine 25 cm</t>
  </si>
  <si>
    <t>Cijevna fasadna skela obračunata posebnom stavkom</t>
  </si>
  <si>
    <t>Stavka obuhvaća izradu fasadnog sustava na mjestima gdje se na postojećim zidovima mijenja oštećeni dio fasade. Izvodi se pločama od ekspandiranog polistirena debljine 6cm. Na ploče od ekspandiranog polistirena nanosi se odgovarajuće ljepilo uz rubove i točkasto po sredini (ljepilo ne bi trebalo ispuniti fuge između ploča). Ploče se slažu jedna uz drugu, te se zatim pobruse brusnim papirom radi uklanjanaj sitnih dijelova polistirena. Dodatne pričvrsnice moraju biti tako postavljene da njihova glava bude u ravnini s pločom (pričvrsnice se postavljaju na uglovima i oko otvora). Oko otvora, potrebno je postaviti ojačanje od dijagonalno nalijepljene mrežice, odnosno od kutnih profila sa mrežicom na kutevima.Slijedi postavljanje alkalno otporne staklene mrežice, sa preklopom od 10cm, u ljepilo, sa zaglađivanjem. Drugi sloj ljepila postavlja se u što tanjem sloju, i odmah zaglađuje.  Na ovako pripiremljenu površinu izrađuje se dekorativna fasadna žbuka.  Izvodi se silikatna žbuka u svijetlijem tonu, granulacije kao i postojeća žbuka,  a u debljini malo većoj od debljine najvećeg zrna u mješavini. Nanos završiti kružnim potezima plastičnom ili nehrđajućom alatkom tako da se postigne što ravnomjernija gruba zrnata površina. Površina nakon izvedenih radova mora biti ravna, bez udubina i izbočenja, bez pukotina i vidljivih tragova nastalih pri prekidu u radu. Rubovi (unutarnji i vanjski) moraju biti ravni (okomiti ili horizontalni), i oštrih bridova. Kompletan postupak izrade, primjenjeni alati, pomoćni materijal i sredstva moraju odgovarati propisima i uputama proizvođača. Boja u svijetlim  tonovima prema ton karti proizvođača po izboru projektanta. Cijevna fasadna skela obračunata posebnom stavkom</t>
  </si>
  <si>
    <t>Obračun po m2 ukupno izvedenih radova</t>
  </si>
  <si>
    <t>Toplinska izolacija na pročeljima objekta obračunata je u zidarskim radovima zajedno sa završnom obradom pročelja (kompaktni fasadni toplinski sustav).</t>
  </si>
  <si>
    <t>Izrada hidroizolacije (dva sloja) podova  na tlu. Prije polaganja hidroizolacije, podlogu treba očistiti od prašine i premazati hladnim bitumenskim premazom (min 0,40 kg/m2 podloge). Izolacija se izvodi od 2 sloja butumenske hidroizolacijske membrane za zavarivanje, debljine 4mm, armirane ojačanim staklenim voalom, slijedećih tehničkih karakteristika:  izduženje kod loma 2,5 %,  postojanost na temp. od -5°C do 115°C, prekidne sile 400/250, ostali parametri u skladu sa HRN 3.300</t>
  </si>
  <si>
    <t xml:space="preserve">Hidroizolacija holkela se izvodi preko izvedenog zaobljenja od cem. morta (obračunato posebno u zidarskim radovima). </t>
  </si>
  <si>
    <t xml:space="preserve">Primijeniti dvije trake koje se vare cijelom površinom za podlogu, a posebnu pažnju posvetiti spojevima. Kod polaganja traka slijedeći sloj u odnosu na prethodni se pomiče za 1/2 širine prethodnog sloja. Preklopi traka su min. 10 cm i lijepe se vrućim bitumenom. Trake se podižu uz vertikalne zidove cca 10 cm.
</t>
  </si>
  <si>
    <t>Prije polaganja hidroizolacije, podlogu treba očistiti od prašine i premazati hladnim bitumenskim premazom (min 0,40 kg/m2 podloge). Izolacija se izvodi od 2 sloja butumenske hidroizolacijske membrane za zavarivanje, debljine 4mm, armirane ojačanim staklenim voalom, slijedećih tehničkih karakteristika:  izduženje kod loma 2,5 %,  postojanost na temp. od -5°C do 115°C, prekidne sile 400/250, ostali parametri u skladu sa HRN 3.300</t>
  </si>
  <si>
    <t>Preko izvedene hidroizolacije izvodi se zaštita  pločama ekstrudiranog polistirena kao  d = 5 cm</t>
  </si>
  <si>
    <t>Primijeniti dvije trake koje se vare cijelom površinom za podlogu, a posebnu pažnju posvetiti spojevima. Kod polaganja traka slijedeći sloj u odnosu na prethodni se pomiče za 1/2 širine prethodnog sloja. Preklopi traka su min. 10 cm i lijepe se vručim bitumenom. Trake se podižu uz vertikalne zidove cca 10 cm. Minimalni preklopi hidroizolacijskih traka u oba smjera iznose 10 cm.</t>
  </si>
  <si>
    <t>Završni sloj je sloj netkanog tekstila, tzv. geotekstil</t>
  </si>
  <si>
    <t xml:space="preserve">Hidroizolacija holkela se izvodi preko izvedenog zaobljenja od cem. morta  (obračunato posebno u zidarskim radovima). </t>
  </si>
  <si>
    <t>...razvijena širine 25 cm</t>
  </si>
  <si>
    <t>...razvijena širina 50 cm</t>
  </si>
  <si>
    <t>Podne pločice se polažu u polusuhi cementni mort 1:1 ili vodootporno ljepilo. Polaganje se vrši direktnim spajanjem pločica ili sa fugom. Veličina fuge je također ovisna o veličini i debljini pločice, a kreće se od 3-10mm. Prilikom polaganja pločica mora se često kontrolirati ravnina površine.</t>
  </si>
  <si>
    <t>Dobava i postavljanje parketa.</t>
  </si>
  <si>
    <t xml:space="preserve">Obračun po m2 komplet izvedene obloge </t>
  </si>
  <si>
    <t xml:space="preserve">Grede su maksimalnih dimenzija 20/50 cm, razvijene širine 70 cm, izvedene od gipskartonskih ploča na odgovarajućoj metalnoj potkonstrukciji. </t>
  </si>
  <si>
    <t>Obračun po metru dužnom</t>
  </si>
  <si>
    <t>A. PRIPREMNI RADOVI</t>
  </si>
  <si>
    <t>B. RUŠENJA I DEMONTAŽE</t>
  </si>
  <si>
    <t>C. ZEMLJANI RADOVI</t>
  </si>
  <si>
    <t xml:space="preserve">C UKUPNO: </t>
  </si>
  <si>
    <t>A  UKUPNO:</t>
  </si>
  <si>
    <t>B  UKUPNO:</t>
  </si>
  <si>
    <t>D. BETONSKI I AB RADOVI</t>
  </si>
  <si>
    <t>D   UKUPNO</t>
  </si>
  <si>
    <t>E. ZIDARSKI RADOVI</t>
  </si>
  <si>
    <t>E  UKUPNO:</t>
  </si>
  <si>
    <t>F. IZOLATERSKI RADOVI</t>
  </si>
  <si>
    <t>F  UKUPNO:</t>
  </si>
  <si>
    <t>G.  LIMARSKI RADOVI</t>
  </si>
  <si>
    <t>G   UKUPNO</t>
  </si>
  <si>
    <t>H.  KERAMIČARSKI RADOVI</t>
  </si>
  <si>
    <t xml:space="preserve">H  UKUPNO: </t>
  </si>
  <si>
    <t>I.  PARKETARSKI RADOVI</t>
  </si>
  <si>
    <t>I  UKUPNO:</t>
  </si>
  <si>
    <t>...Uklanjanje keramičkog opločenja u većim površinama</t>
  </si>
  <si>
    <t>Stavka obuhvaća pažljivu demontažu  vrata komplet s dovratnicim, te okovom. Veličina otvora preko 4,0 m2. U cijenu uključen i utovar i odvoz porušenog materijala na trajni deponij, istovar te plaćanje naknade za trajno zbrinjavanje. Obračun po komadu demontiranih vrata.</t>
  </si>
  <si>
    <t>a) drvena dijelom ostakljena stijena s dvokrilnim mimokretnim vratima, zidarski otvor veličine 260/320 cm</t>
  </si>
  <si>
    <t>f) jednokrilna vrata, zidarski otvor  veličine 120/205 cm</t>
  </si>
  <si>
    <t>g) dvokrilna vrata, zidarski otvor  veličine 130/205 cm</t>
  </si>
  <si>
    <t>a) drvena dijelom ostakljena stijena s dvokrilnim mimokretnim vratima, zidarski otvor veličine 250/290 cm</t>
  </si>
  <si>
    <t>Demontaža ograda od čelični šipki zavarenih u okviru od čeličnih profila visine cca 1,10 m. U cijenu uključen i utovar i odvoz porušenog materijala na trajni deponij, istovar te plaćanje naknade za trajno zbrinjavanje. Prilikom rušenja primjeniti sve zaštitne mjere za tu vrstu radova, te zaštititi koliko god je moguće okolne površine od oštećenja</t>
  </si>
  <si>
    <t xml:space="preserve">Demontaža ograda balkona </t>
  </si>
  <si>
    <t>Djelomična demontaža ograde ograde balkona</t>
  </si>
  <si>
    <t>Demontaža panela sa okvirima koji su pričvršćeni na nosive okrugle stupove nosače, visine cca 1.10m. Dužina pojedinačne ograde iznosi oko 3,90m. Pažljivo se reže spojni čelični element kojim je okvir panela pgrade pričvršćen za nosivi stup. Mjesto reza pobrusiti, ukloniti nečistoće. U cijenu uključen i utovar i odvoz porušenog materijala na trajni deponij, istovar te plaćanje naknade za trajno zbrinjavanje. Prilikom rušenja primjeniti sve zaštitne mjere za tu vrstu radova, te zaštititi koliko god je moguće okolne površine od oštećenja. Obračun po metru dužnom ograde</t>
  </si>
  <si>
    <t>Stavka uključuje demontažu vanjskih vrata i prozora, komplet s dovratnicima ili doprozornicima, unutarnjom i vanjskom prozorskom klupčicom, okovom i zaštitom za sunce ako postoji na otvoru. U cijenu uračunati rušenje, utovar i odvoz porušenog materijala na mjesnu deponiju ili na mjesto gdje odredi investitor. Obračun po komadu demontiranih vanjskih vrata i prozora. Skupa sa nadzornim inženjerom utvrditi točno stanje prozora i vrata na licu mjesta, te njihovo stanje i potrebu za uklanjanjem</t>
  </si>
  <si>
    <t>a) prozori i vrata do 2m2</t>
  </si>
  <si>
    <t>b) 240x320 cm</t>
  </si>
  <si>
    <t>c) 180x300 cm</t>
  </si>
  <si>
    <t>d) 370x160+115x220 cm</t>
  </si>
  <si>
    <t>e) 250x220 cm</t>
  </si>
  <si>
    <t>f) 245x220 cm</t>
  </si>
  <si>
    <t>g)180x320 cm (dio stijene ulaznog trijema)</t>
  </si>
  <si>
    <t xml:space="preserve">Osnovna konstrukcija je od čeličnih cijevi sa protupožarnom  izolacijskom oblogom. </t>
  </si>
  <si>
    <t>zidarski otvor 250/290 cm</t>
  </si>
  <si>
    <t>Sanacija kompaktnog fasadnog termoizalacijskog sustava, sokl</t>
  </si>
  <si>
    <t>Nakon sušenja impregnacije (min 24 h) nanosi se zavrsni sloj silikatne žbuke u odgovarajucem svijetlijem tonu od 1,5 mm ili 2,00 m -  u skladu s projektom i po odabiru projektanta.</t>
  </si>
  <si>
    <t>Plohe koje su oštecene na nacin da je ostecenje vece odnosno dublje od 1 cm je potrebno odstranit- izrezati EPS ploču u pravilnom pravokutnom obliku, te da izrezani dio bude  površinom bar duplo vecom od ostecene te se ista zamjeni sa novom eps plocom veličinom izrezane ploče uz ljepljene i prešpahtlavanje sa ljepilom  . Nakon susenja zaljepljenog dijela eps ploče ponovno se pristupa postupku po redoslijedu iz prethodnih stavki .</t>
  </si>
  <si>
    <t>Na mjestu oštećenih dijelova završne obrade sokla sa vododbojnom silikatnom žbukom tipa teraplast ukloniti oštećeni završni sloj do čvrstog dijela, očistiti podlogu i pripremiti za novo nanošenje zavšne obrade. Završnu fasadnu obradu obvezno ukloniti sa ravnocrtnim rubom, najbolje na fizičkom prekidu dvije plohe fasade, kako bi se mogao nanositi novi sloj. Stavka uključuje i dijelove sokla koje je u potpunosti potrebno zamijeniti, na mjestima gdje je oštećenje veće odnosno dublje od 1cm. Na tom mjestu potrebno je izrezati XPS ploču debljine 2cm, u pravilnom pravokutnom obliku  te da izrezani dio bude  površinom bar duplo vecom od ostecene te se ista zamjeni sa novom eps plocom veličinom izrezane ploče uz ljepljene i prešpahtlavanje sa ljepilom. Preko postavljene xps površine nanijeti armaturni sloj u koji se utapa fasadna alkalna mrežica. Fasadna mrezica se mora nalaziti gornjoj trecini armaturnoga sloja i mora se min preklapati 10 cm. Sušenje potrebno uz normalne vremenske uvjete je cca 1mm=1dan. Nakon sušenja impregnacije (min 24 h) nanosi se zavrsni sloj vodoodbojne silikatne žbuke u odgovarajucem tonu od 1,5 mm -  u skladu s projektom i po odabiru projektanta.</t>
  </si>
  <si>
    <t>a) površina koja se samo uređuje u završnom sloju žbuke</t>
  </si>
  <si>
    <t>b) površina koja se u potpunosti mijenja oštećeni komad fasadnog sustava</t>
  </si>
  <si>
    <t>Cijevna oslonjena na krovnu plohu uračunata u stavku</t>
  </si>
  <si>
    <t>Imregnaciju izvesti na bazi vodene disperzije akrilatnih kopolimera koja se nanosi na suhu podlogu četkom, i to temeljito.</t>
  </si>
  <si>
    <t>Stropove dvokratno gletati disperzivnim kitom, te se površina nakon sušenja brusi brusnim papirom finih zrnaca i otprašuje.</t>
  </si>
  <si>
    <t>Podloga se mora prethodno očistiti od prašine i dr. Nečistoća, te odgovarajuće impregnirati.</t>
  </si>
  <si>
    <t xml:space="preserve">Boja završnog sloja prema odabiru projektanta </t>
  </si>
  <si>
    <t>Podlogu dvokratno gletati disperzivnim kitom, te se površina nakon sušenja brusi brusnim papirom finih zrnaca i otprašuje.</t>
  </si>
  <si>
    <t>Gletanje u 2 sloja po potrebi, brušenje i dvostruki premaz disperzivnim bojama. Prije nanošenja završnog sloja izvesti impregnaciju površine po uputstvima proizvodjača.</t>
  </si>
  <si>
    <t xml:space="preserve">U cijenu je potrebno uračunati dobavu materijala, te izradu fasade prema uputama proizvođača. 
Prije izrade završnog sloja potrebno je provjeriti ravnost zidne površine i ukoliko su odstupanja veća od 1,0 cm na 4 m potrebno je gletanjem izravnati neravnine. Postojeće površine prije nanošenja prvog sloja fasadne boje potrebno je impregnirati. Završna obrada pročelja je dvostruki premaz akrilnim bojama u boji prema odabiru projektanta (tonovi svijetlije boje, sivo-smedji tonalitet). Sve radove izvesti prema uputama proizvođača te u dogovoru s projektantom. Izrada u svemu prema uputama proizvođača. </t>
  </si>
  <si>
    <t>L) GIPS-KARTONSKI RADOVI</t>
  </si>
  <si>
    <t>Norme za ugrađene materijele: Kao norma za gips kartonske ploče vrijedi norma HRN EN 520. Kao norma za modularne i lamelne spuštene stropove vrijedi norma HRN EN13964. Za pregradne zidove vrijedi norma HRN DIN 18183-1. Gipsane ploče moraju odgovarati normi HRN EN 14195. Gips za obradu spojeva mora odgovarati normi HRN EN 13963. Izolacija mora odgovarati normi HRN EN 13162 Elementi modularnih spuštenih stropova moraju odgovarati normi HRN EN 131964. Sredstva za mehanička učvršćivanja moraju odgovarati normi HRN EN 14566.</t>
  </si>
  <si>
    <t>Obloga stropova gipskartonskim pločama.</t>
  </si>
  <si>
    <t xml:space="preserve">Dobava, izrada i montaža spuštenog stropa od gipskartonskih ploča na odgovarajućoj metalnoj potkonstrukciji u različitim prostorijama. Obloga stropa jednostruko knauf pločama. Obloga se postavlja nakon dovršene instalacije podkonstrukcije za gipskartonske ploče od pocinčanih čeličnih profila na visini maksimalno 0,5 m od stropa, cca 2.6 m od poda. Stavka uključuje: obradu spojeva ploča, bandažiranje spojeva sa zidom i gletanje cjelokupne površine, uključivo i glave vijaka, te finalno pripremljene površine  za završno ličenje.
</t>
  </si>
  <si>
    <t>Izrada pregradnog zida debljine 10cm od gips-kartonskih ploča</t>
  </si>
  <si>
    <t xml:space="preserve">Dobava i ugradnja pregradnih zidova od gips-kartonskih ploča, sa metalnom potkonstrukcijom, obostrano jednostruko postavljenim pločama za suhe prostorije (debljina zida 10cm). U stavku su uključeni svi pripremni radovi, postavljanje potkonstrukcije,  ugradnja ploča, gletanje spojeva i neravnina, priprema za postavljanje raznih elemenata instalacija na zidove. Stavka uključuje i ugradnju mekih traka mineralne vune debljine 7,5 cm za zvučnu zaštitu. Obračun po m2  izvedenih radova. Iz površine se izuzimaju samo otvori za vrata veći od 2m2 (razlika iznad 2m2). </t>
  </si>
  <si>
    <t>Izrada pregradnog zida debljine 20cm od gips-kartonskih ploča</t>
  </si>
  <si>
    <t xml:space="preserve">Dobava i ugradnja pregradnih zidova od gips-kartonskih ploča, sa metalnom potkonstrukcijom, obostrano jednostruko postavljenim pločama za suhe prostorije (debljina zida 10cm). Radi postizanja debljine od 20cm, izvodi se dupla potkonstrukcija. U stavku su uključeni svi pripremni radovi, postavljanje potkonstrukcije,  ugradnja ploča, gletanje spojeva i neravnina, priprema za postavljanje raznih elemenata instalacija na zidove. Stavka uključuje i ugradnju mekih traka mineralne vune debljine 7,5 cm za zvučnu zaštitu. Obračun po m2  izvedenih radova. Iz površine se izuzimaju samo otvori za vrata veći od 2m2 (razlika iznad 2m2). Kako se radi o zatvaranju u najvećem slučaju postojećih otvora, pažljivo izvesti spoj gips-kartonske ploče i okolng zida, armirati mrežicom i pregletati kako ne bi dolazilo do pucanja na spoju. </t>
  </si>
  <si>
    <t>Izrada pregradnog zida debljine 20cm od gips-kartonskih ploča sa funkcijom pregrade na granici dva požarna sektora</t>
  </si>
  <si>
    <t xml:space="preserve">Dobava i ugradnja pregradnih zidova od gips-kartonskih ploča, sa metalnom potkonstrukcijom, obostrano dvostruko postavljenim pločama za suhe prostorije (debljina zida 20cm). Zahtjev iz požarnog elaborata zahtjeva minimalni stupanj zaštite od požara EI90, pa je umjesto običnih gipskartonskih ploča moguće izvesti drugačije potkonstrukciju sa primjenom fireboard ploča.  Radi postizanja debljine od 20cm, izvodi se dupla potkonstrukcija. U stavku su uključeni svi pripremni radovi, postavljanje potkonstrukcije,  ugradnja ploča, gletanje spojeva i neravnina, priprema za postavljanje raznih elemenata instalacija na zidove. Stavka uključuje i ugradnju mekih traka mineralne vune debljine 7,5 cm za zvučnu zaštitu. Obračun po m2  izvedenih radova. Iz površine se izuzimaju samo otvori za vrata veći od 2m2 (razlika iznad 2m2). Kod zatvaranja postojećih otvora, pažljivo izvesti spoj gips-kartonske ploče i okolng zida, armirati mrežicom i pregletati kako ne bi dolazilo do pucanja na spoju. </t>
  </si>
  <si>
    <t xml:space="preserve">Dobava i montaža ne nosive pregradne stjenke s obostranom dvostrukom oblogom iz gispkartonskih ploča za suhe prostore </t>
  </si>
  <si>
    <t>Obloga se izvodi kako bi se zatvorio otvor izmedju kraka i zida, te joj je gornji rub u kosini tako da prati liniju na mjestu na kojem bi bio rukohvat (kosa linija paralelan sa stubišnim krakom, na visini od 1m od ruba stepenica)</t>
  </si>
  <si>
    <t>Izrada obloga postojećih zidova od gipskartonskih ploča</t>
  </si>
  <si>
    <t>Dobava i ugradnja zidnih obloga od gips-kartonskih ploča, sa metalnom potkonstrukcijom, jednostruko postavljenim pločama, prostorijama bez vlage.  U stavku su uključeni svi pripremni radovi, postavljanje potkonstrukcije, ugradnja ploča, gletanje spojeva i neravnina, priprema za postavljanje raznih elemenata instalacija na zidove, te oblaganje špaleti uz otvore sa pripremnim elementima za ugradnju prozora/vrata. Napomena: iz površine se izuzimaju samo otvori veći od 2m2, i to površina koja čini razliku do 2m2. Obračun po m2</t>
  </si>
  <si>
    <t>Izrada obloga instalacionih kanala</t>
  </si>
  <si>
    <t xml:space="preserve">Dobava i ugradnja obloga instalacijskih elemenata (dimnjaka, cijevi i slično) od klasičnih gips-kartonskih ploča, sa metalnom potkonstrukcijom, jednostrano dvostruko postavljenim pločama za suhe prostorije.  U stavku su uključeni svi pripremni radovi, postavljanje potkonstrukcije, postavljnje izolacije, ugradnja ploča, gletanje spojeva i neravnina, priprema za postavljanje raznih elemenata instalacija. Obračun po m2 ukupno obrađene površine.  Obloge se izvode punom visinom prostorije, ili po nacrtima unutarnjeg uređenja. Stavka uključuje i ugradnju mekih traka mineralne vune debljine 7.5cm za zvučnu zaštitu. Obračun po m2 </t>
  </si>
  <si>
    <t xml:space="preserve">Strop se izvodi na visini od cca 3m od poda, u horizontali. Vješanje stropne konstrukcije izvodi se preko krovnih nosača i sekundrane konstrukcije kosog krova iznad prostora. </t>
  </si>
  <si>
    <t>Dobava i ugradnja stropnih obloga od gips-kartonskih ploča, sa metalnom potkonstrukcijom na visilicama, jednostruko postavljenim pločama, skupa sa bočnim zatvaranjem. - spušteni strop.  U stavku su uključeni svi pripremni radovi, postavljanje potkonstrukcije,  ugradnja ploča, gletanje spojeva i neravnina, priprema za postavljanje raznih elemenata instalacija na stropove.  Obračun po m2 tlocrtne površine, plus m2 bočnog zatvaranja</t>
  </si>
  <si>
    <t xml:space="preserve">..... Horizontalna površina sa promjenjivom visinom ovjesa </t>
  </si>
  <si>
    <t>..... Okomita površina sa promjenjivog poprečnog presjeka</t>
  </si>
  <si>
    <t>Izrada spuštenog stropa s jednostrukom oblogom iz gips-kartonskih ploča  u kuhinji i hodničkom dijelu uz kuhinju</t>
  </si>
  <si>
    <t xml:space="preserve">Izrada gipskartonske obloge kosog krova u blagovaonici škole i pvn-u. </t>
  </si>
  <si>
    <t>Obloga se izvodi u visini sekundarne konstrukcije krovnih nosača krovnih panela, i to tako da se obloga izvodi izmedju dva glavan krovna rešetkasta nosača, po cijeloj površini. Stavka uključuje svu potebnu potkonstrukciju za izvedbu gips-kartonske obloge, ugradnji ploča uz pažljivo izvođenje spoja sa gornjom zonom krovnog rešetkastog nosača (ugraditi rubne elemente od pvc-a, kako bi se osigurala trajna i ujednačena razdijelnica izmedju gipskartonske ploče i čeličnog nosača). Obračun po m2 stvarno izvedene površine</t>
  </si>
  <si>
    <t>Strojno betoniranje AB stupova pravokutnog presjeka u trostranoj glatkoj oplati.</t>
  </si>
  <si>
    <t xml:space="preserve">Beton C 25/30. Stavka uključuje beton i oplatu, armatura se obračunava posebno.
Obračun po m3 prema presjeku stupova.
</t>
  </si>
  <si>
    <t>Strojno betoniranje AB greda pravokutnog presjeka u trostranoj glatkoj oplati.</t>
  </si>
  <si>
    <t>Obračun po m3 prema presjeku greda</t>
  </si>
  <si>
    <t>...presjek 240/40 cm</t>
  </si>
  <si>
    <t>Obračun po broju komada podijeljeno po veličini građevinskog otvora i debljini zid</t>
  </si>
  <si>
    <t>...dimenzija građ.otvora 115/205cm, debljina zida 20cm</t>
  </si>
  <si>
    <t>...dimenzija građ.otvora 115/205cm, debljina zida 10cm</t>
  </si>
  <si>
    <t>...dimenzija građ.otvora 115/205cm, debljina zida 45cm</t>
  </si>
  <si>
    <t>Jednokrilna vrata sa zaokretnim otvaranjem. Okvir vrata obuhvaća zid cijelom širinom. Opremljeno kvakom i bravom s ključem. Krilo od okvira sa ispunom i oblogom. Okvir od daske tvornički obrađen, sa profiliranim dijelovima koji obuhvaćaju punu debljinu zida. Krilo je sa okvirom vrata spojeno sa minimalno 3 usadne bratvele. Obvezna oprema gumena brtva po cijelom rubu dovratnika na mjestu nalijeganja krila. Vrata tvornički u potpunosti obrađena, furnirana. Boja, dekor i oprema po izboru projektanta. Suha ugradnja. Stavka uključuje i dobavu i ugradnju gumenog odbojnika pričvršćenog u pod radi sprječavanja udara krila vrata u zid. Tražena zvučna izolacija vrata 35dB.</t>
  </si>
  <si>
    <t>...dimenzija građ.otvora 105/205cm, debljina zida 20cm</t>
  </si>
  <si>
    <t>...dimenzija građ.otvora 105/205cm, debljina zida 10cm</t>
  </si>
  <si>
    <t>...dimenzija građ.otvora 95/205cm, debljina zida 20cm</t>
  </si>
  <si>
    <t>...dimenzija građ.otvora 95/205cm, debljina zida 10cm</t>
  </si>
  <si>
    <t>...dimenzija građ.otvora 85/205cm, debljina zida 10cm</t>
  </si>
  <si>
    <t>...dimenzija građ.otvora 75/205cm, debljina zida 20cm</t>
  </si>
  <si>
    <t>...dimenzija građ.otvora 75/205cm, debljina zida 10cm</t>
  </si>
  <si>
    <t>Dvodijelna vrata sa zaokretnim otvaranjem, jedno krilo glavno, drugo pomoćno. Okvir vrata obuhvaća zid cijelom širinom. Opremljeno kvakom i bravom s ključem. Krilo od okvira sa ispunom i oblogom. Okvir od daske tvornički obrađen, sa profiliranim dijelovima koji obuhvaćaju punu debljinu zida. Krilo je sa okvirom vrata spojeno sa minimalno 3 usadne bratvele. Obvezna oprema gumena brtva po cijelom rubu dovratnika na mjestu nalijeganja krila. Vrata tvornički u potpunosti obrađena, furnirana. Boja, dekor i oprema po izboru projektanta. Suha ugradnja. Stavka uključuje i dobavu i ugradnju gumenog odbojnika pričvršćenog u pod radi sprječavanja udara krila vrata u zid. Tražena zvučna izolacija vrata 35dB.</t>
  </si>
  <si>
    <t>...dimenzija građ.otvora 120/205cm, debljina zida 20cm</t>
  </si>
  <si>
    <t>Unutarnja puna vrata</t>
  </si>
  <si>
    <t>...dimenzija građ.otvora 105/205cm</t>
  </si>
  <si>
    <t>Klizna vrata sa nadžbuknom vodilicom pod drvenom maskom. Krilo iste obrade kao i ostala puna unutarnja vrata. Klizni mehanizam bez mogućnosti zaključavanja. Ugrađen mehanizam koji sa unutarnje strane prostorije omogućava blokiranje otvaranje vrata izvana.  Ugrađen usadni aluminijski elemnt za prihvat vrata rukom. Ugrađen stoper koji onemogućava ispadanje vrata na suprotnoj strani od zatvorenog položaja. Bez trna i žlijeba u podu, samo ovješeno krilo.  Boja, dekor i oprema po izboru projektanta. Suha ugradnja.</t>
  </si>
  <si>
    <t>L UKUPNO:</t>
  </si>
  <si>
    <t>M  UKUPNO:</t>
  </si>
  <si>
    <t>Bravarski radovi obuhvaćaju izradu nosivih čeličnih konstrukcija, izradu zaštitnih rešetki i žaluzina, izradu ograda i rukohvata, izradu penjalica, izradu vrata i prozora,  izradu ostalih bravarskih elemenata te čišćenje od hrđe i antikorozivnu zaštitu postojeće (već ugrađene) čelične bravarije i čeličnih konstrukcija</t>
  </si>
  <si>
    <t>Finalna površinska zaštita je bojanje sa dva sloja odgovarajuće boje u tonu prema izboru projektanta, te je uključena u stavke bravarskih radova</t>
  </si>
  <si>
    <t>Nakon uklanjanja ogradnih panela (polikarbonatne ploče u čeličnim okvirima), ukloniti eventualnu koroziju na nosivim stupovima brušenjem. Nekadašnje mjesto vara izbrusiti i zaštititi. Obračun po kompletu stupova unutar jedne loggie - ukupno 4 nosiva stupa unuta svake</t>
  </si>
  <si>
    <t>Čišćenje od korozije stupova ograda na lođama apartmana</t>
  </si>
  <si>
    <t>Stavka obuhvaća skidanje polikarnatnih ploča i njihove konstrukcije i deponiranje na gradilišni deponij</t>
  </si>
  <si>
    <t>Obračun po m2 ukupno obrađene površine tlocrta konstrukcije</t>
  </si>
  <si>
    <t>Ojačanje konzole HOP 80x80x4 mm vari se dijagonalno između horizontalnog i vertikalnog nosača pod kutem od 45˚.</t>
  </si>
  <si>
    <t>Stavka podrazumijeva  pjeskarenje te bojanje s dva osnovna premaza i dva završna sloja u boji po izboru projektanta.</t>
  </si>
  <si>
    <t>Tlocrtna dim. nadstrešnice 20,80x3,20m.</t>
  </si>
  <si>
    <t>Obračun po kompletu izvedenih radova</t>
  </si>
  <si>
    <t>Stavka obuhvaća sav materijal i sve radove potrebne za potpunu zaštitu. Prije izvođenja radova pažljivo zaštititi ploče od polikarbonata, kako se pri čišćenju i zaštiti čelične konstrukcije ne bi oštetile</t>
  </si>
  <si>
    <t xml:space="preserve">Konstrukcija ograde je iz čeličnih pravokutnih profila 30/20,međusobno varenih i usidrenih u armiranobetonsku konstrukciju stepenica i podesta. </t>
  </si>
  <si>
    <t>Ograda je bojena bojom za istovremenu zastitu od korozije, pigmentaciju i sjaj.</t>
  </si>
  <si>
    <t>Svi spojevi zavareni i fino obradjeni.</t>
  </si>
  <si>
    <t>Nova ograda na balkonima</t>
  </si>
  <si>
    <t>Kutna ograda iz sipki od plosnog celika (50x8mm, duljine 950mm),na gornjem i donjem dijelu ukrucene plosnim celikom jednakog poprecnog presjeka. Pozicija ukupne du- ljine 2800mm+8500+1800mm. Ograda sidrena za ab konstrukciju u čeonom dijelu ploče, produzenim profilom na krajevima i u uglu ograde, prema detalju.</t>
  </si>
  <si>
    <t>Čišćenje i antikorozivna zaštita ograda  rampe unutarnjeg dvorišta</t>
  </si>
  <si>
    <t>Čišćenje i antikorozivna zaštita ograda  stubišta</t>
  </si>
  <si>
    <t>Pazljivo isjecanje segmenata mreze na ogradi rampe unutarnjeg dvorišta. Zaštitnu mrezu ukloniti sa nosivog stupa ograde rampe tako da stup ostane u funkciji drzača postojeće horizontalne ograde. Uklonjenu mrezu odloziti na privremeni deponij i dalje postupiti s istom u dogovoru sa investitorom ili projektantom.</t>
  </si>
  <si>
    <t xml:space="preserve">Nakon uklanjanja mrežastog dijela ograde sa nosivih stupova ograde, mjesto nekadašnjeg vara posebno zaštititi, pobrusiti i zapuniti tako da ne dolazi do kasnijeg daljnjeg propadanja ograde. </t>
  </si>
  <si>
    <t xml:space="preserve">Zaštitna ograda s vratima na početku i kraju rampe unutarnjeg dvorišta. </t>
  </si>
  <si>
    <t xml:space="preserve">Vrata i ogradu načiniti od okvira i ispune od plosnog čelika 50x8mm, duljine 95mm, na gornjem i donjem dijelu ukrućene plosnim čelikom jednakog poprečnog presjeka. Svaka vrata imaju na oba kraja dva stupa kvadratnog poprečnog presjeka minimalno 80x80mm, visine 110cm: jedan na koji su prihvaćene bratvele krila, a drugi na koji je ugradjen kutni element za prihvat brave. Opremljeno cilindričnom bravom i ključem. Ogradna vrata su bojana bojom za istovremenu zastitu od korozije, pigmentaciju i sjaj. Vrata izvedena sa krilom širine 100cm. </t>
  </si>
  <si>
    <t>Obračun po m1 ograde uključivo ukupno 3 komada vrata</t>
  </si>
  <si>
    <t>Čelična konstrukcija nadstrešnice nad ulazom u školu</t>
  </si>
  <si>
    <t>Primarni  nosači su od  čeličnog profila  IPE 160 dužine 390 cm oslonjen na armirano betonske zidove, postavljeni na razmaku od 475 cm.</t>
  </si>
  <si>
    <t>Sekundarni nosač oslonjen poprečno na glavni, na koji se oslanjakrovni pokrov od polikarbonatnih ploča je čelični profil HOP [ 60x40x3 na razmaku od 120 cm.</t>
  </si>
  <si>
    <t>Stavka podrazumijeva i ugradnju pokrova od poluprozirnog polikarbonata u odgovarajućim okvirima</t>
  </si>
  <si>
    <t>Tlocrtna dim. nadstrešnice 3.55 x 9.55 m.</t>
  </si>
  <si>
    <t>Broj rešetki: 8kom</t>
  </si>
  <si>
    <t xml:space="preserve">Osnovni materijal za izradu aluminijskih prozora i fasada  radova su aluminijski profili i limovi izrađeni ekstrudiranjem aluminijske legure </t>
  </si>
  <si>
    <t>Profili prema vanjskom i negrijanom prostoru moraju biti izrađeni od aluminijskih profila s prekinutim toplinskim mostom  jednakovrijedno  najsličniji već ugrađenim profilima</t>
  </si>
  <si>
    <t>Finalna obrada aluminijskih profila je elektrostatskim bojanjem u RAL boji po izboru projektanta</t>
  </si>
  <si>
    <t>Staklo za sve  otvore su: IZO staklo vanjsko  deb. 6 mm reflektirajuće po izboru projektanta, unutrašnje 4 mm bezbojno s karakteristikom low E, osim na nivou parapeta gdje je unutarnje staklo siguronosno 3/3 mm. Sva stakla na dijelu fasade s betonom debljine min 8 mm kaljena i emajlirana bojom po izboru projektanta</t>
  </si>
  <si>
    <t>Okvir je izrađen od  aluminijskih profila sa prekinutim termičkim mostom, obojenih u tonu po izboru projektanta - isto kao postojeći.</t>
  </si>
  <si>
    <t>Kompletno nova stavka umjesto prethodno uklonjene (posebno obračunata)</t>
  </si>
  <si>
    <t>vratno krilo zamjena</t>
  </si>
  <si>
    <t>Jednokrilni prozor s nadsvjetlom</t>
  </si>
  <si>
    <t>Vanjska ostakljena stijena na loggiama</t>
  </si>
  <si>
    <t>Vanjska ostakljena stijena na loggiji</t>
  </si>
  <si>
    <t>Poz 90, 91, 92</t>
  </si>
  <si>
    <t>Dim. fasade  2x1320+1540/290 cm</t>
  </si>
  <si>
    <t>zamjena polikarbonatnih ploča prozirnimstaklom</t>
  </si>
  <si>
    <t>Poz 95.</t>
  </si>
  <si>
    <t>Ostakljena stijena s ulaznim vratima i prozorom na trijemu</t>
  </si>
  <si>
    <t>Dim. građevinskog otvora 570/320 cm.</t>
  </si>
  <si>
    <t>zamjena dijela stijene u dimenziji cca 180/320cm, koja uljučuje vrata i fiksni ostakljeni dio</t>
  </si>
  <si>
    <t>Dim. građevinskog otvora 2x322.5/385+115/445 cm.</t>
  </si>
  <si>
    <t>Dim. građevinskog otvora 80/445 cm.</t>
  </si>
  <si>
    <t>Dim. građevinskog otvora 760/385 cm.</t>
  </si>
  <si>
    <t>Dvokrilni  prozor, nadsvjetlo hodnika vrtića</t>
  </si>
  <si>
    <t>Dim. građevinskog otvora 115/300+240/240 cm.</t>
  </si>
  <si>
    <t>Dim. građevinskog otvora 115/300+45/240 cm.</t>
  </si>
  <si>
    <t>Dim. građevinskog otvora 7x277.5/235 cm.</t>
  </si>
  <si>
    <t>Dim. građevinskog otvora 180/295 + 2x60/235cm.</t>
  </si>
  <si>
    <t>dio stijene uz granicu sa susjednim požarnim sektorom u dužini od cca 2m zatvoriti s vanjske strane vatrootpornim fasadnim sandwich panelom sa ispunom od mineralne vune; panel postaviti u aluminjski okvir te sve skupa prihvatiti za okvir stijene tako da panel u okviru ispunjava otvor do špalete prozora; panel u gotovo glatkoj vanjskoj obradi, u boji kao i okviri stolarije; potrebna otpornost na požar ovako dobivenog elementa EI90</t>
  </si>
  <si>
    <t>Poz 54a</t>
  </si>
  <si>
    <t>Dim. građevinskog otvora 605/100 cm.</t>
  </si>
  <si>
    <t>ugradnja fiksne žaluzine - brisoleja u visini gornjeg polja čitave stijene; prihvat nosača brisoleja na vertikale okvira šeme; brisoleji u boji stolarije; brisoleji kao tipski proizvod sa zaobljenim lamelama od cca 15cm; visina zaštite od sunca cca 75cm</t>
  </si>
  <si>
    <t>ugradnja fiksne žaluzine - brisoleja u visini gornjih polja čitave stijene, u dijelu iznad cca 3m od vsisine poda; prihvat nosača brisoleja na vertikale okvira šeme; brisoleji u boji stolarije; brisoleji kao tipski proizvod sa zaobljenim lamelama od cca 15cm; visina zaštite od sunca cca 150cm</t>
  </si>
  <si>
    <t>Dim. građevinskog otvora 115/300+120/240 cm.</t>
  </si>
  <si>
    <t>Dim. građevinskog otvora 100/275 cm.</t>
  </si>
  <si>
    <t>Dim. građevinskog otvora 115/285+460/240 cm.</t>
  </si>
  <si>
    <t>Dim. građevinskog otvora  575/240 cm.</t>
  </si>
  <si>
    <t>Dim. građevinskog otvora 195/300+2x115/240 cm.</t>
  </si>
  <si>
    <t xml:space="preserve">Stavka obuhvaća zamjenu oštećenih vratnih i prozorskih krila, klupčica, razbijena stakla te zamjenu svega potrebnog materijala za izvedbu do potpune funkcionalnosti. Stavka obuhvaća demontiranje, utovar i odvoz materijala predvidjenog za mjenjanje na deponiju i njegovo trajno zbrinjavanje.  Popis oštećenja svake pojedine stavke naveden je u opisu svake pojedinačne stavke. Prije izvedbe svake pojedine stavke načiniti fotodokumentaciju. Sve potrebne radove na popravcima odobrava nadzorni inženjer upisom u građevinski dnevnik. Sve mjere kontrolirati na licu mjesta. Za svaku poziciju kod koje dolazi do izmjene njenog većeg dijela i pozicije u cjelini, izvođač je dužan izraditi nacrt koji ovjerava projektant. Također, sve stavke uključuju sav potreban osnovni materijal, okove, brave, brtve i ostale elemente za izvedbu do potpune funkcionalnosti. Stavke uključuju i propratne radove pri ugradnji (brtvljenja, prihvati i slično). </t>
  </si>
  <si>
    <t>kompletno nova stavka umjesto prethodno uklonjene (posebno obračunata)</t>
  </si>
  <si>
    <t>kompletno nova stavka bez prethodno postojeće pozicije, istog izgleda kao i prethodna točka</t>
  </si>
  <si>
    <t>Dim. građevinskog otvora 425/375 cm (4 komada)</t>
  </si>
  <si>
    <t>ugradnja fiksne žaluzine - brisoleja u visini gornjeg polja čitave stijene; prihvat nosača brisoleja na vertikale okvira šeme; brisoleji u boji stolarije; brisoleji kao tipski proizvod sa zaobljenim lamelama od cca 15cm; visina zaštite od sunca cca 130cm</t>
  </si>
  <si>
    <t>Dim. građevinskog otvora 115/435+210/375cm.</t>
  </si>
  <si>
    <t>Poz 2a.</t>
  </si>
  <si>
    <t>Dim. građevinskog otvora 550+105+425/240+2x95/240+360/300cm.</t>
  </si>
  <si>
    <t>kompletna izmjena dijela stijene koji se sastoji od dvokrilnih vrata, uz prethodno uklanjanje postojećih oštećenih (posebno obračunata stavka); obvezno pažljivo ukloniti postojeći element bez oštećivanja okolnih dijelova stijene; dimenzije dijela koji se mijenja 180/300cm, istih karakteristika i izglea kao ostatak</t>
  </si>
  <si>
    <t>Dim. građevinskog otvora 190/240+3x380/240+190/300 cm.</t>
  </si>
  <si>
    <t>Poz 5.</t>
  </si>
  <si>
    <t>Dim. građevinskog otvora 360/240+180/300+180/240 cm (2komada)</t>
  </si>
  <si>
    <t>Dim. građevinskog otvora 3x275/240+200/120+545/240 cm.</t>
  </si>
  <si>
    <t>Dim. građevinskog otvora 455/240+365/240+180/300+455/240cm.</t>
  </si>
  <si>
    <t>Dim. građevinskog otvora 180/300+455/240+275/240+455/240+180/300cm.</t>
  </si>
  <si>
    <t>Dim. građevinskog otvora 455/240+545/240+180/300+365/240cm.</t>
  </si>
  <si>
    <t>ugradnja fiksne žaluzine - brisoleja u visini gornjeg polja čitave stijene (osim prozora sa visokim parapetom); prihvat nosača brisoleja na vertikale okvira šeme; brisoleji u boji stolarije; brisoleji kao tipski proizvod sa zaobljenim lamelama od cca 15cm; visina zaštite od sunca cca 75cm</t>
  </si>
  <si>
    <t>Dim. građevinskog otvora 635/240+275/240+635/240cm.</t>
  </si>
  <si>
    <t>Dim. građevinskog otvora 115/300+248/240cm (3 kompleta)</t>
  </si>
  <si>
    <t>Poz 17.</t>
  </si>
  <si>
    <t>Dim. građevinskog otvora 115/300+308/240cm (2 kompleta)</t>
  </si>
  <si>
    <t>Dim. građevinskog otvora 115/300+278/240cm (3 kompleta).</t>
  </si>
  <si>
    <t>Dim. građevinskog otvora 230/240cm (8 komada)</t>
  </si>
  <si>
    <t>Dim. građevinskog otvora 110/160 cm (4 komada).</t>
  </si>
  <si>
    <t>Poz 21a.</t>
  </si>
  <si>
    <t>Dim. građevinskog otvora 80/160 cm (2 komada)</t>
  </si>
  <si>
    <t>Krila vrata su od aluminija, sa ispunom od termopanela i ostakljena IZO staklom 6+12+6, završno obojana u tonu po izboru projektanta.</t>
  </si>
  <si>
    <t>Poz 22.</t>
  </si>
  <si>
    <t>Dim. građevinskog otvora 245/220 cm.</t>
  </si>
  <si>
    <t>Dim. građevinskog otvora 240/220 cm.</t>
  </si>
  <si>
    <t>termopanel do 1m2</t>
  </si>
  <si>
    <t>Poz. 24</t>
  </si>
  <si>
    <t>Dvokrilni prozor</t>
  </si>
  <si>
    <t xml:space="preserve">Dim. građevinskog otvora 115/205 cm. </t>
  </si>
  <si>
    <t>Dim. građevinskog otvora 140/140cm.</t>
  </si>
  <si>
    <t xml:space="preserve">Dim. građevinskog otvora 415/150 cm. </t>
  </si>
  <si>
    <t>Stijena je ostakljena staklom Uf=2,60 W/m2K, Ug=1,10 W/m2K, Ff=0,70, gokom.=0,80</t>
  </si>
  <si>
    <t>Krila vrata su od aluminija, ostakljena IZO staklom, završno obojana u tonu po izboru projektanta.</t>
  </si>
  <si>
    <t xml:space="preserve">Okviri od aluminjskog profila sa prekinutim toplinskim mostom, ostakljena izo staklom, završno obojana u tonu po izboru projektanta. </t>
  </si>
  <si>
    <t>Izrada zvučne izolacije zidova strojarske sobe</t>
  </si>
  <si>
    <t>Izolacija zidova strojarske sobe sportske hale.</t>
  </si>
  <si>
    <t>Pri montiranju pazljivo obraditi sve karakteristične spojeve materijala kako bi se smanjila mogućnost zvučno-toplinskog mosta izmedju odvojenih prostora.</t>
  </si>
  <si>
    <t xml:space="preserve">Montiranje panela i tehnologija izvedbe u svemu prema uputstvima proizvodjača materijala. </t>
  </si>
  <si>
    <t>Obračun po m2 izvedene zvučne izolacije zidova.</t>
  </si>
  <si>
    <t>Izrada zvučne izolacije poda strojarske sobe</t>
  </si>
  <si>
    <t>Izolacija poda strojarske sobe sportske hale.</t>
  </si>
  <si>
    <t>Dobava, dostava i ugradnja zvučne izolacije podova i zaštite od buke, gumenim pločama debljine 3 cm kako bi se spriječilo širenje udarnog zvuka i vibracija koji nastaje usljed rada klima uređaja na ostale prostorije</t>
  </si>
  <si>
    <t>Pri montiranji slojeva izolacije obavezno koristiti razdjelnu foliju i rubne trake kako bi se sprječio prenos buke ka zidovima.</t>
  </si>
  <si>
    <t xml:space="preserve">Montiranje trakaste zvučne izolacije i tehnologija izvedbe u svemu prema uputstvima proizvodjača materijala. </t>
  </si>
  <si>
    <t>Obračun po m2 izvedene zvučne izolacije podova.</t>
  </si>
  <si>
    <t xml:space="preserve">Dobava i ugradnja zvučno-toplinske izolacije zidova. </t>
  </si>
  <si>
    <t>Zvučnu izolaciju izvesti s unutarnje strane A.B. zida strojarnice,ka korisnom prostoru tako da se ukupnom debljinom zida i korišćenim izolacionim materijalom obezbjedi Rwmin 57dB.</t>
  </si>
  <si>
    <t>Dobava i oblaganje zidova keramičkim pločicama.</t>
  </si>
  <si>
    <t>Obračun po m2 postavljene zidne pločice.</t>
  </si>
  <si>
    <t>a) na zidovima prostorija predvidjenih projektom.</t>
  </si>
  <si>
    <t>b) na zidovima prostorija gdje se postojeće pločice mijenjaju u cjelini.</t>
  </si>
  <si>
    <t>c) na zidovima sa točkastom zamjenom pločica.</t>
  </si>
  <si>
    <t>Dobava i oblaganje podova keramičkim pločicama.</t>
  </si>
  <si>
    <t>Novopostavljene podne pločice u školi i dvorani</t>
  </si>
  <si>
    <t>a) na mjestima zamjene oštećenih pločica PVN i hodnika škole</t>
  </si>
  <si>
    <t>b) na podovima sa točkastom zamjenom pločica.</t>
  </si>
  <si>
    <t>Izrada, isporuka i postava sokla (kao podno opločenje), u materijalu od pločica I.klase, renomiranog proizvodjača, visine 8cm. Boja i struktura pločica u svemu prema odabiru projektanta. Sokl se ljepi u vodootpornom građevinskim ljepilom, te mora cijelom svojom dužinom biti priljubljen uz zid i pod. vertikalni spoj pločica fugirati odgovarajućom masom po odabiru projektanta.</t>
  </si>
  <si>
    <t>U stavku uključiti aluminijsku kutnu lajsnu na kutevima i završecima pločica u svemu po odabiru projektanta.</t>
  </si>
  <si>
    <t>Dobava i postava klasičnog hrastovog parketa klase "N" " u dimenzijama 300 do 350 x 50 do 70 x 21mm. Po uzoru na postavljeni parket, u shemi postave po odabiru projektanta.</t>
  </si>
  <si>
    <t>Parket se pritišće uz ljepilo i međusobno zbija tako da pera potpuno uđu u žlijebove.</t>
  </si>
  <si>
    <t>a. novopostavljena površina parketa</t>
  </si>
  <si>
    <t>Postava u dvorani, prema shemi postave preko AB ploče.</t>
  </si>
  <si>
    <t>postava potkonstrukcije od drvenih modularnih savitljivih gredica odgovarajućih dimenzija na osnom razmaku od 400 do 500 mm i ili ravnajućim slojem kao "OSB" ploče 18mm.</t>
  </si>
  <si>
    <t xml:space="preserve">Proizvod mora biti namjenjen za komercijalnu upotrebu (contract, proffesional, public). U cijenu uračunati parket i ljepilo, dobavu i postavu original pripadajuće kutne lajsne istog proizvođača u boji parketa ili po odabiru projektanta, sav spojni i vezni materijal. Obračun po m2 gotovog poda. </t>
  </si>
  <si>
    <t>Lakiranje parketa lakom po izboru projektanta. Parket lakirati u tri sloja. Otvorene fuge parketa kitati smjesom fine strugotine i laka. Po sušenju preći finom šmirglom, oprašiti pod i lakirati prvi put. Nakon min. 24 sata parket kitati preći finom šmirglom, otprašiti pod i lakirati drugi put. Potpuno osušeni drugi sloj laka fino brusiti, otprašiti pod i lakirati treći put. Prilikom lakiranja voditi računa da četka bude natopljena lakom.</t>
  </si>
  <si>
    <t xml:space="preserve">Struganje i lakiranje postavljenog parketa. Parket brusiti strojnim putem sa tri vrste papira, od kojih je posljednji finoće najmanje 120. Stroj podesiti da obrušena površina bude potpuno ravna, bez udubljenja ili drugih tragova. Obrusiti sve lajsne. </t>
  </si>
  <si>
    <t>Sokl se na zid pričvršćuje po uputama proizvodjača.</t>
  </si>
  <si>
    <t xml:space="preserve">Preko cijelog otvora ugrađuje se fiksna grilja u okviru, tipa Z rebrenice, u okvirima, sve u boji kao ostali dio stolarije, po izboru projektanta. Grilja izrađena od aluminjskih profila, tipski proizvod. Prored rebrenica i dimenzija u skladu sa zahtjevom strojarskog projekta po pitanju potrebne količine protoka zraka kroz rebrenicu. </t>
  </si>
  <si>
    <t>Poz 25a.</t>
  </si>
  <si>
    <t xml:space="preserve">Dim. građevinskog otvora 405/150 cm. </t>
  </si>
  <si>
    <t>Polovica stijene po vertikali uz granicu sa susjednim požarnim sektorom u dužini od cca 2m izvedena je od  vatrootpornog fasadnog sandwich panela sa ispunom od mineralne vune; panel postaviti u aluminjski okvir t panel u gotovo glatkoj vanjskoj obradi, u boji kao i okviri stolarije; potrebna otpornost na požar ovako dobivenog elementa EI90</t>
  </si>
  <si>
    <t>Poz 26a.</t>
  </si>
  <si>
    <t xml:space="preserve">Dim. građevinskog otvora 4x455/345+115/215 cm. </t>
  </si>
  <si>
    <t>Poz. 27.</t>
  </si>
  <si>
    <t>Dvodijelni prozor</t>
  </si>
  <si>
    <t>Dim. građevinskog otvora 110/150cm.</t>
  </si>
  <si>
    <t>Ostakljeni otvor, shema izvedena u izvedbi T60</t>
  </si>
  <si>
    <t>Fiksna ostakljena shema</t>
  </si>
  <si>
    <t xml:space="preserve">Osnovna konstrukcija je od čeličnih cijevi sa protupožarnom  izolacijskom oblogom i završnom oblogom od tipskih aluminijskih profila </t>
  </si>
  <si>
    <t>Protupožarno staklo je višeslojno, karakteristika koje zadovoljavaju traženu vatrootpornst</t>
  </si>
  <si>
    <t>zidarski otvor 100/210 cm</t>
  </si>
  <si>
    <t xml:space="preserve">Stijena je ostakljena staklom Uf=2,60 W/m2K, Ug=1,10 W/m2K, Ff=0,70, gokom.=0,80 </t>
  </si>
  <si>
    <t>Untarnja vrata</t>
  </si>
  <si>
    <t>Bez ostakljenja</t>
  </si>
  <si>
    <t>Poz 102'.</t>
  </si>
  <si>
    <t>Staklo u gornjoj polovici</t>
  </si>
  <si>
    <t>Poz 103.</t>
  </si>
  <si>
    <t>zidarski otvor 115/205cm</t>
  </si>
  <si>
    <t>zidarski otvor 95/205cm</t>
  </si>
  <si>
    <t>izvedba T30</t>
  </si>
  <si>
    <t>izvedba T60</t>
  </si>
  <si>
    <t>Untarnja vrata, shema izvedena u izvedbi T60</t>
  </si>
  <si>
    <t>Poz 104.</t>
  </si>
  <si>
    <t>zidarski otvor 80/205cm</t>
  </si>
  <si>
    <t>Vrata u protupožarnoj izvedbi T-60.</t>
  </si>
  <si>
    <t>zidarski otvor 160/205 cm</t>
  </si>
  <si>
    <t>Osnovna konstrukcija je od čeličnih cijevi sa protupožarnom  izolacijskom oblogom i završnom oblogom od tipskih aluminijskih profila</t>
  </si>
  <si>
    <t>Vrata u protupožarnoj izvedbi T-30.</t>
  </si>
  <si>
    <t>zidarski otvor 250/290+30 cm</t>
  </si>
  <si>
    <t>U zoni iznad spuštenog stropa napraviti dio pregrade samo od panela u okviru, istih protupožarnih karakteristika kao i ostatak šeme.</t>
  </si>
  <si>
    <t>Poz 101a.</t>
  </si>
  <si>
    <t>Poz 105a.</t>
  </si>
  <si>
    <t>Poz 105.</t>
  </si>
  <si>
    <t>Dvodijelni prozor, shema izvedena u izvedbi T60</t>
  </si>
  <si>
    <t>Donji dio prozora u visini od cca 160cm je fiksno, gornji dio na ventus</t>
  </si>
  <si>
    <t>Poz 106.</t>
  </si>
  <si>
    <t>Unutarnja ostakljena stijena s ulaznim vratima, prema vjetrobranu</t>
  </si>
  <si>
    <t xml:space="preserve">Dim. građevinskog otvora 240/320 cm. </t>
  </si>
  <si>
    <t>Poz 74.</t>
  </si>
  <si>
    <t>Poz 113.</t>
  </si>
  <si>
    <t>Opremljeno bravom, ključevima i kvakom/ručkom po izboru projektanta</t>
  </si>
  <si>
    <t xml:space="preserve">Poz 114. </t>
  </si>
  <si>
    <t>Opremljeno samo ručkama za otvaranje i zatvaranje po izboru projektanta (vrata se ne zaključavaju)</t>
  </si>
  <si>
    <t>Dim. građevinskog otvora 2x70/200+104/300 cm.</t>
  </si>
  <si>
    <t>Dim. građevinskog otvora 115/300+110/200 cm.</t>
  </si>
  <si>
    <t>Unutarnja ostakljena stijena s ulaznim vratima</t>
  </si>
  <si>
    <t>Dvokrilna vrata sa fiksnim bočnim ostakljenim dijelovima i fiksnim nasvijetlom</t>
  </si>
  <si>
    <t xml:space="preserve">Dim. građevinskog otvora 250/320 cm. </t>
  </si>
  <si>
    <t>Okvir je izrađen od aluminijskih   pravokutnih profila bez prekinutog termičkog mosta,  obojenih u tonu po izboru projektanta.</t>
  </si>
  <si>
    <t>Poz 74a..</t>
  </si>
  <si>
    <t>Dim. građevinskog otvora 255/205cm.</t>
  </si>
  <si>
    <t>Protudimna unutarnja vrata</t>
  </si>
  <si>
    <t>Završna obrada aluminija je plastifikacija po RAL karti,  u  boji po izboru projektanta, boja najsličnija krilima na postojećim sobnim vratima</t>
  </si>
  <si>
    <t xml:space="preserve">Unutarnja vrata sa svojstvom dimonepropusnosti, u aluminjskoj izvedbi bez ostakljenja. </t>
  </si>
  <si>
    <t>zidarski otvor 115/205 cm</t>
  </si>
  <si>
    <t>Poz 115.</t>
  </si>
  <si>
    <t xml:space="preserve">Stijena je ostakljena </t>
  </si>
  <si>
    <t>Unutarnja dvokrilna vrata</t>
  </si>
  <si>
    <t>Jedno krilo minimalnog svijetlog otvora 90cm, drugo pomoćno sa mehanizmom za fiksiranje za pod/strop i otvaranje po potrebi</t>
  </si>
  <si>
    <t>Poz 116.</t>
  </si>
  <si>
    <t>Dim. građevinskog otvora 140/205cm.</t>
  </si>
  <si>
    <t>Dim. građevinskog otvora 120/205cm.</t>
  </si>
  <si>
    <t>Dva jednaka krila sa "leptir" otvaranjem</t>
  </si>
  <si>
    <t>Opremljeno  kvakom/ručkom po izboru projektanta (vrata se ne zaključavaju)</t>
  </si>
  <si>
    <t>Poz 107.</t>
  </si>
  <si>
    <t xml:space="preserve">Prozor na zaokretno otvaranje sa horizontalnom osi. </t>
  </si>
  <si>
    <t>zidarski otvor 100/100 cm</t>
  </si>
  <si>
    <t>Unutarnji prozor za prijem prljavog sudja, T60</t>
  </si>
  <si>
    <t>Poz 117.</t>
  </si>
  <si>
    <t xml:space="preserve">Stijena je ostakljena, obavezno sa sigurnosnim staklom </t>
  </si>
  <si>
    <t>Unutarnja staklena stijena sa dvokrilnim vratima</t>
  </si>
  <si>
    <t>Dva jednaka krila sa "leptir" otvaranjem, bočni fiksni dijelovi i nadsvijetlo</t>
  </si>
  <si>
    <t>Poz 118.</t>
  </si>
  <si>
    <t>Poz 119.</t>
  </si>
  <si>
    <t>Dim. građevinskog otvora 300/300cm.</t>
  </si>
  <si>
    <t>Poz 120.</t>
  </si>
  <si>
    <t>Dim. građevinskog otvora 240/320cm.</t>
  </si>
  <si>
    <t>Dim. građevinskog otvora 285/300cm.</t>
  </si>
  <si>
    <t>Dim. građevinskog otvora 230/300cm.</t>
  </si>
  <si>
    <t>Poz 121.</t>
  </si>
  <si>
    <t>Dim. građevinskog otvora 160/205cm.</t>
  </si>
  <si>
    <t>Opremljeno bravom i kvakom</t>
  </si>
  <si>
    <t>Poz 108.</t>
  </si>
  <si>
    <t>Opremljeno panik bravom</t>
  </si>
  <si>
    <t>Untarnja vrata dvokrilna</t>
  </si>
  <si>
    <t>Poz 109.</t>
  </si>
  <si>
    <t>zidarski otvor 160/205cm</t>
  </si>
  <si>
    <t>zidarski otvor 180/205cm</t>
  </si>
  <si>
    <t>Poz 122</t>
  </si>
  <si>
    <t>Unutarnja ostakljena stijena s vratima</t>
  </si>
  <si>
    <t>Jednokrilna vrata i fiksni ostakljeni prozor</t>
  </si>
  <si>
    <t>Dim. građevinskog otvora 90/205+90/115</t>
  </si>
  <si>
    <t>Poz 123</t>
  </si>
  <si>
    <t>Dim. građevinskog otvora 90/205+235/115</t>
  </si>
  <si>
    <t xml:space="preserve">Stijena je ostakljena, preko stakla zalijepljena mat poluprozirna folija (svako staklo prekriveno jednim komadom folije, bez spojeva na samom staklu) </t>
  </si>
  <si>
    <t>Unutarnja ostakljena jednokrilna</t>
  </si>
  <si>
    <t>Dim. građevinskog otvora 115/205</t>
  </si>
  <si>
    <t>Poz 124</t>
  </si>
  <si>
    <t>Poz 125</t>
  </si>
  <si>
    <t>Jednokrilna vrata s fiksnim bočnim dijelom i nadsvijetlom</t>
  </si>
  <si>
    <t>Stijena je ostakljena</t>
  </si>
  <si>
    <t>Dim. građevinskog otvora 250/320</t>
  </si>
  <si>
    <t>Poz 126</t>
  </si>
  <si>
    <t>Dim. građevinskog otvora 250/215</t>
  </si>
  <si>
    <t xml:space="preserve">Jednokrilna vrata s fiksnim bočnim dijelovima </t>
  </si>
  <si>
    <t>Poz 127.</t>
  </si>
  <si>
    <t>Dim. građevinskog otvora 180/205cm.</t>
  </si>
  <si>
    <t>Poz 128.</t>
  </si>
  <si>
    <t>Ispuna od termoletve slagane horizontalno unutar okvira krila. Na pomoćnom krilu izvesti kvadratno ostakljenje na visini cca 1m od poda, unutar otvarajućeg krila (za izdavanje hrane vanjskim korisnicima). Opremljeno mehanizmom za zaključavanje.</t>
  </si>
  <si>
    <t>Opremljeno panik bravom po izboru projektanta</t>
  </si>
  <si>
    <t>a. Ograda balkona i lodja.</t>
  </si>
  <si>
    <t>Oblaganje fasadnih otvora sa vanjske strane cementnim pločama na pozicijama koje se zatvaraju postojeći prozori. Cementne ploče postaviti s vanjske strane, uz postojeću stolariju. Rubove ploče fiksirati s PU kitom i ivičnim lajsnama. Pripremiti podlogu u polimer-cementnoj glet masi sa mrezom i obraditi završno u vodoodbojnu ukrasnu silikatnu zbuku po odabiru projektanta. Stavka uključuje postavljanje 10cm kamene vune ispod ploča</t>
  </si>
  <si>
    <t>Sanacija opreme unutarnjih vrata</t>
  </si>
  <si>
    <t>Promjena cilindra</t>
  </si>
  <si>
    <t>Promjena brave</t>
  </si>
  <si>
    <t>Promjena kvake</t>
  </si>
  <si>
    <t>Krilo vrata izrađeno od čeličnog lima. U krilu su ugrađeneodzračne rešetke  400x500 mm.Dimenzije vrata 160x210cm.</t>
  </si>
  <si>
    <t>Čišćenje od korozije i antikorozivna zaštita metalnih vrata na ulazu u strojarnicu</t>
  </si>
  <si>
    <t xml:space="preserve">Stavka podrazumijeva i ugradnju pokrova od valovitog aluminijskog lima </t>
  </si>
  <si>
    <t>Dobava i montaža vrata gospodarskog dvorišta</t>
  </si>
  <si>
    <t xml:space="preserve">Zaokretna dvokrilna vrata sa okvirima od cijevnih profila i ispunom od rebrenice. Opremljena kvakom i bravom, te kotačima na dnu krila radi jednostavnijeg upravljanja vratima. Antikorozivno zaštićena i obojana u boju po izboru projektantna. </t>
  </si>
  <si>
    <t>Dimenzija zidarskog otvora 560x570</t>
  </si>
  <si>
    <t>Klizna dvodijelna grilja, sa dva krila koja kližu na različite strane.</t>
  </si>
  <si>
    <t>Vodilice grilje postavljene nadžbukno na postojeću fasadu, sa odmakom od iste (sidrene)</t>
  </si>
  <si>
    <t>Krilo grilje od aluminjskog cijevnog profila, ispuna sa fiksnim rebrenicama</t>
  </si>
  <si>
    <t>Okov klizne grilje sistemski,   s dodatnim zasunom za zabravljivanje  u zatvorenom položaju i sistemski štoperi u gornjoj vodilici za krila o otvorenom položaju, s upuštenim rukohvatom s unutarnje i vanjske strane, glavnog krila.</t>
  </si>
  <si>
    <t>Bojano u boju postojeće stolarije</t>
  </si>
  <si>
    <t>Dobava i ugradnja kliznih grilja na prozorima</t>
  </si>
  <si>
    <t>Dobava i montaža pokrova zimskog vrta od plastificiranog AL sendvič lima</t>
  </si>
  <si>
    <t>Lim se pričvršćuje na postojeću sekundarnu čeličnu konstrukciju.</t>
  </si>
  <si>
    <t>Stavka uključuje izradu novih spojnih limova sa postojećim olučnim kanalom uz rub krova</t>
  </si>
  <si>
    <t>Na postojeće prethodno pripremljene nosive ogradne stupove postavlja se ograda sastavljena od aluminjskih cijevnih profila sa ispunom od fiksne rebrenice. Izgled isti kao klizna grilja na prozorima iz prethodne stavke.</t>
  </si>
  <si>
    <t>Dobava i ugradnja ogradnih panela  na loggiama</t>
  </si>
  <si>
    <t>Dužina panela 390cm, visina ogradnog panela 100cm</t>
  </si>
  <si>
    <t>Dobava i ugradnja  panela za zaštitu od sunca na loggiama</t>
  </si>
  <si>
    <t xml:space="preserve">Panel za zaštitu od sunca, izveden izgledom na isti način kao ogradni panel. Postavlja se na vrhu otvora loggie, na odgovarajuću potkonstrukciju. </t>
  </si>
  <si>
    <t>Dužina panela 390cm,  visina panela za zaštitu od sunca 90cm</t>
  </si>
  <si>
    <t>Postava  vanjskih aluminijskih  prozorskih klupčica</t>
  </si>
  <si>
    <t>Postava  unutarnjih  prozorskih klupčica</t>
  </si>
  <si>
    <t>Klupčica za suhe prostorije od iverala debljine 18mm</t>
  </si>
  <si>
    <t xml:space="preserve">Obračun po m1 </t>
  </si>
  <si>
    <t>N UKUPNO:</t>
  </si>
  <si>
    <t>O UKUPNO :</t>
  </si>
  <si>
    <t>O6. OSTALI ALUMINJSKI RADOVI</t>
  </si>
  <si>
    <t>O5. PROTUPOŽARNE I PROTUDIMNE SHEME</t>
  </si>
  <si>
    <t>O4. NOVE STAVKE</t>
  </si>
  <si>
    <t>O3. POPRAVAK STOLARIJE -  DILATACIJE  F,G,H,J</t>
  </si>
  <si>
    <t>O2. POPRAVAK STOLARIJE -  DILATACIJE D,E,F</t>
  </si>
  <si>
    <t>O1. POPRAVAK STOLARIJE -  DILATACIJE.  A,B,C</t>
  </si>
  <si>
    <t>O. ALUMINJSKI RADOVI</t>
  </si>
  <si>
    <t>O) ALUMINIJSKI RADOVI</t>
  </si>
  <si>
    <t>Red.br.</t>
  </si>
  <si>
    <t>PRILOG 4 - TROŠKOVNIK</t>
  </si>
  <si>
    <t xml:space="preserve">PREDMET  NABAVE:
RADOVI NA REKONSTRUKCIJI I DOGRADNJI
CENTRA ZA ODGOJ, OBRAZOVANJE, REHABILITACIJU I SMJEŠTAJ OSOBA S POSEBNIM POTREBAMA "MOCIRE"
</t>
  </si>
  <si>
    <t xml:space="preserve">
</t>
  </si>
  <si>
    <t>SVEUKUPNO GRAĐEVINSKI i GRAĐEVINSKO-OBRTNIČKI RADOVI:</t>
  </si>
  <si>
    <t>Završna obrada pročelja je vodoodbojnim ukrasnom silikatnom žbukom strukture 3mm, a svijetlog tona, u svemu prema odabiru projektanta.</t>
  </si>
  <si>
    <t>Konstrukcija se oslanja na 6 stupova promjera Ø 200/8 sidrenih u postojeću betonsku ploču. Na drugom kraju oslanja se na AB gredu novog dijela stacionara.</t>
  </si>
  <si>
    <t>Pokrov je od plastificiranog  AL  sendvič  lima debljine 12 cm.</t>
  </si>
  <si>
    <t>Pokrov je od plastificiranog  AL  sendvič  lima debljine 8 cm.</t>
  </si>
  <si>
    <r>
      <t xml:space="preserve">Iskop za temelje samce i temeljne grede u materijalu A kategorije. </t>
    </r>
    <r>
      <rPr>
        <sz val="10"/>
        <rFont val="Calibri"/>
        <family val="2"/>
        <charset val="238"/>
        <scheme val="minor"/>
      </rPr>
      <t xml:space="preserve"> </t>
    </r>
  </si>
  <si>
    <r>
      <t>Nasipanje zemljom od dijela iskopa nakon izvedenih temeljnih stopa i traka.</t>
    </r>
    <r>
      <rPr>
        <sz val="10"/>
        <rFont val="Calibri"/>
        <family val="2"/>
        <charset val="238"/>
        <scheme val="minor"/>
      </rPr>
      <t xml:space="preserve"> </t>
    </r>
  </si>
  <si>
    <r>
      <rPr>
        <b/>
        <sz val="10"/>
        <rFont val="Calibri"/>
        <family val="2"/>
        <charset val="238"/>
        <scheme val="minor"/>
      </rPr>
      <t>Betoniranje podložnog betona</t>
    </r>
    <r>
      <rPr>
        <sz val="10"/>
        <rFont val="Calibri"/>
        <family val="2"/>
        <charset val="238"/>
        <scheme val="minor"/>
      </rPr>
      <t xml:space="preserve"> za temelje samce, trakaste temelje. Podbeton debljine 10 cm, betoniranje betonom C12/15. Podložni beton treba izvesti šire cca 15 cm sa svake strane temelja. Podloga mora biti kompaktna, potpuno ravna i horizontalna. Obračun po m2 izvedene betonske podloge. </t>
    </r>
  </si>
  <si>
    <r>
      <rPr>
        <b/>
        <sz val="10"/>
        <rFont val="Calibri"/>
        <family val="2"/>
        <charset val="238"/>
        <scheme val="minor"/>
      </rPr>
      <t>Betoniranje AB temelja samaca</t>
    </r>
    <r>
      <rPr>
        <sz val="10"/>
        <rFont val="Calibri"/>
        <family val="2"/>
        <charset val="238"/>
        <scheme val="minor"/>
      </rPr>
      <t xml:space="preserve"> dimenzija 150x150 cm, visine 60 cm, betonom klase C 25/30 . Ostaviti sve otvore i šliceve prema nacrtima instalacija. Cijenom sadržana izrada, montaža i demontaža potrebne oplate kao i aditiv za vodonepropusnost. Obračun po m3 temelja samaca. Armatura se obračunava posebno.</t>
    </r>
  </si>
  <si>
    <r>
      <rPr>
        <b/>
        <sz val="10"/>
        <rFont val="Calibri"/>
        <family val="2"/>
        <charset val="238"/>
        <scheme val="minor"/>
      </rPr>
      <t xml:space="preserve">Betoniranje AB temeljnih uzdužnih greda  </t>
    </r>
    <r>
      <rPr>
        <sz val="10"/>
        <rFont val="Calibri"/>
        <family val="2"/>
        <charset val="238"/>
        <scheme val="minor"/>
      </rPr>
      <t>dimenzija 30x145 cm  betonom klase C 25/30 . Ostaviti sve otvore i šliceve prema nacrtima instalacija. Cijenom sadržana izrada, montaža i demontaža potrebne oplate kao i aditiv za vodonepropusnost. Obračun po m3 temeljnih greda. Armatura se obračunava posebno.</t>
    </r>
  </si>
  <si>
    <r>
      <rPr>
        <b/>
        <sz val="10"/>
        <rFont val="Calibri"/>
        <family val="2"/>
        <charset val="238"/>
        <scheme val="minor"/>
      </rPr>
      <t>Betoniranje AB trakastih temelja</t>
    </r>
    <r>
      <rPr>
        <sz val="10"/>
        <rFont val="Calibri"/>
        <family val="2"/>
        <charset val="238"/>
        <scheme val="minor"/>
      </rPr>
      <t xml:space="preserve">. betonom klase C 25/30 . Ostaviti sve otvore i šliceve prema nacrtima instalacija. Cijenom sadržana izrada, montaža i demontaža potrebne oplate kao i aditiv za vodonepropusnost. Obračun po m3 temeljnih traka. </t>
    </r>
  </si>
  <si>
    <r>
      <rPr>
        <b/>
        <sz val="10"/>
        <rFont val="Calibri"/>
        <family val="2"/>
        <charset val="238"/>
        <scheme val="minor"/>
      </rPr>
      <t>Betoniranje AB temeljnih poprečnih greda</t>
    </r>
    <r>
      <rPr>
        <sz val="10"/>
        <rFont val="Calibri"/>
        <family val="2"/>
        <charset val="238"/>
        <scheme val="minor"/>
      </rPr>
      <t xml:space="preserve">  dimenzija 50x175X145 cm I 50x175x1425   betonom klase C 30/37. Ostaviti sve otvore i šliceve prema nacrtima instalacija. Cijenom sadržana izrada, montaža i demontaža potrebne oplate kao i aditiv za vodonepropusnost. Obračun po m3 temeljnih greda. Armatura se obračunava posebno.</t>
    </r>
  </si>
  <si>
    <r>
      <rPr>
        <b/>
        <sz val="10"/>
        <rFont val="Calibri"/>
        <family val="2"/>
        <charset val="238"/>
        <scheme val="minor"/>
      </rPr>
      <t xml:space="preserve">Betoniranje AB ploče premosne konstrukcije </t>
    </r>
    <r>
      <rPr>
        <sz val="10"/>
        <rFont val="Calibri"/>
        <family val="2"/>
        <charset val="238"/>
        <scheme val="minor"/>
      </rPr>
      <t>iznad tamponskog sloja u podovima na tlu betonom  klase C 30/37 . Debljina ploča je 30 cm. U cijenu stavke uračunati montažu i demontažu potrebne oplate kao i aditiv za vodonepropusnost. Ploča mora biti kompaktna, potpuno ravna i horizontalna. Obračun po m3 izvedene betonske ploče. Armatura se obračunava posebno.</t>
    </r>
  </si>
  <si>
    <r>
      <rPr>
        <b/>
        <sz val="10"/>
        <rFont val="Calibri"/>
        <family val="2"/>
        <charset val="238"/>
        <scheme val="minor"/>
      </rPr>
      <t>Betoniranje AB nadtemeljnih</t>
    </r>
    <r>
      <rPr>
        <sz val="10"/>
        <rFont val="Calibri"/>
        <family val="2"/>
        <charset val="238"/>
        <scheme val="minor"/>
      </rPr>
      <t xml:space="preserve"> zidova dimenzija 20x160 cm. Betoniranje betonom C 25/30 u potrebnoj oplati. Ugradnja betona strojno s pervibriranjem. Ostaviti sve otvore i šliceve prema nacrtima instalacija. Cijenom sadržana izrada, montaža i demontaža potrebne oplate. Obračun po m3 betoniranog zida. Armatura se obračunava posebno.</t>
    </r>
  </si>
  <si>
    <r>
      <t xml:space="preserve">Strojno betoniranje AB stubišta </t>
    </r>
    <r>
      <rPr>
        <sz val="10"/>
        <rFont val="Calibri"/>
        <family val="2"/>
        <charset val="238"/>
        <scheme val="minor"/>
      </rPr>
      <t>u daščanoj oplati, u svemu prema projektu konstrukcije. Ugradnja betona  C25/30 strojno s pervibriranjem. Cijenom sadržana izrada, montaža i demontaža potrebne oplate. Obračun po m3 gotovog izbetoniranog stubišta. Armatura se obračunava posebno.</t>
    </r>
  </si>
  <si>
    <r>
      <t xml:space="preserve">Strojno betoniranje AB ploče u glatkoj oplati </t>
    </r>
    <r>
      <rPr>
        <sz val="10"/>
        <rFont val="Calibri"/>
        <family val="2"/>
        <charset val="238"/>
        <scheme val="minor"/>
      </rPr>
      <t>betonom C25/30. Debljina ploče 20cm, visina podupiranja 332cm, sa glatkim podgledom.  Ugradnja betona strojno s pervibriranjem.  Ostaviti sve otvore i šliceve prema nacrtima instalacija. Cijenom sadržana izrada, montaža i demontaža potrebne oplate te njeno podupiranje, kao i upinjanje ploče u postojeće zidove. Obračun po m3 gotove izbetonirane ploče. Armatura se obračunava posebno.</t>
    </r>
  </si>
  <si>
    <r>
      <t xml:space="preserve">Izvedba armirano-betonskih slivnih kanala na podu kuhinje, </t>
    </r>
    <r>
      <rPr>
        <sz val="10"/>
        <rFont val="Calibri"/>
        <family val="2"/>
        <charset val="238"/>
        <scheme val="minor"/>
      </rPr>
      <t xml:space="preserve">dimenzije poprečnog presjeka 30×35 cm ( svijetlog otvora) duljine 3,20 m, debljina stijenki i dna 10cm, armirati mrežom Q188. Dno izvesti u padu min1% i zagladiti do crnog sjaja. Izvesti betonom C30/37. U cijenu uključena oplata i armatura. Obračun po komadu. </t>
    </r>
  </si>
  <si>
    <r>
      <t>- dinamički modul elastičnosti E</t>
    </r>
    <r>
      <rPr>
        <sz val="8"/>
        <rFont val="Calibri"/>
        <family val="2"/>
        <charset val="238"/>
        <scheme val="minor"/>
      </rPr>
      <t>din</t>
    </r>
    <r>
      <rPr>
        <sz val="10"/>
        <rFont val="Calibri"/>
        <family val="2"/>
        <charset val="238"/>
        <scheme val="minor"/>
      </rPr>
      <t xml:space="preserve"> = 0,03 N/mm3</t>
    </r>
  </si>
  <si>
    <t>Izrada elaborata i fotodokumentacije zatečenog stanja građevine</t>
  </si>
  <si>
    <t>Obračun po predanom elaboratu.</t>
  </si>
  <si>
    <t>Izrada fotodokumentacije zatečenog stanja cijelog kompleksa (interijer, eksterijer, okoliš, pristupne ceste, parkirališta), te izrada Elaborata. Elaborat mora minimalno sadržavati detaljnu fotodokumentaciju  s opisom zatečenog stanja. Dio Elaborata čine izvještaji od ispitivanju svih instalacija (ispitivanja moraju vršiti za to ovlaštena tijela/tvrtke) uključivo i ispitivanje zdravstvene ispravnosti vode od Hrvatskog zavoda za javno zdravstvo.  Elaborat mora biti ovjeren od strane imenovanog Predstavnika Izvođača, a supotpisan od strane glavnog inženjera gradilišta kao i od svih voditelja građenja po strukama (građevinske, strojarske, elektrotehničke struke), odnosno svih nadzornih inženjera po strukama, kao i Voditelja projekta i FIDIC Inženjera. Elaborat se predaje u 6 (šest) primjerka, od kojih 3 (tri) zadržava Naručitelj,  1 (jedan) Voditelj projekta, 1 (jedan) Glavni nadzorni inženjer i 1 (jedan) Predstavnik Izvođača. Danom predaje Elaborata izvođač preuzima odgovornost za dotada izvedene radove a za koje su ispitivanja pokazala da su izvedena u skladu s pravilima struke. 
U cijenu su uključena sva potrebna ispitivanja i izrada elaborata.</t>
  </si>
  <si>
    <t>Jednakovrijedan proizvod ili norma</t>
  </si>
  <si>
    <r>
      <t>m</t>
    </r>
    <r>
      <rPr>
        <vertAlign val="superscript"/>
        <sz val="10"/>
        <rFont val="Calibri"/>
        <family val="2"/>
        <charset val="238"/>
        <scheme val="minor"/>
      </rPr>
      <t>1</t>
    </r>
  </si>
  <si>
    <r>
      <t xml:space="preserve">Stojeća  jednoručna poniklovana </t>
    </r>
    <r>
      <rPr>
        <u/>
        <sz val="10"/>
        <rFont val="Calibri"/>
        <family val="2"/>
        <charset val="238"/>
        <scheme val="minor"/>
      </rPr>
      <t>mješalica</t>
    </r>
    <r>
      <rPr>
        <sz val="10"/>
        <rFont val="Calibri"/>
        <family val="2"/>
        <charset val="238"/>
        <scheme val="minor"/>
      </rPr>
      <t xml:space="preserve"> tople i hladne vode, za ugradbu na umivaonicima, sudoperima i pisoarima. Komplet sa kutnim ventilima.</t>
    </r>
  </si>
  <si>
    <r>
      <t>Iskop kanala (dio strojni dio ručni) za polaganje vodovodne cijevi i cijevi vanjske hidrantske mreže cca širine iskopa 30cm i dubine do 80cm. U cijenu uračunati eventualno podupiranje. Sav materijal iz iskopa deponirati na gradilište. Sve komplet sa izbacivanjem materijala. Obračun po m</t>
    </r>
    <r>
      <rPr>
        <vertAlign val="superscript"/>
        <sz val="10"/>
        <rFont val="Calibri"/>
        <family val="2"/>
        <charset val="238"/>
        <scheme val="minor"/>
      </rPr>
      <t>3</t>
    </r>
    <r>
      <rPr>
        <sz val="10"/>
        <rFont val="Calibri"/>
        <family val="2"/>
        <charset val="238"/>
        <scheme val="minor"/>
      </rPr>
      <t xml:space="preserve"> iskopanog materijala u sraslom stanju.</t>
    </r>
  </si>
  <si>
    <r>
      <t>m</t>
    </r>
    <r>
      <rPr>
        <vertAlign val="superscript"/>
        <sz val="10"/>
        <rFont val="Calibri"/>
        <family val="2"/>
        <charset val="238"/>
        <scheme val="minor"/>
      </rPr>
      <t>3</t>
    </r>
  </si>
  <si>
    <r>
      <t>Fino planiranje dna kanala za polaganje vodovodnih cijevi, s nabijenom pješčanom posteljicom debljine 10 cm ispod cijevi, te zatrpavanjem cijevi uz nabijanje, pijeskom 30 cm iznad tjemena cijevi. Obračun po m</t>
    </r>
    <r>
      <rPr>
        <vertAlign val="superscript"/>
        <sz val="10"/>
        <rFont val="Calibri"/>
        <family val="2"/>
        <charset val="238"/>
        <scheme val="minor"/>
      </rPr>
      <t>3</t>
    </r>
    <r>
      <rPr>
        <sz val="10"/>
        <rFont val="Calibri"/>
        <family val="2"/>
        <charset val="238"/>
        <scheme val="minor"/>
      </rPr>
      <t>.</t>
    </r>
  </si>
  <si>
    <r>
      <t>Zatrpavanje kanala poslije polaganja vodovodnih i hidrantskih cijevi, sa slojevitim ručnim nabijanjem svakih 30,0 cm sloja. Obračun po m</t>
    </r>
    <r>
      <rPr>
        <vertAlign val="superscript"/>
        <sz val="10"/>
        <rFont val="Calibri"/>
        <family val="2"/>
        <charset val="238"/>
        <scheme val="minor"/>
      </rPr>
      <t>3</t>
    </r>
  </si>
  <si>
    <r>
      <t>m</t>
    </r>
    <r>
      <rPr>
        <vertAlign val="superscript"/>
        <sz val="10"/>
        <rFont val="Calibri"/>
        <family val="2"/>
        <charset val="238"/>
        <scheme val="minor"/>
      </rPr>
      <t>2</t>
    </r>
  </si>
  <si>
    <t>Dezinfekcija i bakteriološko ispitivanje cjevovoda po završetku svih radova, sa uzimanjem uzorka i izdavanjem atesta za vodovodnu i hidrantsku mrežu.</t>
  </si>
  <si>
    <t>Ispitivanje instalacije na probni pritisak po završetku svih radova, sa izdavanjem atesta o izvršenom ispitivanju.</t>
  </si>
  <si>
    <t>Pregled instalacije prije zatvaranja kanala i šliceva, ispitivanje te davanje garancije na nepropusnost.</t>
  </si>
  <si>
    <r>
      <t>Dobava i ugradnja  NN kabela 1 kV tip PP00-A  4x185 mm</t>
    </r>
    <r>
      <rPr>
        <vertAlign val="superscript"/>
        <sz val="10"/>
        <rFont val="Calibri"/>
        <family val="2"/>
        <charset val="238"/>
        <scheme val="minor"/>
      </rPr>
      <t>2</t>
    </r>
    <r>
      <rPr>
        <sz val="10"/>
        <rFont val="Calibri"/>
        <family val="2"/>
        <charset val="238"/>
        <scheme val="minor"/>
      </rPr>
      <t xml:space="preserve"> u zemljanom kanalu sa provlačenjem kroz  i ostale prepreke u kanal od TS  do glavnog razvodnog ormara GRP i od R-AGR do RAN (ugraditi do GRP-A)</t>
    </r>
  </si>
  <si>
    <r>
      <t>PP00-A 4x185 mm</t>
    </r>
    <r>
      <rPr>
        <vertAlign val="superscript"/>
        <sz val="10"/>
        <rFont val="Calibri"/>
        <family val="2"/>
        <charset val="238"/>
        <scheme val="minor"/>
      </rPr>
      <t>2</t>
    </r>
    <r>
      <rPr>
        <sz val="10"/>
        <rFont val="Calibri"/>
        <family val="2"/>
        <charset val="238"/>
        <scheme val="minor"/>
      </rPr>
      <t xml:space="preserve"> + Cu 50 mm</t>
    </r>
    <r>
      <rPr>
        <vertAlign val="superscript"/>
        <sz val="10"/>
        <rFont val="Calibri"/>
        <family val="2"/>
        <charset val="238"/>
        <scheme val="minor"/>
      </rPr>
      <t xml:space="preserve">2 </t>
    </r>
  </si>
  <si>
    <r>
      <t xml:space="preserve">gibljive PVC  cijevi Φ 160 mm </t>
    </r>
    <r>
      <rPr>
        <vertAlign val="superscript"/>
        <sz val="10"/>
        <rFont val="Calibri"/>
        <family val="2"/>
        <charset val="238"/>
        <scheme val="minor"/>
      </rPr>
      <t xml:space="preserve"> </t>
    </r>
  </si>
  <si>
    <r>
      <t>Dobava i ugradnja  NN kabela 1 kV tip PP00-A  4x150 mm</t>
    </r>
    <r>
      <rPr>
        <vertAlign val="superscript"/>
        <sz val="10"/>
        <rFont val="Calibri"/>
        <family val="2"/>
        <charset val="238"/>
        <scheme val="minor"/>
      </rPr>
      <t>2</t>
    </r>
    <r>
      <rPr>
        <sz val="10"/>
        <rFont val="Calibri"/>
        <family val="2"/>
        <charset val="238"/>
        <scheme val="minor"/>
      </rPr>
      <t xml:space="preserve"> u zemljanom kanalu sa provlačenjem kroz  i ostale prepreke u kanal od glavnog razvodnog ormara dizelelektroagregata R-AGR do razvodnog ormara automatskog preklapanja napona mreža agregat RAN</t>
    </r>
  </si>
  <si>
    <r>
      <t>PP00-A 4x150 mm</t>
    </r>
    <r>
      <rPr>
        <vertAlign val="superscript"/>
        <sz val="10"/>
        <rFont val="Calibri"/>
        <family val="2"/>
        <charset val="238"/>
        <scheme val="minor"/>
      </rPr>
      <t>2</t>
    </r>
    <r>
      <rPr>
        <sz val="10"/>
        <rFont val="Calibri"/>
        <family val="2"/>
        <charset val="238"/>
        <scheme val="minor"/>
      </rPr>
      <t xml:space="preserve"> + Cu 50 mm</t>
    </r>
    <r>
      <rPr>
        <vertAlign val="superscript"/>
        <sz val="10"/>
        <rFont val="Calibri"/>
        <family val="2"/>
        <charset val="238"/>
        <scheme val="minor"/>
      </rPr>
      <t xml:space="preserve">2 </t>
    </r>
  </si>
  <si>
    <r>
      <t>3</t>
    </r>
    <r>
      <rPr>
        <sz val="10"/>
        <rFont val="Calibri"/>
        <family val="2"/>
        <charset val="238"/>
        <scheme val="minor"/>
      </rPr>
      <t xml:space="preserve">. </t>
    </r>
  </si>
  <si>
    <r>
      <t xml:space="preserve"> - PPy 5x1,5mm</t>
    </r>
    <r>
      <rPr>
        <vertAlign val="superscript"/>
        <sz val="10"/>
        <rFont val="Calibri"/>
        <family val="2"/>
        <charset val="238"/>
        <scheme val="minor"/>
      </rPr>
      <t>2</t>
    </r>
  </si>
  <si>
    <r>
      <t xml:space="preserve"> - PPy 3x1,5mm</t>
    </r>
    <r>
      <rPr>
        <vertAlign val="superscript"/>
        <sz val="10"/>
        <rFont val="Calibri"/>
        <family val="2"/>
        <charset val="238"/>
        <scheme val="minor"/>
      </rPr>
      <t>2</t>
    </r>
  </si>
  <si>
    <r>
      <t>– Iy(St)y 3x2x0,8mm</t>
    </r>
    <r>
      <rPr>
        <vertAlign val="superscript"/>
        <sz val="10"/>
        <rFont val="Calibri"/>
        <family val="2"/>
        <charset val="238"/>
        <scheme val="minor"/>
      </rPr>
      <t>2</t>
    </r>
  </si>
  <si>
    <r>
      <t xml:space="preserve"> - PP00y 5x2,5mm</t>
    </r>
    <r>
      <rPr>
        <vertAlign val="superscript"/>
        <sz val="10"/>
        <rFont val="Calibri"/>
        <family val="2"/>
        <charset val="238"/>
        <scheme val="minor"/>
      </rPr>
      <t>2</t>
    </r>
  </si>
  <si>
    <r>
      <t xml:space="preserve"> - PP00y 3x2,5mm</t>
    </r>
    <r>
      <rPr>
        <vertAlign val="superscript"/>
        <sz val="10"/>
        <rFont val="Calibri"/>
        <family val="2"/>
        <charset val="238"/>
        <scheme val="minor"/>
      </rPr>
      <t>2</t>
    </r>
  </si>
  <si>
    <r>
      <t>PP00y 5x 16 mm</t>
    </r>
    <r>
      <rPr>
        <vertAlign val="superscript"/>
        <sz val="10"/>
        <rFont val="Calibri"/>
        <family val="2"/>
        <charset val="238"/>
        <scheme val="minor"/>
      </rPr>
      <t>2</t>
    </r>
    <r>
      <rPr>
        <sz val="10"/>
        <rFont val="Calibri"/>
        <family val="2"/>
        <charset val="238"/>
        <scheme val="minor"/>
      </rPr>
      <t xml:space="preserve">  -</t>
    </r>
  </si>
  <si>
    <r>
      <t>PP00y 5x 10 mm</t>
    </r>
    <r>
      <rPr>
        <vertAlign val="superscript"/>
        <sz val="10"/>
        <rFont val="Calibri"/>
        <family val="2"/>
        <charset val="238"/>
        <scheme val="minor"/>
      </rPr>
      <t>2</t>
    </r>
    <r>
      <rPr>
        <sz val="10"/>
        <rFont val="Calibri"/>
        <family val="2"/>
        <charset val="238"/>
        <scheme val="minor"/>
      </rPr>
      <t xml:space="preserve">  - </t>
    </r>
  </si>
  <si>
    <r>
      <t>PP00y 5x 6 mm</t>
    </r>
    <r>
      <rPr>
        <vertAlign val="superscript"/>
        <sz val="10"/>
        <rFont val="Calibri"/>
        <family val="2"/>
        <charset val="238"/>
        <scheme val="minor"/>
      </rPr>
      <t>2</t>
    </r>
    <r>
      <rPr>
        <sz val="10"/>
        <rFont val="Calibri"/>
        <family val="2"/>
        <charset val="238"/>
        <scheme val="minor"/>
      </rPr>
      <t xml:space="preserve">  -</t>
    </r>
  </si>
  <si>
    <r>
      <t>PP00y 5x 4 mm</t>
    </r>
    <r>
      <rPr>
        <vertAlign val="superscript"/>
        <sz val="10"/>
        <rFont val="Calibri"/>
        <family val="2"/>
        <charset val="238"/>
        <scheme val="minor"/>
      </rPr>
      <t>2</t>
    </r>
    <r>
      <rPr>
        <sz val="10"/>
        <rFont val="Calibri"/>
        <family val="2"/>
        <charset val="238"/>
        <scheme val="minor"/>
      </rPr>
      <t xml:space="preserve">  -</t>
    </r>
  </si>
  <si>
    <r>
      <t>PP00y 5x 2,5 mm</t>
    </r>
    <r>
      <rPr>
        <vertAlign val="superscript"/>
        <sz val="10"/>
        <rFont val="Calibri"/>
        <family val="2"/>
        <charset val="238"/>
        <scheme val="minor"/>
      </rPr>
      <t xml:space="preserve">2 </t>
    </r>
    <r>
      <rPr>
        <sz val="10"/>
        <rFont val="Calibri"/>
        <family val="2"/>
        <charset val="238"/>
        <scheme val="minor"/>
      </rPr>
      <t>-</t>
    </r>
  </si>
  <si>
    <r>
      <t>PPy 5x 2,5 mm</t>
    </r>
    <r>
      <rPr>
        <vertAlign val="superscript"/>
        <sz val="10"/>
        <rFont val="Calibri"/>
        <family val="2"/>
        <charset val="238"/>
        <scheme val="minor"/>
      </rPr>
      <t>2</t>
    </r>
    <r>
      <rPr>
        <sz val="10"/>
        <rFont val="Calibri"/>
        <family val="2"/>
        <charset val="238"/>
        <scheme val="minor"/>
      </rPr>
      <t xml:space="preserve">  </t>
    </r>
  </si>
  <si>
    <r>
      <t>Isto kao stavka 3. samo kabela  PPy 3x2,5 mm</t>
    </r>
    <r>
      <rPr>
        <vertAlign val="superscript"/>
        <sz val="10"/>
        <rFont val="Calibri"/>
        <family val="2"/>
        <charset val="238"/>
        <scheme val="minor"/>
      </rPr>
      <t>2</t>
    </r>
    <r>
      <rPr>
        <sz val="10"/>
        <rFont val="Calibri"/>
        <family val="2"/>
        <charset val="238"/>
        <scheme val="minor"/>
      </rPr>
      <t xml:space="preserve"> . Odnosi se na  termičke potrošače (bez apartmana). Kabel se polaže dijelom p/ž štemanjem u zid, a manjim dijelom u spuštenom stropu.</t>
    </r>
  </si>
  <si>
    <r>
      <t>PPy 3x 2,5 mm</t>
    </r>
    <r>
      <rPr>
        <vertAlign val="superscript"/>
        <sz val="10"/>
        <rFont val="Calibri"/>
        <family val="2"/>
        <charset val="238"/>
        <scheme val="minor"/>
      </rPr>
      <t>2</t>
    </r>
    <r>
      <rPr>
        <sz val="10"/>
        <rFont val="Calibri"/>
        <family val="2"/>
        <charset val="238"/>
        <scheme val="minor"/>
      </rPr>
      <t xml:space="preserve">  </t>
    </r>
  </si>
  <si>
    <r>
      <t>Isto kao stavka 3. samo kabela  PPy 3x1,5 mm</t>
    </r>
    <r>
      <rPr>
        <vertAlign val="superscript"/>
        <sz val="10"/>
        <rFont val="Calibri"/>
        <family val="2"/>
        <charset val="238"/>
        <scheme val="minor"/>
      </rPr>
      <t>2</t>
    </r>
    <r>
      <rPr>
        <sz val="10"/>
        <rFont val="Calibri"/>
        <family val="2"/>
        <charset val="238"/>
        <scheme val="minor"/>
      </rPr>
      <t xml:space="preserve"> . Odnosi se na  rasvjetu (bez apartmana). Kabel se polaže dijelom p/ž štemanjem u zid, a manjim dijelom u spuštenom stropu.</t>
    </r>
  </si>
  <si>
    <r>
      <t>PPy 5x 1,5 mm</t>
    </r>
    <r>
      <rPr>
        <vertAlign val="superscript"/>
        <sz val="10"/>
        <rFont val="Calibri"/>
        <family val="2"/>
        <charset val="238"/>
        <scheme val="minor"/>
      </rPr>
      <t>2</t>
    </r>
    <r>
      <rPr>
        <sz val="10"/>
        <rFont val="Calibri"/>
        <family val="2"/>
        <charset val="238"/>
        <scheme val="minor"/>
      </rPr>
      <t xml:space="preserve">   -</t>
    </r>
  </si>
  <si>
    <r>
      <t>PPy 4x 1,5 mm</t>
    </r>
    <r>
      <rPr>
        <vertAlign val="superscript"/>
        <sz val="10"/>
        <rFont val="Calibri"/>
        <family val="2"/>
        <charset val="238"/>
        <scheme val="minor"/>
      </rPr>
      <t>2</t>
    </r>
    <r>
      <rPr>
        <sz val="10"/>
        <rFont val="Calibri"/>
        <family val="2"/>
        <charset val="238"/>
        <scheme val="minor"/>
      </rPr>
      <t xml:space="preserve">  -</t>
    </r>
  </si>
  <si>
    <r>
      <t>PPy 3x 1,5 mm</t>
    </r>
    <r>
      <rPr>
        <vertAlign val="superscript"/>
        <sz val="10"/>
        <rFont val="Calibri"/>
        <family val="2"/>
        <charset val="238"/>
        <scheme val="minor"/>
      </rPr>
      <t>2</t>
    </r>
    <r>
      <rPr>
        <sz val="10"/>
        <rFont val="Calibri"/>
        <family val="2"/>
        <charset val="238"/>
        <scheme val="minor"/>
      </rPr>
      <t xml:space="preserve">  -</t>
    </r>
  </si>
  <si>
    <r>
      <t>PPy 2x 1,5 mm</t>
    </r>
    <r>
      <rPr>
        <vertAlign val="superscript"/>
        <sz val="10"/>
        <rFont val="Calibri"/>
        <family val="2"/>
        <charset val="238"/>
        <scheme val="minor"/>
      </rPr>
      <t>2</t>
    </r>
    <r>
      <rPr>
        <sz val="10"/>
        <rFont val="Calibri"/>
        <family val="2"/>
        <charset val="238"/>
        <scheme val="minor"/>
      </rPr>
      <t xml:space="preserve">  -</t>
    </r>
  </si>
  <si>
    <r>
      <t>PPy 3x 1,5 mm</t>
    </r>
    <r>
      <rPr>
        <vertAlign val="superscript"/>
        <sz val="10"/>
        <rFont val="Calibri"/>
        <family val="2"/>
        <charset val="238"/>
        <scheme val="minor"/>
      </rPr>
      <t>2</t>
    </r>
    <r>
      <rPr>
        <sz val="10"/>
        <rFont val="Calibri"/>
        <family val="2"/>
        <charset val="238"/>
        <scheme val="minor"/>
      </rPr>
      <t xml:space="preserve"> -</t>
    </r>
  </si>
  <si>
    <r>
      <t>PP 2x 1,5 mm</t>
    </r>
    <r>
      <rPr>
        <vertAlign val="superscript"/>
        <sz val="10"/>
        <rFont val="Calibri"/>
        <family val="2"/>
        <charset val="238"/>
        <scheme val="minor"/>
      </rPr>
      <t>2</t>
    </r>
    <r>
      <rPr>
        <sz val="10"/>
        <rFont val="Calibri"/>
        <family val="2"/>
        <charset val="238"/>
        <scheme val="minor"/>
      </rPr>
      <t xml:space="preserve">  -</t>
    </r>
  </si>
  <si>
    <r>
      <t>PPy 3x 2,5 mm</t>
    </r>
    <r>
      <rPr>
        <vertAlign val="superscript"/>
        <sz val="10"/>
        <rFont val="Calibri"/>
        <family val="2"/>
        <charset val="238"/>
        <scheme val="minor"/>
      </rPr>
      <t>2</t>
    </r>
    <r>
      <rPr>
        <sz val="10"/>
        <rFont val="Calibri"/>
        <family val="2"/>
        <charset val="238"/>
        <scheme val="minor"/>
      </rPr>
      <t xml:space="preserve">  -</t>
    </r>
  </si>
  <si>
    <t>Dobava i ugradnja štemanjem u zid cijevi PVC f 16 mm</t>
  </si>
  <si>
    <t>Dobava i ugradnja štemanjem u zid cijevi PVC f 20 mm</t>
  </si>
  <si>
    <t>Dobava i ugradnja štemanjem u zid cijevi PVC f 25 mm</t>
  </si>
  <si>
    <t>Dobava i ugradnja štemanjem u zid cijevi PVC f 32 mm</t>
  </si>
  <si>
    <t>Dobava i ugradnja štemanjem u zid cijevi PVC f 50 mm</t>
  </si>
  <si>
    <r>
      <t xml:space="preserve">  - Py/f   1 x 10   mm</t>
    </r>
    <r>
      <rPr>
        <vertAlign val="superscript"/>
        <sz val="10"/>
        <rFont val="Calibri"/>
        <family val="2"/>
        <charset val="238"/>
        <scheme val="minor"/>
      </rPr>
      <t>2</t>
    </r>
    <r>
      <rPr>
        <sz val="10"/>
        <rFont val="Calibri"/>
        <family val="2"/>
        <charset val="238"/>
        <scheme val="minor"/>
      </rPr>
      <t xml:space="preserve"> - 10m</t>
    </r>
  </si>
  <si>
    <r>
      <t xml:space="preserve">  - CS  13 ø 13,5 mm</t>
    </r>
    <r>
      <rPr>
        <vertAlign val="superscript"/>
        <sz val="10"/>
        <rFont val="Calibri"/>
        <family val="2"/>
        <charset val="238"/>
        <scheme val="minor"/>
      </rPr>
      <t xml:space="preserve">2 </t>
    </r>
    <r>
      <rPr>
        <sz val="10"/>
        <rFont val="Calibri"/>
        <family val="2"/>
        <charset val="238"/>
        <scheme val="minor"/>
      </rPr>
      <t xml:space="preserve"> - 10m</t>
    </r>
  </si>
  <si>
    <r>
      <t>Dobava i polaganje voda Py 1x4 mm</t>
    </r>
    <r>
      <rPr>
        <vertAlign val="superscript"/>
        <sz val="10"/>
        <rFont val="Calibri"/>
        <family val="2"/>
        <charset val="238"/>
        <scheme val="minor"/>
      </rPr>
      <t>2</t>
    </r>
    <r>
      <rPr>
        <sz val="10"/>
        <rFont val="Calibri"/>
        <family val="2"/>
        <charset val="238"/>
        <scheme val="minor"/>
      </rPr>
      <t xml:space="preserve">  u plastičnu instalacijsku cijev CS 13, sa izradom svih spojeva. U zidu i podu izvesti iz kutije RK-49 izvode za povezivanje metalnih dijelovan sanitarija.</t>
    </r>
  </si>
  <si>
    <r>
      <t xml:space="preserve">  - Py/f   1 x 10   mm</t>
    </r>
    <r>
      <rPr>
        <vertAlign val="superscript"/>
        <sz val="10"/>
        <rFont val="Calibri"/>
        <family val="2"/>
        <charset val="238"/>
        <scheme val="minor"/>
      </rPr>
      <t>2</t>
    </r>
    <r>
      <rPr>
        <sz val="10"/>
        <rFont val="Calibri"/>
        <family val="2"/>
        <charset val="238"/>
        <scheme val="minor"/>
      </rPr>
      <t xml:space="preserve"> -15m</t>
    </r>
  </si>
  <si>
    <r>
      <t xml:space="preserve">  - CS  13 ø 13,5 mm</t>
    </r>
    <r>
      <rPr>
        <vertAlign val="superscript"/>
        <sz val="10"/>
        <rFont val="Calibri"/>
        <family val="2"/>
        <charset val="238"/>
        <scheme val="minor"/>
      </rPr>
      <t>2</t>
    </r>
    <r>
      <rPr>
        <sz val="10"/>
        <rFont val="Calibri"/>
        <family val="2"/>
        <charset val="238"/>
        <scheme val="minor"/>
      </rPr>
      <t xml:space="preserve"> -15m</t>
    </r>
  </si>
  <si>
    <r>
      <t>1 kom - vodič P/Fy 1x25mm</t>
    </r>
    <r>
      <rPr>
        <vertAlign val="superscript"/>
        <sz val="10"/>
        <rFont val="Calibri"/>
        <family val="2"/>
        <charset val="238"/>
        <scheme val="minor"/>
      </rPr>
      <t>2</t>
    </r>
    <r>
      <rPr>
        <sz val="10"/>
        <rFont val="Calibri"/>
        <family val="2"/>
        <charset val="238"/>
        <scheme val="minor"/>
      </rPr>
      <t xml:space="preserve"> sa stopicama na jednom i drugom kraju dužine 20m. Na jednom kraju montirati stezaljku za spoj metalne mase </t>
    </r>
  </si>
  <si>
    <r>
      <t xml:space="preserve">75% nazivnog opterećenja , </t>
    </r>
    <r>
      <rPr>
        <sz val="10"/>
        <color indexed="8"/>
        <rFont val="Calibri"/>
        <family val="2"/>
        <charset val="238"/>
        <scheme val="minor"/>
      </rPr>
      <t>sa dodatnom posudom</t>
    </r>
  </si>
  <si>
    <r>
      <t>za zaštitu od istjecanja svih pogonskih medija u okoliš</t>
    </r>
    <r>
      <rPr>
        <sz val="10"/>
        <color indexed="8"/>
        <rFont val="Calibri"/>
        <family val="2"/>
        <charset val="238"/>
        <scheme val="minor"/>
      </rPr>
      <t xml:space="preserve"> .</t>
    </r>
  </si>
  <si>
    <r>
      <t>66 dBA na 7m</t>
    </r>
    <r>
      <rPr>
        <sz val="10"/>
        <color indexed="8"/>
        <rFont val="Calibri"/>
        <family val="2"/>
        <charset val="238"/>
        <scheme val="minor"/>
      </rPr>
      <t xml:space="preserve"> – u skladu sa normom 2000/14/CE. </t>
    </r>
  </si>
  <si>
    <t>Jedinica mjere</t>
  </si>
  <si>
    <t>Količina</t>
  </si>
  <si>
    <t>Jedinična cijena (kn)</t>
  </si>
  <si>
    <t>Ukupno (kn)</t>
  </si>
  <si>
    <t>SVEUKUPNO OBORINSKA KANALIZACIJA:</t>
  </si>
  <si>
    <r>
      <t xml:space="preserve">Demontaža </t>
    </r>
    <r>
      <rPr>
        <sz val="10"/>
        <rFont val="Calibri"/>
        <family val="2"/>
        <charset val="238"/>
        <scheme val="minor"/>
      </rPr>
      <t>cjevovoda od crnih bešavnih cijevi</t>
    </r>
  </si>
  <si>
    <r>
      <t xml:space="preserve">Dobava i ugradnja </t>
    </r>
    <r>
      <rPr>
        <b/>
        <sz val="10"/>
        <rFont val="Calibri"/>
        <family val="2"/>
        <charset val="238"/>
        <scheme val="minor"/>
      </rPr>
      <t>cjevovoda od crnih bešavnih</t>
    </r>
  </si>
  <si>
    <r>
      <t xml:space="preserve">Proizvođač i tip: </t>
    </r>
    <r>
      <rPr>
        <b/>
        <sz val="10"/>
        <rFont val="Calibri"/>
        <family val="2"/>
        <charset val="238"/>
        <scheme val="minor"/>
      </rPr>
      <t>“Danfoss” ili jednakovrijedno</t>
    </r>
  </si>
  <si>
    <r>
      <t xml:space="preserve">Dobava i ugradnja </t>
    </r>
    <r>
      <rPr>
        <b/>
        <sz val="10"/>
        <rFont val="Calibri"/>
        <family val="2"/>
        <charset val="238"/>
        <scheme val="minor"/>
      </rPr>
      <t>čeličnog pločastor radijatora</t>
    </r>
  </si>
  <si>
    <r>
      <t>Dobava i ugradnja</t>
    </r>
    <r>
      <rPr>
        <b/>
        <sz val="10"/>
        <rFont val="Calibri"/>
        <family val="2"/>
        <charset val="238"/>
        <scheme val="minor"/>
      </rPr>
      <t xml:space="preserve"> </t>
    </r>
    <r>
      <rPr>
        <sz val="10"/>
        <rFont val="Calibri"/>
        <family val="2"/>
        <charset val="238"/>
        <scheme val="minor"/>
      </rPr>
      <t xml:space="preserve">na zid </t>
    </r>
    <r>
      <rPr>
        <b/>
        <sz val="10"/>
        <rFont val="Calibri"/>
        <family val="2"/>
        <charset val="238"/>
        <scheme val="minor"/>
      </rPr>
      <t>kupaonskog cijevnog</t>
    </r>
  </si>
  <si>
    <r>
      <rPr>
        <b/>
        <sz val="10"/>
        <rFont val="Calibri"/>
        <family val="2"/>
        <charset val="238"/>
        <scheme val="minor"/>
      </rPr>
      <t xml:space="preserve">radijatora </t>
    </r>
    <r>
      <rPr>
        <sz val="10"/>
        <rFont val="Calibri"/>
        <family val="2"/>
        <charset val="238"/>
        <scheme val="minor"/>
      </rPr>
      <t>bijele boje sa montažnim kompletom.</t>
    </r>
  </si>
  <si>
    <r>
      <t>(učin radijatora kod 90/70°C i t</t>
    </r>
    <r>
      <rPr>
        <vertAlign val="subscript"/>
        <sz val="10"/>
        <rFont val="Calibri"/>
        <family val="2"/>
        <charset val="238"/>
        <scheme val="minor"/>
      </rPr>
      <t>p</t>
    </r>
    <r>
      <rPr>
        <sz val="10"/>
        <rFont val="Calibri"/>
        <family val="2"/>
        <charset val="238"/>
        <scheme val="minor"/>
      </rPr>
      <t>=24°C)</t>
    </r>
  </si>
  <si>
    <r>
      <t xml:space="preserve">Proizvođač i tip kao : </t>
    </r>
    <r>
      <rPr>
        <b/>
        <sz val="10"/>
        <color indexed="8"/>
        <rFont val="Calibri"/>
        <family val="2"/>
        <charset val="238"/>
        <scheme val="minor"/>
      </rPr>
      <t xml:space="preserve">"KORADO" </t>
    </r>
  </si>
  <si>
    <r>
      <t xml:space="preserve">tip </t>
    </r>
    <r>
      <rPr>
        <b/>
        <sz val="10"/>
        <color indexed="8"/>
        <rFont val="Calibri"/>
        <family val="2"/>
        <charset val="238"/>
        <scheme val="minor"/>
      </rPr>
      <t>KORALUX LINEAR CLASSIC</t>
    </r>
  </si>
  <si>
    <r>
      <t xml:space="preserve">KLC 930.450 </t>
    </r>
    <r>
      <rPr>
        <sz val="10"/>
        <color indexed="8"/>
        <rFont val="Calibri"/>
        <family val="2"/>
        <charset val="238"/>
        <scheme val="minor"/>
      </rPr>
      <t xml:space="preserve"> (visina 930 x širina 450 cm)</t>
    </r>
    <r>
      <rPr>
        <b/>
        <sz val="10"/>
        <color indexed="8"/>
        <rFont val="Calibri"/>
        <family val="2"/>
        <charset val="238"/>
        <scheme val="minor"/>
      </rPr>
      <t xml:space="preserve"> 458W</t>
    </r>
  </si>
  <si>
    <r>
      <t xml:space="preserve">termostatskom glavom kao </t>
    </r>
    <r>
      <rPr>
        <b/>
        <sz val="10"/>
        <color indexed="8"/>
        <rFont val="Calibri"/>
        <family val="2"/>
        <charset val="238"/>
        <scheme val="minor"/>
      </rPr>
      <t xml:space="preserve">HERZ </t>
    </r>
    <r>
      <rPr>
        <sz val="10"/>
        <color indexed="8"/>
        <rFont val="Calibri"/>
        <family val="2"/>
        <charset val="238"/>
        <scheme val="minor"/>
      </rPr>
      <t>ili</t>
    </r>
  </si>
  <si>
    <r>
      <t xml:space="preserve">ARMAL </t>
    </r>
    <r>
      <rPr>
        <sz val="10"/>
        <rFont val="Calibri"/>
        <family val="2"/>
        <charset val="238"/>
        <scheme val="minor"/>
      </rPr>
      <t xml:space="preserve">ili </t>
    </r>
    <r>
      <rPr>
        <b/>
        <sz val="10"/>
        <rFont val="Calibri"/>
        <family val="2"/>
        <charset val="238"/>
        <scheme val="minor"/>
      </rPr>
      <t>HEIMEIER</t>
    </r>
    <r>
      <rPr>
        <sz val="10"/>
        <rFont val="Calibri"/>
        <family val="2"/>
        <charset val="238"/>
        <scheme val="minor"/>
      </rPr>
      <t xml:space="preserve"> , </t>
    </r>
    <r>
      <rPr>
        <b/>
        <sz val="10"/>
        <rFont val="Calibri"/>
        <family val="2"/>
        <charset val="238"/>
        <scheme val="minor"/>
      </rPr>
      <t>R1/2"</t>
    </r>
  </si>
  <si>
    <r>
      <t xml:space="preserve">Dobava i ugradnja </t>
    </r>
    <r>
      <rPr>
        <b/>
        <sz val="10"/>
        <rFont val="Calibri"/>
        <family val="2"/>
        <charset val="238"/>
        <scheme val="minor"/>
      </rPr>
      <t>radijatorskih prigušnica</t>
    </r>
  </si>
  <si>
    <r>
      <rPr>
        <sz val="10"/>
        <rFont val="Calibri"/>
        <family val="2"/>
        <charset val="238"/>
        <scheme val="minor"/>
      </rPr>
      <t xml:space="preserve">kao </t>
    </r>
    <r>
      <rPr>
        <b/>
        <sz val="10"/>
        <rFont val="Calibri"/>
        <family val="2"/>
        <charset val="238"/>
        <scheme val="minor"/>
      </rPr>
      <t xml:space="preserve">HERZ </t>
    </r>
    <r>
      <rPr>
        <sz val="10"/>
        <rFont val="Calibri"/>
        <family val="2"/>
        <charset val="238"/>
        <scheme val="minor"/>
      </rPr>
      <t xml:space="preserve">ili </t>
    </r>
    <r>
      <rPr>
        <b/>
        <sz val="10"/>
        <rFont val="Calibri"/>
        <family val="2"/>
        <charset val="238"/>
        <scheme val="minor"/>
      </rPr>
      <t xml:space="preserve">ARMAL </t>
    </r>
    <r>
      <rPr>
        <sz val="10"/>
        <rFont val="Calibri"/>
        <family val="2"/>
        <charset val="238"/>
        <scheme val="minor"/>
      </rPr>
      <t>ili</t>
    </r>
    <r>
      <rPr>
        <b/>
        <sz val="10"/>
        <rFont val="Calibri"/>
        <family val="2"/>
        <charset val="238"/>
        <scheme val="minor"/>
      </rPr>
      <t xml:space="preserve"> HEIMEIER, R1/2"</t>
    </r>
  </si>
  <si>
    <r>
      <t>Dobava i ugradnja</t>
    </r>
    <r>
      <rPr>
        <b/>
        <sz val="10"/>
        <rFont val="Calibri"/>
        <family val="2"/>
        <charset val="238"/>
        <scheme val="minor"/>
      </rPr>
      <t xml:space="preserve"> odzračnog ventila</t>
    </r>
    <r>
      <rPr>
        <sz val="10"/>
        <rFont val="Calibri"/>
        <family val="2"/>
        <charset val="238"/>
        <scheme val="minor"/>
      </rPr>
      <t xml:space="preserve">  radijatora</t>
    </r>
  </si>
  <si>
    <r>
      <t>Dobava i ugradnja</t>
    </r>
    <r>
      <rPr>
        <b/>
        <sz val="10"/>
        <rFont val="Calibri"/>
        <family val="2"/>
        <charset val="238"/>
        <scheme val="minor"/>
      </rPr>
      <t xml:space="preserve"> radijatorskih redukcija</t>
    </r>
    <r>
      <rPr>
        <sz val="10"/>
        <rFont val="Calibri"/>
        <family val="2"/>
        <charset val="238"/>
        <scheme val="minor"/>
      </rPr>
      <t xml:space="preserve"> </t>
    </r>
  </si>
  <si>
    <r>
      <t xml:space="preserve">Dobava i ugradnja </t>
    </r>
    <r>
      <rPr>
        <b/>
        <sz val="10"/>
        <rFont val="Calibri"/>
        <family val="2"/>
        <charset val="238"/>
        <scheme val="minor"/>
      </rPr>
      <t>cijevne toplinske</t>
    </r>
    <r>
      <rPr>
        <sz val="10"/>
        <rFont val="Calibri"/>
        <family val="2"/>
        <charset val="238"/>
        <scheme val="minor"/>
      </rPr>
      <t xml:space="preserve"> </t>
    </r>
    <r>
      <rPr>
        <b/>
        <sz val="10"/>
        <rFont val="Calibri"/>
        <family val="2"/>
        <charset val="238"/>
        <scheme val="minor"/>
      </rPr>
      <t>izolacije</t>
    </r>
    <r>
      <rPr>
        <sz val="10"/>
        <rFont val="Calibri"/>
        <family val="2"/>
        <charset val="238"/>
        <scheme val="minor"/>
      </rPr>
      <t xml:space="preserve"> </t>
    </r>
  </si>
  <si>
    <r>
      <t xml:space="preserve">Proizvođač i tip kao: </t>
    </r>
    <r>
      <rPr>
        <b/>
        <sz val="10"/>
        <rFont val="Calibri"/>
        <family val="2"/>
        <charset val="238"/>
        <scheme val="minor"/>
      </rPr>
      <t>“Armacell” Armaflex AC</t>
    </r>
  </si>
  <si>
    <r>
      <t xml:space="preserve">Dobava i ugradnja </t>
    </r>
    <r>
      <rPr>
        <b/>
        <sz val="10"/>
        <rFont val="Calibri"/>
        <family val="2"/>
        <charset val="238"/>
        <scheme val="minor"/>
      </rPr>
      <t>cijevnog kompenzatora</t>
    </r>
  </si>
  <si>
    <r>
      <rPr>
        <b/>
        <sz val="10"/>
        <rFont val="Calibri"/>
        <family val="2"/>
        <charset val="238"/>
        <scheme val="minor"/>
      </rPr>
      <t>aksijalnog</t>
    </r>
    <r>
      <rPr>
        <sz val="10"/>
        <rFont val="Calibri"/>
        <family val="2"/>
        <charset val="238"/>
        <scheme val="minor"/>
      </rPr>
      <t xml:space="preserve">. Dimenzija DN65 PN10 </t>
    </r>
  </si>
  <si>
    <t>- priključne mjere  f76,1 mm</t>
  </si>
  <si>
    <r>
      <t xml:space="preserve">Proizvođač i tip kao : </t>
    </r>
    <r>
      <rPr>
        <b/>
        <sz val="10"/>
        <color indexed="8"/>
        <rFont val="Calibri"/>
        <family val="2"/>
        <charset val="238"/>
        <scheme val="minor"/>
      </rPr>
      <t xml:space="preserve">"SPIROFLEX" </t>
    </r>
  </si>
  <si>
    <r>
      <rPr>
        <b/>
        <sz val="10"/>
        <color indexed="8"/>
        <rFont val="Calibri"/>
        <family val="2"/>
        <charset val="238"/>
        <scheme val="minor"/>
      </rPr>
      <t>Tlačna proba</t>
    </r>
    <r>
      <rPr>
        <sz val="10"/>
        <color indexed="8"/>
        <rFont val="Calibri"/>
        <family val="2"/>
        <charset val="238"/>
        <scheme val="minor"/>
      </rPr>
      <t xml:space="preserve"> ugrađenih cijevi i opreme na tlak</t>
    </r>
  </si>
  <si>
    <r>
      <t xml:space="preserve">od </t>
    </r>
    <r>
      <rPr>
        <b/>
        <sz val="10"/>
        <color indexed="8"/>
        <rFont val="Calibri"/>
        <family val="2"/>
        <charset val="238"/>
        <scheme val="minor"/>
      </rPr>
      <t xml:space="preserve">6 bara, </t>
    </r>
    <r>
      <rPr>
        <sz val="10"/>
        <color indexed="8"/>
        <rFont val="Calibri"/>
        <family val="2"/>
        <charset val="238"/>
        <scheme val="minor"/>
      </rPr>
      <t>obračun po metru dužnom</t>
    </r>
  </si>
  <si>
    <r>
      <rPr>
        <b/>
        <sz val="10"/>
        <color indexed="8"/>
        <rFont val="Calibri"/>
        <family val="2"/>
        <charset val="238"/>
        <scheme val="minor"/>
      </rPr>
      <t>Protupožarno brtvljenje</t>
    </r>
    <r>
      <rPr>
        <sz val="10"/>
        <color indexed="8"/>
        <rFont val="Calibri"/>
        <family val="2"/>
        <charset val="238"/>
        <scheme val="minor"/>
      </rPr>
      <t xml:space="preserve"> prodora cijevi i cijevi kondezata masom vatrootpornosti 90 minuta od ovlaštene firme. Prodore brtviti ekspandirajućim protupožarnim akrilnim kitom kao Promaseal AG olo jednakovrijedno</t>
    </r>
  </si>
  <si>
    <r>
      <rPr>
        <b/>
        <sz val="10"/>
        <color indexed="8"/>
        <rFont val="Calibri"/>
        <family val="2"/>
        <charset val="238"/>
        <scheme val="minor"/>
      </rPr>
      <t>Demontaža</t>
    </r>
    <r>
      <rPr>
        <sz val="10"/>
        <color indexed="8"/>
        <rFont val="Calibri"/>
        <family val="2"/>
        <charset val="238"/>
        <scheme val="minor"/>
      </rPr>
      <t xml:space="preserve"> postojećih ventilacijskih kanala u prostoru praonice i predaja investitoru ili odvoz na otpad s prodajom.</t>
    </r>
  </si>
  <si>
    <r>
      <t>Dobava i ugradnja</t>
    </r>
    <r>
      <rPr>
        <b/>
        <sz val="10"/>
        <color indexed="8"/>
        <rFont val="Calibri"/>
        <family val="2"/>
        <charset val="238"/>
        <scheme val="minor"/>
      </rPr>
      <t xml:space="preserve"> rekuperatora topline</t>
    </r>
    <r>
      <rPr>
        <sz val="10"/>
        <color indexed="8"/>
        <rFont val="Calibri"/>
        <family val="2"/>
        <charset val="238"/>
        <scheme val="minor"/>
      </rPr>
      <t xml:space="preserve"> sa 100 %  izmjenom dobavnog  i povratnog zraka,  za montažu u međuprostor stropa, opremljen bypass modom za opciju free cooling.</t>
    </r>
  </si>
  <si>
    <r>
      <t xml:space="preserve">Proizvođač i tip kao: </t>
    </r>
    <r>
      <rPr>
        <b/>
        <sz val="10"/>
        <color indexed="8"/>
        <rFont val="Calibri"/>
        <family val="2"/>
        <charset val="238"/>
        <scheme val="minor"/>
      </rPr>
      <t>“Mitsubishi elecrtic”</t>
    </r>
  </si>
  <si>
    <r>
      <t xml:space="preserve">Dobava i ugradnja </t>
    </r>
    <r>
      <rPr>
        <b/>
        <sz val="10"/>
        <color indexed="8"/>
        <rFont val="Calibri"/>
        <family val="2"/>
        <charset val="238"/>
        <scheme val="minor"/>
      </rPr>
      <t>daljinskog žičanog upravljača</t>
    </r>
    <r>
      <rPr>
        <sz val="10"/>
        <color indexed="8"/>
        <rFont val="Calibri"/>
        <family val="2"/>
        <charset val="238"/>
        <scheme val="minor"/>
      </rPr>
      <t xml:space="preserve"> za upravljanje rada rekuperatora, tehničkih karakteristika:</t>
    </r>
  </si>
  <si>
    <r>
      <t>Dobava i ugradnja odsisnog okruglog</t>
    </r>
    <r>
      <rPr>
        <b/>
        <sz val="10"/>
        <color indexed="8"/>
        <rFont val="Calibri"/>
        <family val="2"/>
        <charset val="238"/>
        <scheme val="minor"/>
      </rPr>
      <t xml:space="preserve"> cijevnog ventilatora</t>
    </r>
    <r>
      <rPr>
        <sz val="10"/>
        <color indexed="8"/>
        <rFont val="Calibri"/>
        <family val="2"/>
        <charset val="238"/>
        <scheme val="minor"/>
      </rPr>
      <t xml:space="preserve"> sa mogućnošću regulacije brzine, sa integriranom konzolom za fiksiranje i integriranim termokontaktima. </t>
    </r>
  </si>
  <si>
    <r>
      <t xml:space="preserve">Proizvođač kao: </t>
    </r>
    <r>
      <rPr>
        <b/>
        <sz val="10"/>
        <color indexed="8"/>
        <rFont val="Calibri"/>
        <family val="2"/>
        <charset val="238"/>
        <scheme val="minor"/>
      </rPr>
      <t>”SYSTEMAIR”</t>
    </r>
  </si>
  <si>
    <r>
      <rPr>
        <sz val="10"/>
        <color indexed="8"/>
        <rFont val="Calibri"/>
        <family val="2"/>
        <charset val="238"/>
        <scheme val="minor"/>
      </rPr>
      <t xml:space="preserve">tip: </t>
    </r>
    <r>
      <rPr>
        <b/>
        <sz val="10"/>
        <color indexed="8"/>
        <rFont val="Calibri"/>
        <family val="2"/>
        <charset val="238"/>
        <scheme val="minor"/>
      </rPr>
      <t>K 200 L</t>
    </r>
  </si>
  <si>
    <r>
      <t xml:space="preserve">Dobava i ugradnja </t>
    </r>
    <r>
      <rPr>
        <b/>
        <sz val="10"/>
        <color indexed="8"/>
        <rFont val="Calibri"/>
        <family val="2"/>
        <charset val="238"/>
        <scheme val="minor"/>
      </rPr>
      <t xml:space="preserve">manualnog petstupanjskog transformatora </t>
    </r>
    <r>
      <rPr>
        <sz val="10"/>
        <color indexed="8"/>
        <rFont val="Calibri"/>
        <family val="2"/>
        <charset val="238"/>
        <scheme val="minor"/>
      </rPr>
      <t>za kontrolu brzine odsisnih ventilatora iz prethodne stavke. Električni priključak 230V/50Hz.</t>
    </r>
  </si>
  <si>
    <r>
      <rPr>
        <sz val="10"/>
        <color indexed="8"/>
        <rFont val="Calibri"/>
        <family val="2"/>
        <charset val="238"/>
        <scheme val="minor"/>
      </rPr>
      <t xml:space="preserve">tip: </t>
    </r>
    <r>
      <rPr>
        <b/>
        <sz val="10"/>
        <color indexed="8"/>
        <rFont val="Calibri"/>
        <family val="2"/>
        <charset val="238"/>
        <scheme val="minor"/>
      </rPr>
      <t>RE 1,5</t>
    </r>
  </si>
  <si>
    <r>
      <t xml:space="preserve">Dobava i ugradnja </t>
    </r>
    <r>
      <rPr>
        <b/>
        <sz val="10"/>
        <color indexed="8"/>
        <rFont val="Calibri"/>
        <family val="2"/>
        <charset val="238"/>
        <scheme val="minor"/>
      </rPr>
      <t>odsisnog ventilatora</t>
    </r>
  </si>
  <si>
    <r>
      <t xml:space="preserve">"Vortice" tip MEX 100/4" LL 1S T </t>
    </r>
    <r>
      <rPr>
        <i/>
        <sz val="10"/>
        <color indexed="8"/>
        <rFont val="Calibri"/>
        <family val="2"/>
        <charset val="238"/>
        <scheme val="minor"/>
      </rPr>
      <t>ili jednakovrijedno</t>
    </r>
  </si>
  <si>
    <r>
      <t>napajanje 230V, 50Hz, P</t>
    </r>
    <r>
      <rPr>
        <vertAlign val="subscript"/>
        <sz val="10"/>
        <color indexed="8"/>
        <rFont val="Calibri"/>
        <family val="2"/>
        <charset val="238"/>
        <scheme val="minor"/>
      </rPr>
      <t>max</t>
    </r>
    <r>
      <rPr>
        <sz val="10"/>
        <color indexed="8"/>
        <rFont val="Calibri"/>
        <family val="2"/>
        <charset val="238"/>
        <scheme val="minor"/>
      </rPr>
      <t xml:space="preserve">= 9 W </t>
    </r>
  </si>
  <si>
    <r>
      <t>protok zraka Q=29-82 m</t>
    </r>
    <r>
      <rPr>
        <vertAlign val="superscript"/>
        <sz val="10"/>
        <color indexed="8"/>
        <rFont val="Calibri"/>
        <family val="2"/>
        <charset val="238"/>
        <scheme val="minor"/>
      </rPr>
      <t>3</t>
    </r>
    <r>
      <rPr>
        <sz val="10"/>
        <color indexed="8"/>
        <rFont val="Calibri"/>
        <family val="2"/>
        <charset val="238"/>
        <scheme val="minor"/>
      </rPr>
      <t xml:space="preserve">/h </t>
    </r>
  </si>
  <si>
    <r>
      <t>napajanje 230V, 50Hz, P</t>
    </r>
    <r>
      <rPr>
        <vertAlign val="subscript"/>
        <sz val="10"/>
        <color indexed="8"/>
        <rFont val="Calibri"/>
        <family val="2"/>
        <charset val="238"/>
        <scheme val="minor"/>
      </rPr>
      <t>max</t>
    </r>
    <r>
      <rPr>
        <sz val="10"/>
        <color indexed="8"/>
        <rFont val="Calibri"/>
        <family val="2"/>
        <charset val="238"/>
        <scheme val="minor"/>
      </rPr>
      <t xml:space="preserve">=15 W </t>
    </r>
  </si>
  <si>
    <r>
      <t>protok zraka Q=62 m</t>
    </r>
    <r>
      <rPr>
        <vertAlign val="superscript"/>
        <sz val="10"/>
        <color indexed="8"/>
        <rFont val="Calibri"/>
        <family val="2"/>
        <charset val="238"/>
        <scheme val="minor"/>
      </rPr>
      <t>3</t>
    </r>
    <r>
      <rPr>
        <sz val="10"/>
        <color indexed="8"/>
        <rFont val="Calibri"/>
        <family val="2"/>
        <charset val="238"/>
        <scheme val="minor"/>
      </rPr>
      <t xml:space="preserve">/h , </t>
    </r>
  </si>
  <si>
    <r>
      <t>napajanje 230V, 50Hz, P</t>
    </r>
    <r>
      <rPr>
        <vertAlign val="subscript"/>
        <sz val="10"/>
        <color indexed="8"/>
        <rFont val="Calibri"/>
        <family val="2"/>
        <charset val="238"/>
        <scheme val="minor"/>
      </rPr>
      <t>max</t>
    </r>
    <r>
      <rPr>
        <sz val="10"/>
        <color indexed="8"/>
        <rFont val="Calibri"/>
        <family val="2"/>
        <charset val="238"/>
        <scheme val="minor"/>
      </rPr>
      <t xml:space="preserve">=35 W </t>
    </r>
  </si>
  <si>
    <r>
      <t>protok zraka Q=83 m</t>
    </r>
    <r>
      <rPr>
        <vertAlign val="superscript"/>
        <sz val="10"/>
        <color indexed="8"/>
        <rFont val="Calibri"/>
        <family val="2"/>
        <charset val="238"/>
        <scheme val="minor"/>
      </rPr>
      <t>3</t>
    </r>
    <r>
      <rPr>
        <sz val="10"/>
        <color indexed="8"/>
        <rFont val="Calibri"/>
        <family val="2"/>
        <charset val="238"/>
        <scheme val="minor"/>
      </rPr>
      <t xml:space="preserve">/h , </t>
    </r>
  </si>
  <si>
    <r>
      <t>napajanje 230V, 50Hz, P</t>
    </r>
    <r>
      <rPr>
        <vertAlign val="subscript"/>
        <sz val="10"/>
        <color indexed="8"/>
        <rFont val="Calibri"/>
        <family val="2"/>
        <charset val="238"/>
        <scheme val="minor"/>
      </rPr>
      <t>max</t>
    </r>
    <r>
      <rPr>
        <sz val="10"/>
        <color indexed="8"/>
        <rFont val="Calibri"/>
        <family val="2"/>
        <charset val="238"/>
        <scheme val="minor"/>
      </rPr>
      <t xml:space="preserve">=71 W </t>
    </r>
  </si>
  <si>
    <r>
      <t>protok zraka Q=132-156 m</t>
    </r>
    <r>
      <rPr>
        <vertAlign val="superscript"/>
        <sz val="10"/>
        <color indexed="8"/>
        <rFont val="Calibri"/>
        <family val="2"/>
        <charset val="238"/>
        <scheme val="minor"/>
      </rPr>
      <t>3</t>
    </r>
    <r>
      <rPr>
        <sz val="10"/>
        <color indexed="8"/>
        <rFont val="Calibri"/>
        <family val="2"/>
        <charset val="238"/>
        <scheme val="minor"/>
      </rPr>
      <t xml:space="preserve">/h , </t>
    </r>
  </si>
  <si>
    <r>
      <t>Dobava i ugradnja cijevnog</t>
    </r>
    <r>
      <rPr>
        <b/>
        <sz val="10"/>
        <color indexed="8"/>
        <rFont val="Calibri"/>
        <family val="2"/>
        <charset val="238"/>
        <scheme val="minor"/>
      </rPr>
      <t xml:space="preserve"> odsisnog ventilatora</t>
    </r>
    <r>
      <rPr>
        <sz val="10"/>
        <color indexed="8"/>
        <rFont val="Calibri"/>
        <family val="2"/>
        <charset val="238"/>
        <scheme val="minor"/>
      </rPr>
      <t xml:space="preserve"> </t>
    </r>
  </si>
  <si>
    <r>
      <t>količina zraka V =118-144 m</t>
    </r>
    <r>
      <rPr>
        <vertAlign val="superscript"/>
        <sz val="10"/>
        <color indexed="8"/>
        <rFont val="Calibri"/>
        <family val="2"/>
        <charset val="238"/>
        <scheme val="minor"/>
      </rPr>
      <t>3</t>
    </r>
    <r>
      <rPr>
        <sz val="10"/>
        <color indexed="8"/>
        <rFont val="Calibri"/>
        <family val="2"/>
        <charset val="238"/>
        <scheme val="minor"/>
      </rPr>
      <t>/h</t>
    </r>
  </si>
  <si>
    <r>
      <t xml:space="preserve">Proizvođač i tip kao: </t>
    </r>
    <r>
      <rPr>
        <b/>
        <sz val="10"/>
        <color indexed="8"/>
        <rFont val="Calibri"/>
        <family val="2"/>
        <charset val="238"/>
        <scheme val="minor"/>
      </rPr>
      <t>"VORTICE"</t>
    </r>
  </si>
  <si>
    <r>
      <t xml:space="preserve">LINEO 125 T VO </t>
    </r>
    <r>
      <rPr>
        <i/>
        <sz val="10"/>
        <color indexed="8"/>
        <rFont val="Calibri"/>
        <family val="2"/>
        <charset val="238"/>
        <scheme val="minor"/>
      </rPr>
      <t>ili jednakovrijedno</t>
    </r>
  </si>
  <si>
    <r>
      <t>količina zraka V =288 m</t>
    </r>
    <r>
      <rPr>
        <vertAlign val="superscript"/>
        <sz val="10"/>
        <color indexed="8"/>
        <rFont val="Calibri"/>
        <family val="2"/>
        <charset val="238"/>
        <scheme val="minor"/>
      </rPr>
      <t>3</t>
    </r>
    <r>
      <rPr>
        <sz val="10"/>
        <color indexed="8"/>
        <rFont val="Calibri"/>
        <family val="2"/>
        <charset val="238"/>
        <scheme val="minor"/>
      </rPr>
      <t>/h</t>
    </r>
  </si>
  <si>
    <r>
      <t xml:space="preserve">LINEO 150 T VO </t>
    </r>
    <r>
      <rPr>
        <i/>
        <sz val="10"/>
        <color indexed="8"/>
        <rFont val="Calibri"/>
        <family val="2"/>
        <charset val="238"/>
        <scheme val="minor"/>
      </rPr>
      <t>ili jednakovrijedno</t>
    </r>
  </si>
  <si>
    <r>
      <t>količina zraka V =560 m</t>
    </r>
    <r>
      <rPr>
        <vertAlign val="superscript"/>
        <sz val="10"/>
        <color indexed="8"/>
        <rFont val="Calibri"/>
        <family val="2"/>
        <charset val="238"/>
        <scheme val="minor"/>
      </rPr>
      <t>3</t>
    </r>
    <r>
      <rPr>
        <sz val="10"/>
        <color indexed="8"/>
        <rFont val="Calibri"/>
        <family val="2"/>
        <charset val="238"/>
        <scheme val="minor"/>
      </rPr>
      <t>/h</t>
    </r>
  </si>
  <si>
    <r>
      <t xml:space="preserve">LINEO 200 T VO </t>
    </r>
    <r>
      <rPr>
        <i/>
        <sz val="10"/>
        <color indexed="8"/>
        <rFont val="Calibri"/>
        <family val="2"/>
        <charset val="238"/>
        <scheme val="minor"/>
      </rPr>
      <t>ili jednakovrijedno</t>
    </r>
  </si>
  <si>
    <r>
      <t xml:space="preserve">Proizvođač i tip kao: </t>
    </r>
    <r>
      <rPr>
        <b/>
        <sz val="10"/>
        <color indexed="8"/>
        <rFont val="Calibri"/>
        <family val="2"/>
        <charset val="238"/>
        <scheme val="minor"/>
      </rPr>
      <t>"Helios"</t>
    </r>
  </si>
  <si>
    <r>
      <t xml:space="preserve">BAE 100 + EH 100 </t>
    </r>
    <r>
      <rPr>
        <i/>
        <sz val="10"/>
        <color indexed="8"/>
        <rFont val="Calibri"/>
        <family val="2"/>
        <charset val="238"/>
        <scheme val="minor"/>
      </rPr>
      <t>ili jednakovrijedno</t>
    </r>
  </si>
  <si>
    <r>
      <t xml:space="preserve">Dobava i ugradnja </t>
    </r>
    <r>
      <rPr>
        <b/>
        <sz val="10"/>
        <color indexed="8"/>
        <rFont val="Calibri"/>
        <family val="2"/>
        <charset val="238"/>
        <scheme val="minor"/>
      </rPr>
      <t xml:space="preserve">zračnog ventila </t>
    </r>
    <r>
      <rPr>
        <sz val="10"/>
        <color indexed="8"/>
        <rFont val="Calibri"/>
        <family val="2"/>
        <charset val="238"/>
        <scheme val="minor"/>
      </rPr>
      <t>za dovod zraka.</t>
    </r>
  </si>
  <si>
    <r>
      <t>količina zraka V =6-53 m</t>
    </r>
    <r>
      <rPr>
        <vertAlign val="superscript"/>
        <sz val="10"/>
        <color indexed="8"/>
        <rFont val="Calibri"/>
        <family val="2"/>
        <charset val="238"/>
        <scheme val="minor"/>
      </rPr>
      <t>3</t>
    </r>
    <r>
      <rPr>
        <sz val="10"/>
        <color indexed="8"/>
        <rFont val="Calibri"/>
        <family val="2"/>
        <charset val="238"/>
        <scheme val="minor"/>
      </rPr>
      <t>/h</t>
    </r>
  </si>
  <si>
    <r>
      <t xml:space="preserve">Proizvođač i tip: </t>
    </r>
    <r>
      <rPr>
        <b/>
        <sz val="10"/>
        <color indexed="8"/>
        <rFont val="Calibri"/>
        <family val="2"/>
        <charset val="238"/>
        <scheme val="minor"/>
      </rPr>
      <t>"Klimaoprema", Samobor</t>
    </r>
  </si>
  <si>
    <r>
      <t xml:space="preserve">ZOV 100 </t>
    </r>
    <r>
      <rPr>
        <i/>
        <sz val="10"/>
        <color indexed="8"/>
        <rFont val="Calibri"/>
        <family val="2"/>
        <charset val="238"/>
        <scheme val="minor"/>
      </rPr>
      <t xml:space="preserve">ili jednakovrijedno </t>
    </r>
  </si>
  <si>
    <r>
      <t>količina zraka V =162-178 m</t>
    </r>
    <r>
      <rPr>
        <vertAlign val="superscript"/>
        <sz val="10"/>
        <color indexed="8"/>
        <rFont val="Calibri"/>
        <family val="2"/>
        <charset val="238"/>
        <scheme val="minor"/>
      </rPr>
      <t>3</t>
    </r>
    <r>
      <rPr>
        <sz val="10"/>
        <color indexed="8"/>
        <rFont val="Calibri"/>
        <family val="2"/>
        <charset val="238"/>
        <scheme val="minor"/>
      </rPr>
      <t>/h</t>
    </r>
  </si>
  <si>
    <r>
      <t xml:space="preserve">ZOV 160 </t>
    </r>
    <r>
      <rPr>
        <i/>
        <sz val="10"/>
        <color indexed="8"/>
        <rFont val="Calibri"/>
        <family val="2"/>
        <charset val="238"/>
        <scheme val="minor"/>
      </rPr>
      <t>ili jednakovrijedno</t>
    </r>
  </si>
  <si>
    <r>
      <t xml:space="preserve">Dobava i ugradnja </t>
    </r>
    <r>
      <rPr>
        <b/>
        <sz val="10"/>
        <color indexed="8"/>
        <rFont val="Calibri"/>
        <family val="2"/>
        <charset val="238"/>
        <scheme val="minor"/>
      </rPr>
      <t>cilindrične pretlačne zaklopke</t>
    </r>
    <r>
      <rPr>
        <sz val="10"/>
        <color indexed="8"/>
        <rFont val="Calibri"/>
        <family val="2"/>
        <charset val="238"/>
        <scheme val="minor"/>
      </rPr>
      <t xml:space="preserve"> </t>
    </r>
  </si>
  <si>
    <r>
      <t xml:space="preserve">ZPC 125 </t>
    </r>
    <r>
      <rPr>
        <i/>
        <sz val="10"/>
        <color indexed="8"/>
        <rFont val="Calibri"/>
        <family val="2"/>
        <charset val="238"/>
        <scheme val="minor"/>
      </rPr>
      <t>ili jednakovrijedno</t>
    </r>
  </si>
  <si>
    <r>
      <rPr>
        <sz val="10"/>
        <color indexed="8"/>
        <rFont val="Calibri"/>
        <family val="2"/>
        <charset val="238"/>
        <scheme val="minor"/>
      </rPr>
      <t xml:space="preserve">Proizvođač i tip: </t>
    </r>
    <r>
      <rPr>
        <b/>
        <sz val="10"/>
        <color indexed="8"/>
        <rFont val="Calibri"/>
        <family val="2"/>
        <charset val="238"/>
        <scheme val="minor"/>
      </rPr>
      <t>”KOMJATE” d.o.o.</t>
    </r>
  </si>
  <si>
    <r>
      <t>PEZ 90 DN125</t>
    </r>
    <r>
      <rPr>
        <sz val="10"/>
        <color indexed="8"/>
        <rFont val="Calibri"/>
        <family val="2"/>
        <charset val="238"/>
        <scheme val="minor"/>
      </rPr>
      <t xml:space="preserve"> </t>
    </r>
    <r>
      <rPr>
        <i/>
        <sz val="10"/>
        <color indexed="8"/>
        <rFont val="Calibri"/>
        <family val="2"/>
        <charset val="238"/>
        <scheme val="minor"/>
      </rPr>
      <t>ili jednakovrijedno</t>
    </r>
  </si>
  <si>
    <r>
      <t xml:space="preserve">Dobava i ugradnja </t>
    </r>
    <r>
      <rPr>
        <b/>
        <sz val="10"/>
        <color indexed="8"/>
        <rFont val="Calibri"/>
        <family val="2"/>
        <charset val="238"/>
        <scheme val="minor"/>
      </rPr>
      <t>cilindrične protupožarne zaklopke</t>
    </r>
    <r>
      <rPr>
        <sz val="10"/>
        <color indexed="8"/>
        <rFont val="Calibri"/>
        <family val="2"/>
        <charset val="238"/>
        <scheme val="minor"/>
      </rPr>
      <t xml:space="preserve">, za ugradnju na spiro kanale na granicama požarnih sektora. Sastoji se od cilindričnog kućišta, zaporne lamele i pogonskog mehanizma. Kućište je napravljeno od pocinčanog lima debljine 1,25 mm. Kućište i zaporna lamela su otporne na dim. </t>
    </r>
  </si>
  <si>
    <r>
      <rPr>
        <sz val="10"/>
        <color indexed="8"/>
        <rFont val="Calibri"/>
        <family val="2"/>
        <charset val="238"/>
        <scheme val="minor"/>
      </rPr>
      <t xml:space="preserve">Proizvođač i tip: </t>
    </r>
    <r>
      <rPr>
        <b/>
        <sz val="10"/>
        <color indexed="8"/>
        <rFont val="Calibri"/>
        <family val="2"/>
        <charset val="238"/>
        <scheme val="minor"/>
      </rPr>
      <t>"Klimaoprema", Samobor</t>
    </r>
  </si>
  <si>
    <r>
      <t>PPZCEN-160-R</t>
    </r>
    <r>
      <rPr>
        <sz val="10"/>
        <color indexed="8"/>
        <rFont val="Calibri"/>
        <family val="2"/>
        <charset val="238"/>
        <scheme val="minor"/>
      </rPr>
      <t xml:space="preserve"> </t>
    </r>
    <r>
      <rPr>
        <i/>
        <sz val="10"/>
        <color indexed="8"/>
        <rFont val="Calibri"/>
        <family val="2"/>
        <charset val="238"/>
        <scheme val="minor"/>
      </rPr>
      <t>ili jednakovrijedno</t>
    </r>
  </si>
  <si>
    <r>
      <t>PPZCEN-200-R</t>
    </r>
    <r>
      <rPr>
        <sz val="10"/>
        <color indexed="8"/>
        <rFont val="Calibri"/>
        <family val="2"/>
        <charset val="238"/>
        <scheme val="minor"/>
      </rPr>
      <t xml:space="preserve"> </t>
    </r>
    <r>
      <rPr>
        <i/>
        <sz val="10"/>
        <color indexed="8"/>
        <rFont val="Calibri"/>
        <family val="2"/>
        <charset val="238"/>
        <scheme val="minor"/>
      </rPr>
      <t>ili jednakovrijedno</t>
    </r>
  </si>
  <si>
    <r>
      <t>Dobava i ugradnja r</t>
    </r>
    <r>
      <rPr>
        <b/>
        <sz val="10"/>
        <color indexed="8"/>
        <rFont val="Calibri"/>
        <family val="2"/>
        <charset val="238"/>
        <scheme val="minor"/>
      </rPr>
      <t>ešetki za odvod zraka</t>
    </r>
    <r>
      <rPr>
        <sz val="10"/>
        <color indexed="8"/>
        <rFont val="Calibri"/>
        <family val="2"/>
        <charset val="238"/>
        <scheme val="minor"/>
      </rPr>
      <t>, okvir i lamele od eloksiranog aluminija. Prednji red pojedinačno podesivih lamela. Ugradbeni okvir izraditi od Al-lima.</t>
    </r>
  </si>
  <si>
    <r>
      <t xml:space="preserve">Proizvođač kao: </t>
    </r>
    <r>
      <rPr>
        <b/>
        <sz val="10"/>
        <color indexed="8"/>
        <rFont val="Calibri"/>
        <family val="2"/>
        <charset val="238"/>
        <scheme val="minor"/>
      </rPr>
      <t>”Klimaoprema”</t>
    </r>
    <r>
      <rPr>
        <sz val="10"/>
        <color indexed="8"/>
        <rFont val="Calibri"/>
        <family val="2"/>
        <charset val="238"/>
        <scheme val="minor"/>
      </rPr>
      <t xml:space="preserve"> Samobor</t>
    </r>
  </si>
  <si>
    <r>
      <rPr>
        <sz val="10"/>
        <color indexed="8"/>
        <rFont val="Calibri"/>
        <family val="2"/>
        <charset val="238"/>
        <scheme val="minor"/>
      </rPr>
      <t xml:space="preserve">tip: </t>
    </r>
    <r>
      <rPr>
        <b/>
        <sz val="10"/>
        <color indexed="8"/>
        <rFont val="Calibri"/>
        <family val="2"/>
        <charset val="238"/>
        <scheme val="minor"/>
      </rPr>
      <t>OAH 1 - L 425x125</t>
    </r>
    <r>
      <rPr>
        <sz val="10"/>
        <color indexed="8"/>
        <rFont val="Calibri"/>
        <family val="2"/>
        <charset val="238"/>
        <scheme val="minor"/>
      </rPr>
      <t xml:space="preserve"> </t>
    </r>
    <r>
      <rPr>
        <i/>
        <sz val="10"/>
        <color indexed="8"/>
        <rFont val="Calibri"/>
        <family val="2"/>
        <charset val="238"/>
        <scheme val="minor"/>
      </rPr>
      <t>ili jednakovrijedno</t>
    </r>
  </si>
  <si>
    <r>
      <rPr>
        <sz val="10"/>
        <color indexed="8"/>
        <rFont val="Calibri"/>
        <family val="2"/>
        <charset val="238"/>
        <scheme val="minor"/>
      </rPr>
      <t xml:space="preserve">tip: </t>
    </r>
    <r>
      <rPr>
        <b/>
        <sz val="10"/>
        <color indexed="8"/>
        <rFont val="Calibri"/>
        <family val="2"/>
        <charset val="238"/>
        <scheme val="minor"/>
      </rPr>
      <t xml:space="preserve">OAH 1 - L 825x125 </t>
    </r>
    <r>
      <rPr>
        <i/>
        <sz val="10"/>
        <color indexed="8"/>
        <rFont val="Calibri"/>
        <family val="2"/>
        <charset val="238"/>
        <scheme val="minor"/>
      </rPr>
      <t>ili jednakovrijedno</t>
    </r>
  </si>
  <si>
    <r>
      <t xml:space="preserve">Dobava i ugradnja </t>
    </r>
    <r>
      <rPr>
        <b/>
        <sz val="10"/>
        <color indexed="8"/>
        <rFont val="Calibri"/>
        <family val="2"/>
        <charset val="238"/>
        <scheme val="minor"/>
      </rPr>
      <t>vidnonepropusne ventilacijske</t>
    </r>
  </si>
  <si>
    <r>
      <t>rešetke</t>
    </r>
    <r>
      <rPr>
        <sz val="10"/>
        <color indexed="8"/>
        <rFont val="Calibri"/>
        <family val="2"/>
        <charset val="238"/>
        <scheme val="minor"/>
      </rPr>
      <t xml:space="preserve"> za ugradnju u donji dio vrata, s nepomičnim</t>
    </r>
  </si>
  <si>
    <r>
      <t xml:space="preserve">Proizvođač i tip kao: </t>
    </r>
    <r>
      <rPr>
        <b/>
        <sz val="10"/>
        <color indexed="8"/>
        <rFont val="Calibri"/>
        <family val="2"/>
        <charset val="238"/>
        <scheme val="minor"/>
      </rPr>
      <t xml:space="preserve">“Klimaoprema” </t>
    </r>
    <r>
      <rPr>
        <sz val="10"/>
        <color indexed="8"/>
        <rFont val="Calibri"/>
        <family val="2"/>
        <charset val="238"/>
        <scheme val="minor"/>
      </rPr>
      <t>Samobor</t>
    </r>
  </si>
  <si>
    <r>
      <t>tip:</t>
    </r>
    <r>
      <rPr>
        <b/>
        <sz val="10"/>
        <color indexed="8"/>
        <rFont val="Calibri"/>
        <family val="2"/>
        <charset val="238"/>
        <scheme val="minor"/>
      </rPr>
      <t xml:space="preserve"> OAS-R 425x125 </t>
    </r>
    <r>
      <rPr>
        <i/>
        <sz val="10"/>
        <color indexed="8"/>
        <rFont val="Calibri"/>
        <family val="2"/>
        <charset val="238"/>
        <scheme val="minor"/>
      </rPr>
      <t>ili jednakovrijedno</t>
    </r>
  </si>
  <si>
    <r>
      <t>tip:</t>
    </r>
    <r>
      <rPr>
        <b/>
        <sz val="10"/>
        <color indexed="8"/>
        <rFont val="Calibri"/>
        <family val="2"/>
        <charset val="238"/>
        <scheme val="minor"/>
      </rPr>
      <t xml:space="preserve"> OAS-R 425x225 </t>
    </r>
    <r>
      <rPr>
        <i/>
        <sz val="10"/>
        <color indexed="8"/>
        <rFont val="Calibri"/>
        <family val="2"/>
        <charset val="238"/>
        <scheme val="minor"/>
      </rPr>
      <t>ili jednakovrijedno</t>
    </r>
  </si>
  <si>
    <r>
      <t>tip:</t>
    </r>
    <r>
      <rPr>
        <b/>
        <sz val="10"/>
        <color indexed="8"/>
        <rFont val="Calibri"/>
        <family val="2"/>
        <charset val="238"/>
        <scheme val="minor"/>
      </rPr>
      <t xml:space="preserve"> OAS-R 525x225 </t>
    </r>
    <r>
      <rPr>
        <i/>
        <sz val="10"/>
        <color indexed="8"/>
        <rFont val="Calibri"/>
        <family val="2"/>
        <charset val="238"/>
        <scheme val="minor"/>
      </rPr>
      <t>ili jednakovrijedno</t>
    </r>
  </si>
  <si>
    <r>
      <t>tip:</t>
    </r>
    <r>
      <rPr>
        <b/>
        <sz val="10"/>
        <color indexed="8"/>
        <rFont val="Calibri"/>
        <family val="2"/>
        <charset val="238"/>
        <scheme val="minor"/>
      </rPr>
      <t xml:space="preserve"> OAS-R 525x325 </t>
    </r>
    <r>
      <rPr>
        <i/>
        <sz val="10"/>
        <color indexed="8"/>
        <rFont val="Calibri"/>
        <family val="2"/>
        <charset val="238"/>
        <scheme val="minor"/>
      </rPr>
      <t>ili jednakovrijedno</t>
    </r>
  </si>
  <si>
    <r>
      <t>Dobava i ugradnja</t>
    </r>
    <r>
      <rPr>
        <b/>
        <sz val="10"/>
        <color indexed="8"/>
        <rFont val="Calibri"/>
        <family val="2"/>
        <charset val="238"/>
        <scheme val="minor"/>
      </rPr>
      <t xml:space="preserve"> okrugle protukišne žaluzije </t>
    </r>
  </si>
  <si>
    <r>
      <t xml:space="preserve">Proizvođač i tip kao: </t>
    </r>
    <r>
      <rPr>
        <b/>
        <sz val="10"/>
        <color indexed="8"/>
        <rFont val="Calibri"/>
        <family val="2"/>
        <charset val="238"/>
        <scheme val="minor"/>
      </rPr>
      <t>"Klimaoprema" Samobor</t>
    </r>
  </si>
  <si>
    <r>
      <t xml:space="preserve">tip BLR-0-R </t>
    </r>
    <r>
      <rPr>
        <b/>
        <sz val="10"/>
        <color indexed="8"/>
        <rFont val="Calibri"/>
        <family val="2"/>
        <charset val="238"/>
        <scheme val="minor"/>
      </rPr>
      <t xml:space="preserve">f125 </t>
    </r>
    <r>
      <rPr>
        <i/>
        <sz val="10"/>
        <color indexed="8"/>
        <rFont val="Calibri"/>
        <family val="2"/>
        <charset val="238"/>
        <scheme val="minor"/>
      </rPr>
      <t>ili jednakovrijedno</t>
    </r>
  </si>
  <si>
    <r>
      <t xml:space="preserve">Proizvođač i tip kao: </t>
    </r>
    <r>
      <rPr>
        <b/>
        <sz val="10"/>
        <color indexed="8"/>
        <rFont val="Calibri"/>
        <family val="2"/>
        <charset val="238"/>
        <scheme val="minor"/>
      </rPr>
      <t>"Klima-kontakt" Zagreb</t>
    </r>
  </si>
  <si>
    <r>
      <t xml:space="preserve">tip PAEC </t>
    </r>
    <r>
      <rPr>
        <b/>
        <sz val="10"/>
        <color indexed="8"/>
        <rFont val="Calibri"/>
        <family val="2"/>
        <charset val="238"/>
        <scheme val="minor"/>
      </rPr>
      <t xml:space="preserve">f250 </t>
    </r>
    <r>
      <rPr>
        <i/>
        <sz val="10"/>
        <color indexed="8"/>
        <rFont val="Calibri"/>
        <family val="2"/>
        <charset val="238"/>
        <scheme val="minor"/>
      </rPr>
      <t>ili jednakovrijedno</t>
    </r>
  </si>
  <si>
    <r>
      <t xml:space="preserve">Dobava i ugradnja </t>
    </r>
    <r>
      <rPr>
        <b/>
        <sz val="10"/>
        <rFont val="Calibri"/>
        <family val="2"/>
        <charset val="238"/>
        <scheme val="minor"/>
      </rPr>
      <t>pocinčanih</t>
    </r>
    <r>
      <rPr>
        <sz val="10"/>
        <rFont val="Calibri"/>
        <family val="2"/>
        <charset val="238"/>
        <scheme val="minor"/>
      </rPr>
      <t xml:space="preserve"> </t>
    </r>
    <r>
      <rPr>
        <b/>
        <sz val="10"/>
        <rFont val="Calibri"/>
        <family val="2"/>
        <charset val="238"/>
        <scheme val="minor"/>
      </rPr>
      <t xml:space="preserve">spiro cijevi </t>
    </r>
    <r>
      <rPr>
        <sz val="10"/>
        <rFont val="Calibri"/>
        <family val="2"/>
        <charset val="238"/>
        <scheme val="minor"/>
      </rPr>
      <t xml:space="preserve">sa fitinzima: </t>
    </r>
  </si>
  <si>
    <r>
      <t>Dobava i ugradnja</t>
    </r>
    <r>
      <rPr>
        <b/>
        <sz val="10"/>
        <color indexed="8"/>
        <rFont val="Calibri"/>
        <family val="2"/>
        <charset val="238"/>
        <scheme val="minor"/>
      </rPr>
      <t xml:space="preserve"> izolirane aluminijske fleksibilne cijevi.</t>
    </r>
    <r>
      <rPr>
        <sz val="10"/>
        <color indexed="8"/>
        <rFont val="Calibri"/>
        <family val="2"/>
        <charset val="238"/>
        <scheme val="minor"/>
      </rPr>
      <t xml:space="preserve"> Visokoelastične cijevi, nominalna debljina 70 mikrona, sačinjavaju 3 sloja aluminija i 2 sloja poliestera, izolirana slojem staklene vune gustoće 24kg/m3. Vanjski omot nominalne debljine 45 mikrona sačinjavaju jedan sloj aluminija i 2 poliestera. Proizvod zadovoljava razred gorivosti EN 13501-1 - B – s1, d0. U slučaju požara, proizvod ne oslobađa toksične ili otrovne plinove. Maksimalna radna temperatura iznosi 150ºC.</t>
    </r>
  </si>
  <si>
    <r>
      <t xml:space="preserve">Dobava i ugradnja </t>
    </r>
    <r>
      <rPr>
        <b/>
        <sz val="10"/>
        <color indexed="8"/>
        <rFont val="Calibri"/>
        <family val="2"/>
        <charset val="238"/>
        <scheme val="minor"/>
      </rPr>
      <t>obujmica</t>
    </r>
    <r>
      <rPr>
        <sz val="10"/>
        <color indexed="8"/>
        <rFont val="Calibri"/>
        <family val="2"/>
        <charset val="238"/>
        <scheme val="minor"/>
      </rPr>
      <t xml:space="preserve"> za ovješenje spiro</t>
    </r>
  </si>
  <si>
    <r>
      <t xml:space="preserve">Dobava i ugradnja </t>
    </r>
    <r>
      <rPr>
        <b/>
        <sz val="10"/>
        <color indexed="8"/>
        <rFont val="Calibri"/>
        <family val="2"/>
        <charset val="238"/>
        <scheme val="minor"/>
      </rPr>
      <t xml:space="preserve">nosača </t>
    </r>
    <r>
      <rPr>
        <sz val="10"/>
        <color indexed="8"/>
        <rFont val="Calibri"/>
        <family val="2"/>
        <charset val="238"/>
        <scheme val="minor"/>
      </rPr>
      <t>za nošenje spiro cijevi. Nosače cijevi izraditi od navojnih šipki M8x1000mm i odgovarajućih tipli.</t>
    </r>
  </si>
  <si>
    <r>
      <t xml:space="preserve">Dobava i ugradnja </t>
    </r>
    <r>
      <rPr>
        <b/>
        <sz val="10"/>
        <color indexed="8"/>
        <rFont val="Calibri"/>
        <family val="2"/>
        <charset val="238"/>
        <scheme val="minor"/>
      </rPr>
      <t>samoljepljive izolacijske ploče u roli</t>
    </r>
    <r>
      <rPr>
        <sz val="10"/>
        <color indexed="8"/>
        <rFont val="Calibri"/>
        <family val="2"/>
        <charset val="238"/>
        <scheme val="minor"/>
      </rPr>
      <t xml:space="preserve"> za izolaciju tlačnih kanala rekuperacije zraka, te usisnog kanala svježeg zraka do rekuperatora.</t>
    </r>
  </si>
  <si>
    <r>
      <t xml:space="preserve">Proizvođač kao: </t>
    </r>
    <r>
      <rPr>
        <b/>
        <sz val="10"/>
        <color indexed="8"/>
        <rFont val="Calibri"/>
        <family val="2"/>
        <charset val="238"/>
        <scheme val="minor"/>
      </rPr>
      <t>”Armacell”</t>
    </r>
    <r>
      <rPr>
        <sz val="10"/>
        <color indexed="8"/>
        <rFont val="Calibri"/>
        <family val="2"/>
        <charset val="238"/>
        <scheme val="minor"/>
      </rPr>
      <t xml:space="preserve"> </t>
    </r>
  </si>
  <si>
    <r>
      <rPr>
        <sz val="10"/>
        <color indexed="8"/>
        <rFont val="Calibri"/>
        <family val="2"/>
        <charset val="238"/>
        <scheme val="minor"/>
      </rPr>
      <t xml:space="preserve">tip: </t>
    </r>
    <r>
      <rPr>
        <b/>
        <sz val="10"/>
        <color indexed="8"/>
        <rFont val="Calibri"/>
        <family val="2"/>
        <charset val="238"/>
        <scheme val="minor"/>
      </rPr>
      <t>Armaflex AC-09-99/EA</t>
    </r>
  </si>
  <si>
    <r>
      <t>m</t>
    </r>
    <r>
      <rPr>
        <vertAlign val="superscript"/>
        <sz val="10"/>
        <color indexed="8"/>
        <rFont val="Calibri"/>
        <family val="2"/>
        <charset val="238"/>
        <scheme val="minor"/>
      </rPr>
      <t>2</t>
    </r>
  </si>
  <si>
    <r>
      <t>Dobava i ugradnja</t>
    </r>
    <r>
      <rPr>
        <b/>
        <sz val="10"/>
        <color indexed="8"/>
        <rFont val="Calibri"/>
        <family val="2"/>
        <charset val="238"/>
        <scheme val="minor"/>
      </rPr>
      <t xml:space="preserve"> fiksne žaluzine</t>
    </r>
    <r>
      <rPr>
        <sz val="10"/>
        <color indexed="8"/>
        <rFont val="Calibri"/>
        <family val="2"/>
        <charset val="238"/>
        <scheme val="minor"/>
      </rPr>
      <t xml:space="preserve"> izrađene od profiliranog aluminijskog lima, sa pocinčanom žičanom mrežicom na stražnjoj strani koja sprečava ulazak lišća, ptica, miševa ili insekata, za dovod ili odvod zraka. Ugrađuje se direktno na zid ili sa ugradbenim okvirom.</t>
    </r>
  </si>
  <si>
    <r>
      <rPr>
        <sz val="10"/>
        <color indexed="8"/>
        <rFont val="Calibri"/>
        <family val="2"/>
        <charset val="238"/>
        <scheme val="minor"/>
      </rPr>
      <t>tip: A</t>
    </r>
    <r>
      <rPr>
        <b/>
        <sz val="10"/>
        <color indexed="8"/>
        <rFont val="Calibri"/>
        <family val="2"/>
        <charset val="238"/>
        <scheme val="minor"/>
      </rPr>
      <t>FŽV 585x600</t>
    </r>
  </si>
  <si>
    <r>
      <rPr>
        <b/>
        <sz val="10"/>
        <color indexed="8"/>
        <rFont val="Calibri"/>
        <family val="2"/>
        <charset val="238"/>
        <scheme val="minor"/>
      </rPr>
      <t xml:space="preserve">Sitni potrošni </t>
    </r>
    <r>
      <rPr>
        <sz val="10"/>
        <color indexed="8"/>
        <rFont val="Calibri"/>
        <family val="2"/>
        <charset val="238"/>
        <scheme val="minor"/>
      </rPr>
      <t>materijal i transportni troškovi.</t>
    </r>
  </si>
  <si>
    <r>
      <t>Dezinfekcija ventilacijskih kanala.</t>
    </r>
    <r>
      <rPr>
        <sz val="10"/>
        <color indexed="8"/>
        <rFont val="Calibri"/>
        <family val="2"/>
        <charset val="238"/>
        <scheme val="minor"/>
      </rPr>
      <t xml:space="preserve"> Stavka uključuje dezinfekciju kanala dvaju rekuperatora u trgovini, kanala u prostoriji gastro pripreme i kanala u prostoriji pekarstva pripreme. </t>
    </r>
  </si>
  <si>
    <r>
      <rPr>
        <b/>
        <sz val="10"/>
        <color indexed="8"/>
        <rFont val="Calibri"/>
        <family val="2"/>
        <charset val="238"/>
        <scheme val="minor"/>
      </rPr>
      <t>Balansiranje i probni pogon</t>
    </r>
    <r>
      <rPr>
        <sz val="10"/>
        <color indexed="8"/>
        <rFont val="Calibri"/>
        <family val="2"/>
        <charset val="238"/>
        <scheme val="minor"/>
      </rPr>
      <t xml:space="preserve"> sutava ventilacije uz potpuno postizanje projektiranih parametara, sa izdavanjem atesta o funkcionalnosti i svih potrebnih garancija i atesta.</t>
    </r>
  </si>
  <si>
    <r>
      <rPr>
        <b/>
        <sz val="10"/>
        <color indexed="8"/>
        <rFont val="Calibri"/>
        <family val="2"/>
        <charset val="238"/>
        <scheme val="minor"/>
      </rPr>
      <t>Građevinski radovi probijanja zidova i štemanja</t>
    </r>
    <r>
      <rPr>
        <sz val="10"/>
        <color indexed="8"/>
        <rFont val="Calibri"/>
        <family val="2"/>
        <charset val="238"/>
        <scheme val="minor"/>
      </rPr>
      <t xml:space="preserve"> za prolaz ventilacijskih spiro cijevi kroz zidove, te sanacija istih nakon ugradnje spiro cijevi.</t>
    </r>
  </si>
  <si>
    <r>
      <t xml:space="preserve">Dobava materijala, izrada i postava </t>
    </r>
    <r>
      <rPr>
        <b/>
        <sz val="10"/>
        <color indexed="8"/>
        <rFont val="Calibri"/>
        <family val="2"/>
        <charset val="238"/>
        <scheme val="minor"/>
      </rPr>
      <t>protuinsektne inox mrežice</t>
    </r>
    <r>
      <rPr>
        <sz val="10"/>
        <color indexed="8"/>
        <rFont val="Calibri"/>
        <family val="2"/>
        <charset val="238"/>
        <scheme val="minor"/>
      </rPr>
      <t xml:space="preserve"> na ventilacijske cijevi koje završavaju u ventilacijskom oknu ispod kotlovnice. </t>
    </r>
  </si>
  <si>
    <r>
      <rPr>
        <b/>
        <sz val="10"/>
        <color indexed="8"/>
        <rFont val="Calibri"/>
        <family val="2"/>
        <charset val="238"/>
        <scheme val="minor"/>
      </rPr>
      <t>Protupožarno brtvljenje</t>
    </r>
    <r>
      <rPr>
        <sz val="10"/>
        <color indexed="8"/>
        <rFont val="Calibri"/>
        <family val="2"/>
        <charset val="238"/>
        <scheme val="minor"/>
      </rPr>
      <t xml:space="preserve"> prostora između protupožarne ekspandirajuće zaklopke i zida u koji se ista ugrađuje. Za ispunu koristiti protupožarni mort s cementnim vezivom i hidrauličkim vezanjem kao Promat PROMASTOP-VEN </t>
    </r>
    <r>
      <rPr>
        <i/>
        <sz val="10"/>
        <color indexed="8"/>
        <rFont val="Calibri"/>
        <family val="2"/>
        <charset val="238"/>
        <scheme val="minor"/>
      </rPr>
      <t>ili jednakovrijedno</t>
    </r>
    <r>
      <rPr>
        <sz val="10"/>
        <color indexed="8"/>
        <rFont val="Calibri"/>
        <family val="2"/>
        <charset val="238"/>
        <scheme val="minor"/>
      </rPr>
      <t>.</t>
    </r>
  </si>
  <si>
    <r>
      <rPr>
        <b/>
        <sz val="10"/>
        <color indexed="8"/>
        <rFont val="Calibri"/>
        <family val="2"/>
        <charset val="238"/>
        <scheme val="minor"/>
      </rPr>
      <t>Pregled i čišćenje</t>
    </r>
    <r>
      <rPr>
        <sz val="10"/>
        <color indexed="8"/>
        <rFont val="Calibri"/>
        <family val="2"/>
        <charset val="238"/>
        <scheme val="minor"/>
      </rPr>
      <t xml:space="preserve"> postojećih ventilacijskih vertikala.</t>
    </r>
  </si>
  <si>
    <r>
      <t>Dobava i ugradnja</t>
    </r>
    <r>
      <rPr>
        <b/>
        <sz val="10"/>
        <rFont val="Calibri"/>
        <family val="2"/>
        <charset val="238"/>
        <scheme val="minor"/>
      </rPr>
      <t xml:space="preserve"> bakrenih odmašćenih predizoliranih  cijevi</t>
    </r>
    <r>
      <rPr>
        <sz val="10"/>
        <rFont val="Calibri"/>
        <family val="2"/>
        <charset val="238"/>
        <scheme val="minor"/>
      </rPr>
      <t xml:space="preserve"> u kolutu sa izolacijom debljine 6 mm otpornom na difuziju vodene pare i koeficijentom  µ 10000, otporne na temperaturu -80˚C/+115˚C. Izrađene prema ASTM B280/EN12735-1. </t>
    </r>
  </si>
  <si>
    <r>
      <t xml:space="preserve">Dobava i ugradnja </t>
    </r>
    <r>
      <rPr>
        <b/>
        <sz val="10"/>
        <rFont val="Calibri"/>
        <family val="2"/>
        <charset val="238"/>
        <scheme val="minor"/>
      </rPr>
      <t xml:space="preserve">bakrenih polutvrdih cijevi u šipci </t>
    </r>
    <r>
      <rPr>
        <sz val="10"/>
        <rFont val="Calibri"/>
        <family val="2"/>
        <charset val="238"/>
        <scheme val="minor"/>
      </rPr>
      <t xml:space="preserve">sa fitinzima. </t>
    </r>
  </si>
  <si>
    <t>- bakrena cijev f28,6</t>
  </si>
  <si>
    <t>- bakrena cijev f34,9</t>
  </si>
  <si>
    <r>
      <t xml:space="preserve">Dobava i ugradnja komplet </t>
    </r>
    <r>
      <rPr>
        <b/>
        <sz val="10"/>
        <rFont val="Calibri"/>
        <family val="2"/>
        <charset val="238"/>
        <scheme val="minor"/>
      </rPr>
      <t>bakrenih prelaznih fazonskih razdjelnika</t>
    </r>
    <r>
      <rPr>
        <sz val="10"/>
        <rFont val="Calibri"/>
        <family val="2"/>
        <charset val="238"/>
        <scheme val="minor"/>
      </rPr>
      <t xml:space="preserve"> za tekuću i plinsku fazu rashladnog medija izolirani izolacijom otpornom na difuziju vodene pare debljine 6 mm i koeficijentom m=10000, proizvod TOSHIBA  tip ASTM B280/EN12735-1 za spoj unutarnjih i vanjske jedinice.</t>
    </r>
  </si>
  <si>
    <r>
      <rPr>
        <i/>
        <sz val="10"/>
        <color indexed="8"/>
        <rFont val="Calibri"/>
        <family val="2"/>
        <charset val="238"/>
        <scheme val="minor"/>
      </rPr>
      <t>Original ili jednakovrijedno:</t>
    </r>
    <r>
      <rPr>
        <sz val="10"/>
        <color indexed="8"/>
        <rFont val="Calibri"/>
        <family val="2"/>
        <charset val="238"/>
        <scheme val="minor"/>
      </rPr>
      <t xml:space="preserve">
</t>
    </r>
    <r>
      <rPr>
        <b/>
        <sz val="10"/>
        <color indexed="8"/>
        <rFont val="Calibri"/>
        <family val="2"/>
        <charset val="238"/>
        <scheme val="minor"/>
      </rPr>
      <t>RBM-BT24E</t>
    </r>
  </si>
  <si>
    <r>
      <rPr>
        <i/>
        <sz val="10"/>
        <color indexed="8"/>
        <rFont val="Calibri"/>
        <family val="2"/>
        <charset val="238"/>
        <scheme val="minor"/>
      </rPr>
      <t>Original ili jednakovrijedno:</t>
    </r>
    <r>
      <rPr>
        <sz val="10"/>
        <color indexed="8"/>
        <rFont val="Calibri"/>
        <family val="2"/>
        <charset val="238"/>
        <scheme val="minor"/>
      </rPr>
      <t xml:space="preserve">
</t>
    </r>
    <r>
      <rPr>
        <b/>
        <sz val="10"/>
        <color indexed="8"/>
        <rFont val="Calibri"/>
        <family val="2"/>
        <charset val="238"/>
        <scheme val="minor"/>
      </rPr>
      <t>RBM-BY55E</t>
    </r>
  </si>
  <si>
    <r>
      <rPr>
        <i/>
        <sz val="10"/>
        <color indexed="8"/>
        <rFont val="Calibri"/>
        <family val="2"/>
        <charset val="238"/>
        <scheme val="minor"/>
      </rPr>
      <t>Original ili jednakovrijedno:</t>
    </r>
    <r>
      <rPr>
        <sz val="10"/>
        <color indexed="8"/>
        <rFont val="Calibri"/>
        <family val="2"/>
        <charset val="238"/>
        <scheme val="minor"/>
      </rPr>
      <t xml:space="preserve">
</t>
    </r>
    <r>
      <rPr>
        <b/>
        <sz val="10"/>
        <color indexed="8"/>
        <rFont val="Calibri"/>
        <family val="2"/>
        <charset val="238"/>
        <scheme val="minor"/>
      </rPr>
      <t>RBM-BY105E</t>
    </r>
  </si>
  <si>
    <r>
      <rPr>
        <i/>
        <sz val="10"/>
        <color indexed="8"/>
        <rFont val="Calibri"/>
        <family val="2"/>
        <charset val="238"/>
        <scheme val="minor"/>
      </rPr>
      <t>Original ili jednakovrijedno:</t>
    </r>
    <r>
      <rPr>
        <sz val="10"/>
        <color indexed="8"/>
        <rFont val="Calibri"/>
        <family val="2"/>
        <charset val="238"/>
        <scheme val="minor"/>
      </rPr>
      <t xml:space="preserve">
</t>
    </r>
    <r>
      <rPr>
        <b/>
        <sz val="10"/>
        <color indexed="8"/>
        <rFont val="Calibri"/>
        <family val="2"/>
        <charset val="238"/>
        <scheme val="minor"/>
      </rPr>
      <t>RBM-BY205E</t>
    </r>
  </si>
  <si>
    <r>
      <rPr>
        <i/>
        <sz val="10"/>
        <color indexed="8"/>
        <rFont val="Calibri"/>
        <family val="2"/>
        <charset val="238"/>
        <scheme val="minor"/>
      </rPr>
      <t>Original ili jednakovrijedno:</t>
    </r>
    <r>
      <rPr>
        <sz val="10"/>
        <color indexed="8"/>
        <rFont val="Calibri"/>
        <family val="2"/>
        <charset val="238"/>
        <scheme val="minor"/>
      </rPr>
      <t xml:space="preserve">
</t>
    </r>
    <r>
      <rPr>
        <b/>
        <sz val="10"/>
        <color indexed="8"/>
        <rFont val="Calibri"/>
        <family val="2"/>
        <charset val="238"/>
        <scheme val="minor"/>
      </rPr>
      <t>RBM-BY305E</t>
    </r>
  </si>
  <si>
    <r>
      <t xml:space="preserve">Dobava i montaža </t>
    </r>
    <r>
      <rPr>
        <b/>
        <sz val="10"/>
        <color indexed="8"/>
        <rFont val="Calibri"/>
        <family val="2"/>
        <charset val="238"/>
        <scheme val="minor"/>
      </rPr>
      <t xml:space="preserve">Armaflex izolacije </t>
    </r>
    <r>
      <rPr>
        <sz val="10"/>
        <color indexed="8"/>
        <rFont val="Calibri"/>
        <family val="2"/>
        <charset val="238"/>
        <scheme val="minor"/>
      </rPr>
      <t>debljine 13 mm za Cu cijevi, otporan na vremenske uvjete.</t>
    </r>
  </si>
  <si>
    <r>
      <t xml:space="preserve">Proizvođač i tip kao: </t>
    </r>
    <r>
      <rPr>
        <b/>
        <sz val="10"/>
        <color indexed="8"/>
        <rFont val="Calibri"/>
        <family val="2"/>
        <charset val="238"/>
        <scheme val="minor"/>
      </rPr>
      <t>“ARMACELL”</t>
    </r>
  </si>
  <si>
    <r>
      <t xml:space="preserve">Dobava i ugradnja </t>
    </r>
    <r>
      <rPr>
        <b/>
        <sz val="10"/>
        <rFont val="Calibri"/>
        <family val="2"/>
        <charset val="238"/>
        <scheme val="minor"/>
      </rPr>
      <t>ovjesnog materijala</t>
    </r>
    <r>
      <rPr>
        <sz val="10"/>
        <rFont val="Calibri"/>
        <family val="2"/>
        <charset val="238"/>
        <scheme val="minor"/>
      </rPr>
      <t xml:space="preserve"> za učvršćenje predizoliranih bakrenih cijevi kao vijci, navojne šipke, obujmice, tiple i drugo.</t>
    </r>
  </si>
  <si>
    <r>
      <t xml:space="preserve">Dobava i ugradnja </t>
    </r>
    <r>
      <rPr>
        <b/>
        <sz val="10"/>
        <color indexed="8"/>
        <rFont val="Calibri"/>
        <family val="2"/>
        <charset val="238"/>
        <scheme val="minor"/>
      </rPr>
      <t>PVC cijevi za odvod kondezata</t>
    </r>
    <r>
      <rPr>
        <sz val="10"/>
        <color indexed="8"/>
        <rFont val="Calibri"/>
        <family val="2"/>
        <charset val="238"/>
        <scheme val="minor"/>
      </rPr>
      <t xml:space="preserve"> sa unutarnjih i vanjskih rashladnih jedinica i spajanje na odvode. Stavka uključuje fitinge i sav ovjesni pribor, te zaštitne cijevi većeg promjera za prolaz kroz zidove i ploče.</t>
    </r>
  </si>
  <si>
    <r>
      <t xml:space="preserve">Dobava i ugradnja </t>
    </r>
    <r>
      <rPr>
        <b/>
        <sz val="10"/>
        <rFont val="Calibri"/>
        <family val="2"/>
        <charset val="238"/>
        <scheme val="minor"/>
      </rPr>
      <t>ugradbenog sifona za kondenzat</t>
    </r>
    <r>
      <rPr>
        <sz val="10"/>
        <rFont val="Calibri"/>
        <family val="2"/>
        <charset val="238"/>
        <scheme val="minor"/>
      </rPr>
      <t xml:space="preserve"> sa vodenim i mehaničkim zatvaračem zadaha, sa priključkom 20 - 32 mm, izlazom DN32, protoka 0,15 l/s, sa kraćenjem podesivom građevinskom zaštitom, poklopcem, izmjenjivim prozirnim sifonskim umetkom sa 50 mm zaporne visine vodenog stupca i kuglom za blokadu mirisa u slučaju isparivanja vode iz sifona.</t>
    </r>
  </si>
  <si>
    <r>
      <rPr>
        <b/>
        <sz val="10"/>
        <rFont val="Calibri"/>
        <family val="2"/>
        <charset val="238"/>
        <scheme val="minor"/>
      </rPr>
      <t>Sitni potrošni materijal</t>
    </r>
    <r>
      <rPr>
        <sz val="10"/>
        <rFont val="Calibri"/>
        <family val="2"/>
        <charset val="238"/>
        <scheme val="minor"/>
      </rPr>
      <t xml:space="preserve"> za tvrdo lemljenje. U stavku uključen, inertni plin (dušik) za ostvarivanje zaštitne atmosfere prilikom tvrdog lemljenja  cijevi (tvrdi lem sa dodatkom 30% srebra  prema DIN EN 1045  kao dodatni materijal za spajanje cijevi,  plin i kisik i dr.).</t>
    </r>
  </si>
  <si>
    <r>
      <rPr>
        <b/>
        <sz val="10"/>
        <rFont val="Calibri"/>
        <family val="2"/>
        <charset val="238"/>
        <scheme val="minor"/>
      </rPr>
      <t>Montaža sa ispuhivanjem cijevnog razvoda te tlačna proba</t>
    </r>
    <r>
      <rPr>
        <sz val="10"/>
        <rFont val="Calibri"/>
        <family val="2"/>
        <charset val="238"/>
        <scheme val="minor"/>
      </rPr>
      <t xml:space="preserve"> sa N2 (dušik) na 33 bara u trajanju 24 sati, vakumiranje cijevnog razvoda, sa nadopunjavanjem ekološkog plina R 410 A prema uputama proizvođača, uz upotrebu skele.</t>
    </r>
  </si>
  <si>
    <r>
      <rPr>
        <b/>
        <sz val="10"/>
        <rFont val="Calibri"/>
        <family val="2"/>
        <charset val="238"/>
        <scheme val="minor"/>
      </rPr>
      <t>Ispitivanje propusnosti odvoda kondenzata</t>
    </r>
    <r>
      <rPr>
        <sz val="10"/>
        <rFont val="Calibri"/>
        <family val="2"/>
        <charset val="238"/>
        <scheme val="minor"/>
      </rPr>
      <t xml:space="preserve"> u trajanju od 24 sata.</t>
    </r>
  </si>
  <si>
    <r>
      <rPr>
        <b/>
        <sz val="10"/>
        <rFont val="Calibri"/>
        <family val="2"/>
        <charset val="238"/>
        <scheme val="minor"/>
      </rPr>
      <t>Bušenje greda i zidova</t>
    </r>
    <r>
      <rPr>
        <sz val="10"/>
        <rFont val="Calibri"/>
        <family val="2"/>
        <charset val="238"/>
        <scheme val="minor"/>
      </rPr>
      <t xml:space="preserve"> za prolaz cijevi kondenzata i rashladnog medija koje nisu obuhvaćane građevinsko-obrtničkim radovima, te sanacija prodora.</t>
    </r>
  </si>
  <si>
    <t>- prodor f50mm (cijevi kondenzata)</t>
  </si>
  <si>
    <t>- prodor f80mm (freonske cijevi)</t>
  </si>
  <si>
    <r>
      <rPr>
        <b/>
        <sz val="10"/>
        <color indexed="8"/>
        <rFont val="Calibri"/>
        <family val="2"/>
        <charset val="238"/>
        <scheme val="minor"/>
      </rPr>
      <t>Protupožarno brtvljenje</t>
    </r>
    <r>
      <rPr>
        <sz val="10"/>
        <color indexed="8"/>
        <rFont val="Calibri"/>
        <family val="2"/>
        <charset val="238"/>
        <scheme val="minor"/>
      </rPr>
      <t xml:space="preserve"> prodora freonskih cijevi i cijevi za odvod kondenzata masom vatrootpornosti 90 minuta od ovlaštene osobe prema uputama proizvođača. Prodore brtviti ekspandirajućim protupožarni akrilnim kitom kao Promaseal-AG </t>
    </r>
    <r>
      <rPr>
        <i/>
        <sz val="10"/>
        <color indexed="8"/>
        <rFont val="Calibri"/>
        <family val="2"/>
        <charset val="238"/>
        <scheme val="minor"/>
      </rPr>
      <t>ili jednakovrijedno</t>
    </r>
    <r>
      <rPr>
        <sz val="10"/>
        <color indexed="8"/>
        <rFont val="Calibri"/>
        <family val="2"/>
        <charset val="238"/>
        <scheme val="minor"/>
      </rPr>
      <t>.</t>
    </r>
  </si>
  <si>
    <r>
      <t xml:space="preserve">Dobava i ugradnja </t>
    </r>
    <r>
      <rPr>
        <b/>
        <sz val="10"/>
        <color indexed="8"/>
        <rFont val="Calibri"/>
        <family val="2"/>
        <charset val="238"/>
        <scheme val="minor"/>
      </rPr>
      <t>signalizacijskih kablova</t>
    </r>
    <r>
      <rPr>
        <sz val="10"/>
        <color indexed="8"/>
        <rFont val="Calibri"/>
        <family val="2"/>
        <charset val="238"/>
        <scheme val="minor"/>
      </rPr>
      <t xml:space="preserve"> između vanjskih i unutrašnjih jedinica sustava grijanja i hlađenja, te između unutrašnjih jedinica i žičanih kontrolera.</t>
    </r>
  </si>
  <si>
    <r>
      <t>- LiYCY 2x1 mm</t>
    </r>
    <r>
      <rPr>
        <vertAlign val="superscript"/>
        <sz val="10"/>
        <color indexed="8"/>
        <rFont val="Calibri"/>
        <family val="2"/>
        <charset val="238"/>
        <scheme val="minor"/>
      </rPr>
      <t>2</t>
    </r>
  </si>
  <si>
    <r>
      <rPr>
        <b/>
        <sz val="10"/>
        <rFont val="Calibri"/>
        <family val="2"/>
        <charset val="238"/>
        <scheme val="minor"/>
      </rPr>
      <t>Šlicanje zidova</t>
    </r>
    <r>
      <rPr>
        <sz val="10"/>
        <rFont val="Calibri"/>
        <family val="2"/>
        <charset val="238"/>
        <scheme val="minor"/>
      </rPr>
      <t xml:space="preserve"> za ugradnju horizontalne i vertikalne odvodnje kondenzata iz unutarnjih klima jedinica te sanacija zidova. U stavku uključiti odvoz i čiščenje otpadnog materijala. Šlicanje se izvodi unutar prostorija od horizontalnog razvoda do vertikala oborinske ili fekalne kanalizacije.</t>
    </r>
  </si>
  <si>
    <r>
      <t xml:space="preserve">Iskop terena za izradu </t>
    </r>
    <r>
      <rPr>
        <b/>
        <sz val="10"/>
        <color indexed="8"/>
        <rFont val="Calibri"/>
        <family val="2"/>
        <charset val="238"/>
        <scheme val="minor"/>
      </rPr>
      <t>upojnih bunara</t>
    </r>
    <r>
      <rPr>
        <sz val="10"/>
        <color indexed="8"/>
        <rFont val="Calibri"/>
        <family val="2"/>
        <charset val="238"/>
        <scheme val="minor"/>
      </rPr>
      <t xml:space="preserve"> i kanala za odvod kondenzata. Upojni bunar je dimenzija 50x50x60 cm. U cijenu je obuhvaćen utovar i odvoz iskopanog materijala na građevinski deponij.  Obračun po m3 iskopanog terena, sa svim potrebnim materijalom i radom. </t>
    </r>
  </si>
  <si>
    <r>
      <t xml:space="preserve">Dobava, doprema i ugradnja </t>
    </r>
    <r>
      <rPr>
        <b/>
        <sz val="10"/>
        <color indexed="8"/>
        <rFont val="Calibri"/>
        <family val="2"/>
        <charset val="238"/>
        <scheme val="minor"/>
      </rPr>
      <t>granuliranog kamenog materijala</t>
    </r>
    <r>
      <rPr>
        <sz val="10"/>
        <color indexed="8"/>
        <rFont val="Calibri"/>
        <family val="2"/>
        <charset val="238"/>
        <scheme val="minor"/>
      </rPr>
      <t xml:space="preserve"> i izrada upojnih bunara za odvodnju kondenzata klima uređaja. Obračun po komadu upojnog bunara, sa svim potrebnim materijalom i radom.</t>
    </r>
  </si>
  <si>
    <r>
      <t xml:space="preserve">Dobava i ugradnja </t>
    </r>
    <r>
      <rPr>
        <b/>
        <sz val="10"/>
        <rFont val="Calibri"/>
        <family val="2"/>
        <charset val="238"/>
        <scheme val="minor"/>
      </rPr>
      <t>ovjesnog materijala</t>
    </r>
    <r>
      <rPr>
        <sz val="10"/>
        <rFont val="Calibri"/>
        <family val="2"/>
        <charset val="238"/>
        <scheme val="minor"/>
      </rPr>
      <t xml:space="preserve"> za učvršćenje unutarnjih jedinica, predizoliranih bakrenih cijevi kao vijci, navojne šipke, obujmice, tiple i drugo.</t>
    </r>
  </si>
  <si>
    <r>
      <rPr>
        <b/>
        <sz val="10"/>
        <color indexed="8"/>
        <rFont val="Calibri"/>
        <family val="2"/>
        <charset val="238"/>
        <scheme val="minor"/>
      </rPr>
      <t>Protupožarno brtvljenje</t>
    </r>
    <r>
      <rPr>
        <sz val="10"/>
        <color indexed="8"/>
        <rFont val="Calibri"/>
        <family val="2"/>
        <charset val="238"/>
        <scheme val="minor"/>
      </rPr>
      <t xml:space="preserve"> prodora freonskih cijevi i cijevi za odvod kondenzata masom vatrootpornosti 90 minuta od ovlaštene osobe prema uputama proizvođača. Prodore brtviti ekspandirajućim protupožarni akrilnim kitom kao Promaseal-AG ili jednakovrijedno.</t>
    </r>
  </si>
  <si>
    <r>
      <rPr>
        <b/>
        <sz val="10"/>
        <color indexed="8"/>
        <rFont val="Calibri"/>
        <family val="2"/>
        <charset val="238"/>
        <scheme val="minor"/>
      </rPr>
      <t>Protupožarno brtvljenje</t>
    </r>
    <r>
      <rPr>
        <sz val="10"/>
        <color indexed="8"/>
        <rFont val="Calibri"/>
        <family val="2"/>
        <charset val="238"/>
        <scheme val="minor"/>
      </rPr>
      <t xml:space="preserve"> prodora freonskih cijevi i cijevi za odvod kondenzata masom vatrootpornosti 90 minuta od ovlaštene osobe prema uputama proizvođača. Prodore brtviti ekspandirajućim protupožarni akrilnim kitom kao Promaseal-AG </t>
    </r>
    <r>
      <rPr>
        <i/>
        <sz val="10"/>
        <color indexed="8"/>
        <rFont val="Calibri"/>
        <family val="2"/>
        <charset val="238"/>
        <scheme val="minor"/>
      </rPr>
      <t>ili jednakovrijedno.</t>
    </r>
  </si>
  <si>
    <r>
      <t xml:space="preserve">ARMAL </t>
    </r>
    <r>
      <rPr>
        <sz val="10"/>
        <color indexed="8"/>
        <rFont val="Calibri"/>
        <family val="2"/>
        <charset val="238"/>
        <scheme val="minor"/>
      </rPr>
      <t xml:space="preserve">ili </t>
    </r>
    <r>
      <rPr>
        <b/>
        <sz val="10"/>
        <color indexed="8"/>
        <rFont val="Calibri"/>
        <family val="2"/>
        <charset val="238"/>
        <scheme val="minor"/>
      </rPr>
      <t>HEIMEIER</t>
    </r>
    <r>
      <rPr>
        <sz val="10"/>
        <color indexed="8"/>
        <rFont val="Calibri"/>
        <family val="2"/>
        <charset val="238"/>
        <scheme val="minor"/>
      </rPr>
      <t xml:space="preserve"> , </t>
    </r>
    <r>
      <rPr>
        <b/>
        <sz val="10"/>
        <color indexed="8"/>
        <rFont val="Calibri"/>
        <family val="2"/>
        <charset val="238"/>
        <scheme val="minor"/>
      </rPr>
      <t>R1/2"</t>
    </r>
  </si>
  <si>
    <r>
      <t xml:space="preserve">Dobava i ugradnja </t>
    </r>
    <r>
      <rPr>
        <b/>
        <sz val="10"/>
        <color indexed="8"/>
        <rFont val="Calibri"/>
        <family val="2"/>
        <charset val="238"/>
        <scheme val="minor"/>
      </rPr>
      <t>radijatorskih prigušnica</t>
    </r>
  </si>
  <si>
    <r>
      <rPr>
        <sz val="10"/>
        <color indexed="8"/>
        <rFont val="Calibri"/>
        <family val="2"/>
        <charset val="238"/>
        <scheme val="minor"/>
      </rPr>
      <t xml:space="preserve">kao </t>
    </r>
    <r>
      <rPr>
        <b/>
        <sz val="10"/>
        <color indexed="8"/>
        <rFont val="Calibri"/>
        <family val="2"/>
        <charset val="238"/>
        <scheme val="minor"/>
      </rPr>
      <t xml:space="preserve">HERZ </t>
    </r>
    <r>
      <rPr>
        <sz val="10"/>
        <color indexed="8"/>
        <rFont val="Calibri"/>
        <family val="2"/>
        <charset val="238"/>
        <scheme val="minor"/>
      </rPr>
      <t xml:space="preserve">ili </t>
    </r>
    <r>
      <rPr>
        <b/>
        <sz val="10"/>
        <color indexed="8"/>
        <rFont val="Calibri"/>
        <family val="2"/>
        <charset val="238"/>
        <scheme val="minor"/>
      </rPr>
      <t xml:space="preserve">ARMAL </t>
    </r>
    <r>
      <rPr>
        <sz val="10"/>
        <color indexed="8"/>
        <rFont val="Calibri"/>
        <family val="2"/>
        <charset val="238"/>
        <scheme val="minor"/>
      </rPr>
      <t>ili</t>
    </r>
    <r>
      <rPr>
        <b/>
        <sz val="10"/>
        <color indexed="8"/>
        <rFont val="Calibri"/>
        <family val="2"/>
        <charset val="238"/>
        <scheme val="minor"/>
      </rPr>
      <t xml:space="preserve"> HEIMEIER, R1/2"</t>
    </r>
  </si>
  <si>
    <r>
      <t>Dobava i ugradnja</t>
    </r>
    <r>
      <rPr>
        <b/>
        <sz val="10"/>
        <rFont val="Calibri"/>
        <family val="2"/>
        <charset val="238"/>
        <scheme val="minor"/>
      </rPr>
      <t xml:space="preserve"> odzračnog ventila</t>
    </r>
    <r>
      <rPr>
        <sz val="10"/>
        <rFont val="Calibri"/>
        <family val="2"/>
        <charset val="238"/>
        <scheme val="minor"/>
      </rPr>
      <t xml:space="preserve">  </t>
    </r>
  </si>
  <si>
    <r>
      <rPr>
        <b/>
        <sz val="10"/>
        <rFont val="Calibri"/>
        <family val="2"/>
        <charset val="238"/>
        <scheme val="minor"/>
      </rPr>
      <t>aksijalnog</t>
    </r>
    <r>
      <rPr>
        <sz val="10"/>
        <rFont val="Calibri"/>
        <family val="2"/>
        <charset val="238"/>
        <scheme val="minor"/>
      </rPr>
      <t xml:space="preserve">. Dimenzija DN50 PN10 </t>
    </r>
  </si>
  <si>
    <t>- priključne mjere  f60,3 mm</t>
  </si>
  <si>
    <r>
      <t>Dobava i ugradnja</t>
    </r>
    <r>
      <rPr>
        <b/>
        <sz val="10"/>
        <color indexed="8"/>
        <rFont val="Calibri"/>
        <family val="2"/>
        <charset val="238"/>
        <scheme val="minor"/>
      </rPr>
      <t xml:space="preserve"> rekuperatora topline</t>
    </r>
    <r>
      <rPr>
        <sz val="10"/>
        <color indexed="8"/>
        <rFont val="Calibri"/>
        <family val="2"/>
        <charset val="238"/>
        <scheme val="minor"/>
      </rPr>
      <t xml:space="preserve"> sa 100 %  izmjenom dobavnog  i povratnog zraka,  za montažu u međuprostor stropa, opremljen bypass modom za opciju free cooling. U stavku uključiti uporabu skele za montažu.</t>
    </r>
  </si>
  <si>
    <r>
      <t xml:space="preserve">Dobava i ugradnja </t>
    </r>
    <r>
      <rPr>
        <b/>
        <sz val="10"/>
        <color indexed="8"/>
        <rFont val="Calibri"/>
        <family val="2"/>
        <charset val="238"/>
        <scheme val="minor"/>
      </rPr>
      <t>cijevnog odsisnog ventilatora</t>
    </r>
    <r>
      <rPr>
        <sz val="10"/>
        <color indexed="8"/>
        <rFont val="Calibri"/>
        <family val="2"/>
        <charset val="238"/>
        <scheme val="minor"/>
      </rPr>
      <t xml:space="preserve"> za ventilaciju sanitarnih čvorova u školi, slijedećih karaklteristika:</t>
    </r>
  </si>
  <si>
    <r>
      <t xml:space="preserve">Proizvođač kao: </t>
    </r>
    <r>
      <rPr>
        <b/>
        <sz val="10"/>
        <color indexed="8"/>
        <rFont val="Calibri"/>
        <family val="2"/>
        <charset val="238"/>
        <scheme val="minor"/>
      </rPr>
      <t>”VORTICE”</t>
    </r>
  </si>
  <si>
    <r>
      <rPr>
        <sz val="10"/>
        <color indexed="8"/>
        <rFont val="Calibri"/>
        <family val="2"/>
        <charset val="238"/>
        <scheme val="minor"/>
      </rPr>
      <t xml:space="preserve">tip: </t>
    </r>
    <r>
      <rPr>
        <b/>
        <sz val="10"/>
        <color indexed="8"/>
        <rFont val="Calibri"/>
        <family val="2"/>
        <charset val="238"/>
        <scheme val="minor"/>
      </rPr>
      <t>Lineo 125 T V0</t>
    </r>
  </si>
  <si>
    <r>
      <t xml:space="preserve">Dobava i ugradnja </t>
    </r>
    <r>
      <rPr>
        <b/>
        <sz val="10"/>
        <color indexed="8"/>
        <rFont val="Calibri"/>
        <family val="2"/>
        <charset val="238"/>
        <scheme val="minor"/>
      </rPr>
      <t>aksijalnog odsisnog ventilatora</t>
    </r>
    <r>
      <rPr>
        <sz val="10"/>
        <color indexed="8"/>
        <rFont val="Calibri"/>
        <family val="2"/>
        <charset val="238"/>
        <scheme val="minor"/>
      </rPr>
      <t xml:space="preserve"> za odsis zraka iz sanitarnih čvorova škole, za zidnu ili stropnu ugradnju. Aksijalni ventilator sa timerom. Stupanj zaštite IP X5. Napajanje 230V/50Hz, Pmax 15W, buka 32,5 dBA.</t>
    </r>
  </si>
  <si>
    <r>
      <t xml:space="preserve">Proizvođač kao: </t>
    </r>
    <r>
      <rPr>
        <b/>
        <sz val="10"/>
        <color indexed="8"/>
        <rFont val="Calibri"/>
        <family val="2"/>
        <charset val="238"/>
        <scheme val="minor"/>
      </rPr>
      <t>”Klimaoprema”</t>
    </r>
    <r>
      <rPr>
        <sz val="10"/>
        <color indexed="8"/>
        <rFont val="Calibri"/>
        <family val="2"/>
        <charset val="238"/>
        <scheme val="minor"/>
      </rPr>
      <t>, Samobor</t>
    </r>
  </si>
  <si>
    <r>
      <t xml:space="preserve">tip: </t>
    </r>
    <r>
      <rPr>
        <b/>
        <sz val="10"/>
        <color indexed="8"/>
        <rFont val="Calibri"/>
        <family val="2"/>
        <charset val="238"/>
        <scheme val="minor"/>
      </rPr>
      <t>DX-100T</t>
    </r>
  </si>
  <si>
    <r>
      <t xml:space="preserve">Dobava i ugradnja </t>
    </r>
    <r>
      <rPr>
        <b/>
        <sz val="10"/>
        <color indexed="8"/>
        <rFont val="Calibri"/>
        <family val="2"/>
        <charset val="238"/>
        <scheme val="minor"/>
      </rPr>
      <t>radijalnog odsisnog ventilatora</t>
    </r>
    <r>
      <rPr>
        <sz val="10"/>
        <color indexed="8"/>
        <rFont val="Calibri"/>
        <family val="2"/>
        <charset val="238"/>
        <scheme val="minor"/>
      </rPr>
      <t xml:space="preserve"> za odsis zraka iz sanitarnih čvorova škole, za zidnu ili stropnu ugradnju. Radijalni ventilator sa timerom. Stupanj zaštite IP X5. Napajanje 230V/50Hz, Pmax 71W, buka 56 dBA.</t>
    </r>
  </si>
  <si>
    <r>
      <t xml:space="preserve">tip: </t>
    </r>
    <r>
      <rPr>
        <b/>
        <sz val="10"/>
        <color indexed="8"/>
        <rFont val="Calibri"/>
        <family val="2"/>
        <charset val="238"/>
        <scheme val="minor"/>
      </rPr>
      <t>DX-400T</t>
    </r>
  </si>
  <si>
    <r>
      <t>Dobava i ugradnja</t>
    </r>
    <r>
      <rPr>
        <b/>
        <sz val="10"/>
        <color indexed="8"/>
        <rFont val="Calibri"/>
        <family val="2"/>
        <charset val="238"/>
        <scheme val="minor"/>
      </rPr>
      <t xml:space="preserve"> rešetki za odvod zraka</t>
    </r>
    <r>
      <rPr>
        <sz val="10"/>
        <color indexed="8"/>
        <rFont val="Calibri"/>
        <family val="2"/>
        <charset val="238"/>
        <scheme val="minor"/>
      </rPr>
      <t>, okvir i lamele od eloksiranog aluminija, sa regulatorom protoka zraka. Prednji red horizontalnih pojedinačno podesivih lamela. Ugradbeni okvir izraditi od Al-lima.</t>
    </r>
  </si>
  <si>
    <r>
      <t xml:space="preserve">tip: </t>
    </r>
    <r>
      <rPr>
        <b/>
        <sz val="10"/>
        <color indexed="8"/>
        <rFont val="Calibri"/>
        <family val="2"/>
        <charset val="238"/>
        <scheme val="minor"/>
      </rPr>
      <t>OAH 1 - L 425x125</t>
    </r>
  </si>
  <si>
    <r>
      <t xml:space="preserve">tip: </t>
    </r>
    <r>
      <rPr>
        <b/>
        <sz val="10"/>
        <color indexed="8"/>
        <rFont val="Calibri"/>
        <family val="2"/>
        <charset val="238"/>
        <scheme val="minor"/>
      </rPr>
      <t>OAH 1 - L 1025x225</t>
    </r>
  </si>
  <si>
    <r>
      <t>Dobava i ugradnja</t>
    </r>
    <r>
      <rPr>
        <b/>
        <sz val="10"/>
        <color indexed="8"/>
        <rFont val="Calibri"/>
        <family val="2"/>
        <charset val="238"/>
        <scheme val="minor"/>
      </rPr>
      <t xml:space="preserve"> kvadratnih stropnih distributera zraka</t>
    </r>
    <r>
      <rPr>
        <sz val="10"/>
        <color indexed="8"/>
        <rFont val="Calibri"/>
        <family val="2"/>
        <charset val="238"/>
        <scheme val="minor"/>
      </rPr>
      <t>, uključujući univerzalne priključne kutije za ditributere (PK1-horizontalni priključak). Priključne kutije su izrađene od pocinčanog čeličnog lima. Dimenzije kvadratnog distributera 398x398 mm i visina priključne kutije 330 mm.</t>
    </r>
  </si>
  <si>
    <r>
      <rPr>
        <sz val="10"/>
        <color indexed="8"/>
        <rFont val="Calibri"/>
        <family val="2"/>
        <charset val="238"/>
        <scheme val="minor"/>
      </rPr>
      <t>tip:</t>
    </r>
    <r>
      <rPr>
        <b/>
        <sz val="10"/>
        <color indexed="8"/>
        <rFont val="Calibri"/>
        <family val="2"/>
        <charset val="238"/>
        <scheme val="minor"/>
      </rPr>
      <t xml:space="preserve"> DEV-K-400/16-B-B</t>
    </r>
  </si>
  <si>
    <r>
      <t>Dobava i ugradnja</t>
    </r>
    <r>
      <rPr>
        <b/>
        <sz val="10"/>
        <color indexed="8"/>
        <rFont val="Calibri"/>
        <family val="2"/>
        <charset val="238"/>
        <scheme val="minor"/>
      </rPr>
      <t xml:space="preserve"> zračnog ventila</t>
    </r>
    <r>
      <rPr>
        <sz val="10"/>
        <color indexed="8"/>
        <rFont val="Calibri"/>
        <family val="2"/>
        <charset val="238"/>
        <scheme val="minor"/>
      </rPr>
      <t xml:space="preserve"> za odvod zraka iz sanitarnih čvorova u školi. Izrađen je od čeličnog lima i plastificiran u bijelo. Regulacija se obavlja okretanjem središnjeg dijela ventila.</t>
    </r>
  </si>
  <si>
    <r>
      <t xml:space="preserve">tip: </t>
    </r>
    <r>
      <rPr>
        <b/>
        <sz val="10"/>
        <color indexed="8"/>
        <rFont val="Calibri"/>
        <family val="2"/>
        <charset val="238"/>
        <scheme val="minor"/>
      </rPr>
      <t>ZOV 100</t>
    </r>
  </si>
  <si>
    <r>
      <t xml:space="preserve">tip: </t>
    </r>
    <r>
      <rPr>
        <b/>
        <sz val="10"/>
        <color indexed="8"/>
        <rFont val="Calibri"/>
        <family val="2"/>
        <charset val="238"/>
        <scheme val="minor"/>
      </rPr>
      <t>ZOV 125</t>
    </r>
  </si>
  <si>
    <r>
      <t xml:space="preserve">Dobava i ugradnja </t>
    </r>
    <r>
      <rPr>
        <b/>
        <sz val="10"/>
        <color indexed="8"/>
        <rFont val="Calibri"/>
        <family val="2"/>
        <charset val="238"/>
        <scheme val="minor"/>
      </rPr>
      <t>fiksne žaluzine</t>
    </r>
    <r>
      <rPr>
        <sz val="10"/>
        <color indexed="8"/>
        <rFont val="Calibri"/>
        <family val="2"/>
        <charset val="238"/>
        <scheme val="minor"/>
      </rPr>
      <t xml:space="preserve"> izrađene od profiliranog pocinčanog čeličnog lima, sa pocinčanom žičanom mrežicom na stražnjoj strani koja sprečava ulazak lišća, ptica, miševa ili insekata, za dovod ili odvod zraka. Ugrađuje se direktno na zid ili sa ugradbenim okvirom.</t>
    </r>
  </si>
  <si>
    <r>
      <rPr>
        <sz val="10"/>
        <color indexed="8"/>
        <rFont val="Calibri"/>
        <family val="2"/>
        <charset val="238"/>
        <scheme val="minor"/>
      </rPr>
      <t xml:space="preserve">tip: </t>
    </r>
    <r>
      <rPr>
        <b/>
        <sz val="10"/>
        <color indexed="8"/>
        <rFont val="Calibri"/>
        <family val="2"/>
        <charset val="238"/>
        <scheme val="minor"/>
      </rPr>
      <t>FŽ 585x300</t>
    </r>
  </si>
  <si>
    <r>
      <t xml:space="preserve">Dobava i ugradnja </t>
    </r>
    <r>
      <rPr>
        <b/>
        <sz val="10"/>
        <color indexed="8"/>
        <rFont val="Calibri"/>
        <family val="2"/>
        <charset val="238"/>
        <scheme val="minor"/>
      </rPr>
      <t>okrugle protukišne žaluzije</t>
    </r>
    <r>
      <rPr>
        <sz val="10"/>
        <color indexed="8"/>
        <rFont val="Calibri"/>
        <family val="2"/>
        <charset val="238"/>
        <scheme val="minor"/>
      </rPr>
      <t xml:space="preserve"> sa fiksnim lamelama od eloksiranog aluminija, za dovod i odvod zraka (vanjska ugradnja). Opremljena protuinsektnom mrežicom od inoxa, veličine oka 1,8x1,8 mm i cilindričnom prirubnicom sa držačima za lakšu montažu na otvor kanala.</t>
    </r>
  </si>
  <si>
    <r>
      <t xml:space="preserve">Proizvođač kao: </t>
    </r>
    <r>
      <rPr>
        <b/>
        <sz val="10"/>
        <color indexed="8"/>
        <rFont val="Calibri"/>
        <family val="2"/>
        <charset val="238"/>
        <scheme val="minor"/>
      </rPr>
      <t xml:space="preserve">”Klimaoprema” </t>
    </r>
    <r>
      <rPr>
        <sz val="10"/>
        <color indexed="8"/>
        <rFont val="Calibri"/>
        <family val="2"/>
        <charset val="238"/>
        <scheme val="minor"/>
      </rPr>
      <t>Samobor</t>
    </r>
  </si>
  <si>
    <r>
      <rPr>
        <sz val="10"/>
        <color indexed="8"/>
        <rFont val="Calibri"/>
        <family val="2"/>
        <charset val="238"/>
        <scheme val="minor"/>
      </rPr>
      <t xml:space="preserve">tip: </t>
    </r>
    <r>
      <rPr>
        <b/>
        <sz val="10"/>
        <color indexed="8"/>
        <rFont val="Calibri"/>
        <family val="2"/>
        <charset val="238"/>
        <scheme val="minor"/>
      </rPr>
      <t>BLR-0-R 160</t>
    </r>
  </si>
  <si>
    <r>
      <t xml:space="preserve">Dobava i ugradnja </t>
    </r>
    <r>
      <rPr>
        <b/>
        <sz val="10"/>
        <color indexed="8"/>
        <rFont val="Calibri"/>
        <family val="2"/>
        <charset val="238"/>
        <scheme val="minor"/>
      </rPr>
      <t>pocinčanih spiro cijevi</t>
    </r>
    <r>
      <rPr>
        <sz val="10"/>
        <color indexed="8"/>
        <rFont val="Calibri"/>
        <family val="2"/>
        <charset val="238"/>
        <scheme val="minor"/>
      </rPr>
      <t xml:space="preserve"> sa fitinzima: </t>
    </r>
  </si>
  <si>
    <r>
      <t xml:space="preserve">Izrada i montaža </t>
    </r>
    <r>
      <rPr>
        <b/>
        <sz val="10"/>
        <color indexed="8"/>
        <rFont val="Calibri"/>
        <family val="2"/>
        <charset val="238"/>
        <scheme val="minor"/>
      </rPr>
      <t>kvadratnih limenih kanala</t>
    </r>
    <r>
      <rPr>
        <sz val="10"/>
        <color indexed="8"/>
        <rFont val="Calibri"/>
        <family val="2"/>
        <charset val="238"/>
        <scheme val="minor"/>
      </rPr>
      <t xml:space="preserve"> za odvod i odvod zraka do/od rekuperatora. Materijal limenih kanala je pocinčani čelični lim 0,8 mm. Kanale spajati prirubnicama MEZ 20. Unutrašnji radius savijanja minimalno 10 cm.</t>
    </r>
  </si>
  <si>
    <r>
      <t xml:space="preserve">Dobava i ugradnja </t>
    </r>
    <r>
      <rPr>
        <b/>
        <sz val="10"/>
        <color indexed="8"/>
        <rFont val="Calibri"/>
        <family val="2"/>
        <charset val="238"/>
        <scheme val="minor"/>
      </rPr>
      <t>obujmica</t>
    </r>
    <r>
      <rPr>
        <sz val="10"/>
        <color indexed="8"/>
        <rFont val="Calibri"/>
        <family val="2"/>
        <charset val="238"/>
        <scheme val="minor"/>
      </rPr>
      <t xml:space="preserve"> za ovješenje i učvršćenje spiro cijevi i navojnih šipki potrebnih za učvršćenje spiro cijevi i rekuperatora.</t>
    </r>
  </si>
  <si>
    <r>
      <t xml:space="preserve">Izrada i ugradnja </t>
    </r>
    <r>
      <rPr>
        <b/>
        <sz val="10"/>
        <color indexed="8"/>
        <rFont val="Calibri"/>
        <family val="2"/>
        <charset val="238"/>
        <scheme val="minor"/>
      </rPr>
      <t>okova</t>
    </r>
    <r>
      <rPr>
        <sz val="10"/>
        <color indexed="8"/>
        <rFont val="Calibri"/>
        <family val="2"/>
        <charset val="238"/>
        <scheme val="minor"/>
      </rPr>
      <t xml:space="preserve"> i materijala za vješanje kvadratnih limenih kanala.</t>
    </r>
  </si>
  <si>
    <r>
      <t xml:space="preserve">Dobava i ugradnja </t>
    </r>
    <r>
      <rPr>
        <b/>
        <sz val="10"/>
        <color indexed="8"/>
        <rFont val="Calibri"/>
        <family val="2"/>
        <charset val="238"/>
        <scheme val="minor"/>
      </rPr>
      <t>ventilacijske kape</t>
    </r>
    <r>
      <rPr>
        <sz val="10"/>
        <color indexed="8"/>
        <rFont val="Calibri"/>
        <family val="2"/>
        <charset val="238"/>
        <scheme val="minor"/>
      </rPr>
      <t>.</t>
    </r>
  </si>
  <si>
    <r>
      <rPr>
        <b/>
        <sz val="10"/>
        <color indexed="8"/>
        <rFont val="Calibri"/>
        <family val="2"/>
        <charset val="238"/>
        <scheme val="minor"/>
      </rPr>
      <t>Balansiranje i probni pogon</t>
    </r>
    <r>
      <rPr>
        <sz val="10"/>
        <color indexed="8"/>
        <rFont val="Calibri"/>
        <family val="2"/>
        <charset val="238"/>
        <scheme val="minor"/>
      </rPr>
      <t xml:space="preserve"> sutava ventilacije, sa izdavanjem atesta o funkcionalnosti i svih potrebnih garancija i atesta.</t>
    </r>
  </si>
  <si>
    <r>
      <rPr>
        <b/>
        <sz val="10"/>
        <color indexed="8"/>
        <rFont val="Calibri"/>
        <family val="2"/>
        <charset val="238"/>
        <scheme val="minor"/>
      </rPr>
      <t>Građevinski radovi probijanja zidova i štemanja</t>
    </r>
    <r>
      <rPr>
        <sz val="10"/>
        <color indexed="8"/>
        <rFont val="Calibri"/>
        <family val="2"/>
        <charset val="238"/>
        <scheme val="minor"/>
      </rPr>
      <t xml:space="preserve"> za prolaz ventilacijskih spiro cijevi i kvadratnih ventilacijskih kanala kroz zidove te sanacija proboja. </t>
    </r>
  </si>
  <si>
    <r>
      <t>Dobava i ugradnja</t>
    </r>
    <r>
      <rPr>
        <b/>
        <sz val="10"/>
        <color indexed="8"/>
        <rFont val="Calibri"/>
        <family val="2"/>
        <charset val="238"/>
        <scheme val="minor"/>
      </rPr>
      <t xml:space="preserve"> bakrenih odmašćenih predizoliranih  cijevi</t>
    </r>
    <r>
      <rPr>
        <sz val="10"/>
        <color indexed="8"/>
        <rFont val="Calibri"/>
        <family val="2"/>
        <charset val="238"/>
        <scheme val="minor"/>
      </rPr>
      <t xml:space="preserve"> u kolutu sa izolacijom debljine 6 mm otpornom na difuziju vodene pare i koeficijentom  µ 10000, otporne na temperaturu -80˚C/+115˚C. Izrađene prema ASTM B280/EN12735-1. </t>
    </r>
  </si>
  <si>
    <r>
      <t xml:space="preserve">Dobava i ugradnja komplet </t>
    </r>
    <r>
      <rPr>
        <b/>
        <sz val="10"/>
        <color indexed="8"/>
        <rFont val="Calibri"/>
        <family val="2"/>
        <charset val="238"/>
        <scheme val="minor"/>
      </rPr>
      <t>bakrenih prelaznih fazonskih razdjelnika</t>
    </r>
    <r>
      <rPr>
        <sz val="10"/>
        <color indexed="8"/>
        <rFont val="Calibri"/>
        <family val="2"/>
        <charset val="238"/>
        <scheme val="minor"/>
      </rPr>
      <t xml:space="preserve"> za tekuću i plinsku fazu rashladnog medija izolirani izolacijom otpornom na difuziju vodene pare debljine 6 mm i koeficijentom m=10000, proizvod TOSHIBA  tip ASTM B280/EN12735-1 za spoj unutarnjih i vanjske jedinice.</t>
    </r>
  </si>
  <si>
    <r>
      <rPr>
        <i/>
        <sz val="10"/>
        <color indexed="8"/>
        <rFont val="Calibri"/>
        <family val="2"/>
        <charset val="238"/>
        <scheme val="minor"/>
      </rPr>
      <t>Original ili jednakovrijedno:</t>
    </r>
    <r>
      <rPr>
        <sz val="10"/>
        <color indexed="8"/>
        <rFont val="Calibri"/>
        <family val="2"/>
        <charset val="238"/>
        <scheme val="minor"/>
      </rPr>
      <t xml:space="preserve">
</t>
    </r>
    <r>
      <rPr>
        <b/>
        <sz val="10"/>
        <color indexed="8"/>
        <rFont val="Calibri"/>
        <family val="2"/>
        <charset val="238"/>
        <scheme val="minor"/>
      </rPr>
      <t>RBM-BT14E</t>
    </r>
  </si>
  <si>
    <r>
      <t xml:space="preserve">Dobava i ugradnja </t>
    </r>
    <r>
      <rPr>
        <b/>
        <sz val="10"/>
        <color indexed="8"/>
        <rFont val="Calibri"/>
        <family val="2"/>
        <charset val="238"/>
        <scheme val="minor"/>
      </rPr>
      <t>ovjesnog materijal</t>
    </r>
    <r>
      <rPr>
        <sz val="10"/>
        <color indexed="8"/>
        <rFont val="Calibri"/>
        <family val="2"/>
        <charset val="238"/>
        <scheme val="minor"/>
      </rPr>
      <t xml:space="preserve"> za učvršćenje unutarnjih jedinica, predizoliranih bakrenih cijevi kao vijci, navojne šipke, obujmice, tiple i drugo.</t>
    </r>
  </si>
  <si>
    <r>
      <rPr>
        <b/>
        <sz val="10"/>
        <color indexed="8"/>
        <rFont val="Calibri"/>
        <family val="2"/>
        <charset val="238"/>
        <scheme val="minor"/>
      </rPr>
      <t>Sitni potrošni materijal</t>
    </r>
    <r>
      <rPr>
        <sz val="10"/>
        <color indexed="8"/>
        <rFont val="Calibri"/>
        <family val="2"/>
        <charset val="238"/>
        <scheme val="minor"/>
      </rPr>
      <t xml:space="preserve"> za tvrdo lemljenje. U stavku uključen, inertni plin (dušik) za ostvarivanje zaštitne atmosfere prilikom tvrdog lemljenja  cijevi (tvrdi lem sa dodatkom 30% srebra  prema DIN EN 1045  kao dodatni materijal za spajanje cijevi,  plin i kisik i dr.).</t>
    </r>
  </si>
  <si>
    <r>
      <rPr>
        <b/>
        <sz val="10"/>
        <color indexed="8"/>
        <rFont val="Calibri"/>
        <family val="2"/>
        <charset val="238"/>
        <scheme val="minor"/>
      </rPr>
      <t>Montaža sa ispuhivanjem cijevnog razvoda te tlačna proba</t>
    </r>
    <r>
      <rPr>
        <sz val="10"/>
        <color indexed="8"/>
        <rFont val="Calibri"/>
        <family val="2"/>
        <charset val="238"/>
        <scheme val="minor"/>
      </rPr>
      <t xml:space="preserve"> sa N2 (dušik) na 33 bara u trajanju 24 sati, vakumiranje cijevnog razvoda, sa nadopunjavanjem ekološkog plina R 410 A prema uputama proizvođača, uz upotrebu skele.</t>
    </r>
  </si>
  <si>
    <r>
      <rPr>
        <b/>
        <sz val="10"/>
        <color indexed="8"/>
        <rFont val="Calibri"/>
        <family val="2"/>
        <charset val="238"/>
        <scheme val="minor"/>
      </rPr>
      <t>Ispitivanje propusnosti odvoda kondenzata</t>
    </r>
    <r>
      <rPr>
        <sz val="10"/>
        <color indexed="8"/>
        <rFont val="Calibri"/>
        <family val="2"/>
        <charset val="238"/>
        <scheme val="minor"/>
      </rPr>
      <t xml:space="preserve"> u trajanju od 24 sata.</t>
    </r>
  </si>
  <si>
    <r>
      <t>Iskop terena za izradu</t>
    </r>
    <r>
      <rPr>
        <b/>
        <sz val="10"/>
        <rFont val="Calibri"/>
        <family val="2"/>
        <charset val="238"/>
        <scheme val="minor"/>
      </rPr>
      <t xml:space="preserve"> upojnih bunara</t>
    </r>
    <r>
      <rPr>
        <sz val="10"/>
        <rFont val="Calibri"/>
        <family val="2"/>
        <charset val="238"/>
        <scheme val="minor"/>
      </rPr>
      <t xml:space="preserve"> i kanala za odvod kondenzata. Upojni bunar je dimenzija 50x50x60 cm. U cijenu je obuhvaćen utovar i odvoz iskopanog materijala na građevinski deponij.  Obračun po m3 iskopanog terena, sa svim potrebnim materijalom i radom. </t>
    </r>
  </si>
  <si>
    <r>
      <t xml:space="preserve">Dobava, doprema i ugradnja </t>
    </r>
    <r>
      <rPr>
        <b/>
        <sz val="10"/>
        <rFont val="Calibri"/>
        <family val="2"/>
        <charset val="238"/>
        <scheme val="minor"/>
      </rPr>
      <t>granuliranog kamenog materijala</t>
    </r>
    <r>
      <rPr>
        <sz val="10"/>
        <rFont val="Calibri"/>
        <family val="2"/>
        <charset val="238"/>
        <scheme val="minor"/>
      </rPr>
      <t xml:space="preserve"> i izrada upojnih bunara za odvodnju kondenzata klima uređaja. Obračun po komadu upojnog bunara, sa svim potrebnim materijalom i radom.</t>
    </r>
  </si>
  <si>
    <r>
      <t xml:space="preserve">termostatskom glavom kao </t>
    </r>
    <r>
      <rPr>
        <b/>
        <sz val="10"/>
        <rFont val="Calibri"/>
        <family val="2"/>
        <charset val="238"/>
        <scheme val="minor"/>
      </rPr>
      <t xml:space="preserve">HERZ </t>
    </r>
    <r>
      <rPr>
        <sz val="10"/>
        <rFont val="Calibri"/>
        <family val="2"/>
        <charset val="238"/>
        <scheme val="minor"/>
      </rPr>
      <t>ili</t>
    </r>
  </si>
  <si>
    <r>
      <rPr>
        <b/>
        <sz val="10"/>
        <rFont val="Calibri"/>
        <family val="2"/>
        <charset val="238"/>
        <scheme val="minor"/>
      </rPr>
      <t>aksijalnog</t>
    </r>
    <r>
      <rPr>
        <sz val="10"/>
        <rFont val="Calibri"/>
        <family val="2"/>
        <charset val="238"/>
        <scheme val="minor"/>
      </rPr>
      <t xml:space="preserve">. Dimenzija DN32 PN10 </t>
    </r>
  </si>
  <si>
    <t>- priključne mjere  f42,4 mm</t>
  </si>
  <si>
    <r>
      <rPr>
        <sz val="10"/>
        <color indexed="8"/>
        <rFont val="Calibri"/>
        <family val="2"/>
        <charset val="238"/>
        <scheme val="minor"/>
      </rPr>
      <t xml:space="preserve">tip: </t>
    </r>
    <r>
      <rPr>
        <b/>
        <sz val="10"/>
        <color indexed="8"/>
        <rFont val="Calibri"/>
        <family val="2"/>
        <charset val="238"/>
        <scheme val="minor"/>
      </rPr>
      <t>Lineo 100 Q T V0</t>
    </r>
  </si>
  <si>
    <r>
      <t xml:space="preserve">Dobava i ugradnja </t>
    </r>
    <r>
      <rPr>
        <b/>
        <sz val="10"/>
        <color indexed="8"/>
        <rFont val="Calibri"/>
        <family val="2"/>
        <charset val="238"/>
        <scheme val="minor"/>
      </rPr>
      <t>radijalnog odsisnog ventilatora</t>
    </r>
    <r>
      <rPr>
        <sz val="10"/>
        <color indexed="8"/>
        <rFont val="Calibri"/>
        <family val="2"/>
        <charset val="238"/>
        <scheme val="minor"/>
      </rPr>
      <t xml:space="preserve"> za odsis zraka iz sanitarnih čvorova škole, za zidnu ili stropnu ugradnju. Aksijalni ventilator sa timerom i nepovratnom zaklopkom. Stupanj zaštite IP X5. Napajanje 230V/50Hz, Pmax 35W, buka 57 dBA.</t>
    </r>
  </si>
  <si>
    <r>
      <t xml:space="preserve">tip: </t>
    </r>
    <r>
      <rPr>
        <b/>
        <sz val="10"/>
        <color indexed="8"/>
        <rFont val="Calibri"/>
        <family val="2"/>
        <charset val="238"/>
        <scheme val="minor"/>
      </rPr>
      <t>DX-200T</t>
    </r>
  </si>
  <si>
    <r>
      <t xml:space="preserve">Dobava i ugradnja </t>
    </r>
    <r>
      <rPr>
        <b/>
        <sz val="10"/>
        <color indexed="8"/>
        <rFont val="Calibri"/>
        <family val="2"/>
        <charset val="238"/>
        <scheme val="minor"/>
      </rPr>
      <t>obujmica</t>
    </r>
    <r>
      <rPr>
        <sz val="10"/>
        <color indexed="8"/>
        <rFont val="Calibri"/>
        <family val="2"/>
        <charset val="238"/>
        <scheme val="minor"/>
      </rPr>
      <t xml:space="preserve"> za ovješenje i učvršćenje spiro cijevi i navojnih šipki potrebnih za učvršćenje spiro cijevi i odsisnih ventilatora.</t>
    </r>
  </si>
  <si>
    <r>
      <rPr>
        <b/>
        <sz val="10"/>
        <color indexed="8"/>
        <rFont val="Calibri"/>
        <family val="2"/>
        <charset val="238"/>
        <scheme val="minor"/>
      </rPr>
      <t>Građevinski radovi probijanja zidova i štemanja</t>
    </r>
    <r>
      <rPr>
        <sz val="10"/>
        <color indexed="8"/>
        <rFont val="Calibri"/>
        <family val="2"/>
        <charset val="238"/>
        <scheme val="minor"/>
      </rPr>
      <t xml:space="preserve"> za prolaz ventilacijskih spiro cijevi kroz zidove, te sanacija istih.</t>
    </r>
  </si>
  <si>
    <r>
      <t xml:space="preserve">Dobava i ugradnja </t>
    </r>
    <r>
      <rPr>
        <b/>
        <sz val="10"/>
        <color indexed="8"/>
        <rFont val="Calibri"/>
        <family val="2"/>
        <charset val="238"/>
        <scheme val="minor"/>
      </rPr>
      <t>ovjesnog materijala</t>
    </r>
    <r>
      <rPr>
        <sz val="10"/>
        <color indexed="8"/>
        <rFont val="Calibri"/>
        <family val="2"/>
        <charset val="238"/>
        <scheme val="minor"/>
      </rPr>
      <t xml:space="preserve"> za učvršćenje unutarnjih jedinica, predizoliranih bakrenih cijevi kao vijci, navojne šipke, obujmice, tiple i drugo.</t>
    </r>
  </si>
  <si>
    <r>
      <t xml:space="preserve">Dobava i ugradnja </t>
    </r>
    <r>
      <rPr>
        <b/>
        <sz val="10"/>
        <color indexed="8"/>
        <rFont val="Calibri"/>
        <family val="2"/>
        <charset val="238"/>
        <scheme val="minor"/>
      </rPr>
      <t>VRF sustava u izvedbi toplinske pumpe za vanjsku ugradnju</t>
    </r>
    <r>
      <rPr>
        <sz val="10"/>
        <color indexed="8"/>
        <rFont val="Calibri"/>
        <family val="2"/>
        <charset val="238"/>
        <scheme val="minor"/>
      </rPr>
      <t xml:space="preserve">,  rashladnog kondenzatorsko/kompresorskog uređaja s dvostrukim inverterski DC reguliranim rotacionim  kompresorom po jednoj vanjskoj jedinici sa </t>
    </r>
    <r>
      <rPr>
        <b/>
        <sz val="10"/>
        <color indexed="8"/>
        <rFont val="Calibri"/>
        <family val="2"/>
        <charset val="238"/>
        <scheme val="minor"/>
      </rPr>
      <t>backup opcijom</t>
    </r>
    <r>
      <rPr>
        <sz val="10"/>
        <color indexed="8"/>
        <rFont val="Calibri"/>
        <family val="2"/>
        <charset val="238"/>
        <scheme val="minor"/>
      </rPr>
      <t>, zrakom hlađenim kondenzatorom, mikroprocerskom regulacionom automatikom i elektronskim ekspanzijskim ventilom,  zaštićen od vremenskih utjecaja. Vanjski uređaji se montiraju na betonske blokove. Elektro napajanje uređaja je predviđeno na pripremljeni el. priključak. U cijenu uključiti i uporabu auto dizalice za podizanje vanjske jedinice na krov objekta - visina dizanja 4,35 m.</t>
    </r>
  </si>
  <si>
    <r>
      <rPr>
        <i/>
        <sz val="10"/>
        <color indexed="8"/>
        <rFont val="Calibri"/>
        <family val="2"/>
        <charset val="238"/>
        <scheme val="minor"/>
      </rPr>
      <t>Original ili jednakovrijedno:</t>
    </r>
    <r>
      <rPr>
        <sz val="10"/>
        <color indexed="8"/>
        <rFont val="Calibri"/>
        <family val="2"/>
        <charset val="238"/>
        <scheme val="minor"/>
      </rPr>
      <t xml:space="preserve">
</t>
    </r>
    <r>
      <rPr>
        <b/>
        <sz val="10"/>
        <color indexed="8"/>
        <rFont val="Calibri"/>
        <family val="2"/>
        <charset val="238"/>
        <scheme val="minor"/>
      </rPr>
      <t>MMY-MAP1406HT8P-E</t>
    </r>
  </si>
  <si>
    <r>
      <rPr>
        <i/>
        <sz val="10"/>
        <color indexed="8"/>
        <rFont val="Calibri"/>
        <family val="2"/>
        <charset val="238"/>
        <scheme val="minor"/>
      </rPr>
      <t>Original ili jednakovrijedno:</t>
    </r>
    <r>
      <rPr>
        <sz val="10"/>
        <color indexed="8"/>
        <rFont val="Calibri"/>
        <family val="2"/>
        <charset val="238"/>
        <scheme val="minor"/>
      </rPr>
      <t xml:space="preserve">
</t>
    </r>
    <r>
      <rPr>
        <b/>
        <sz val="10"/>
        <color indexed="8"/>
        <rFont val="Calibri"/>
        <family val="2"/>
        <charset val="238"/>
        <scheme val="minor"/>
      </rPr>
      <t>MMY-MAP1606HT8P-E</t>
    </r>
  </si>
  <si>
    <r>
      <t xml:space="preserve">Dobava i ugradnja </t>
    </r>
    <r>
      <rPr>
        <b/>
        <sz val="10"/>
        <color indexed="8"/>
        <rFont val="Calibri"/>
        <family val="2"/>
        <charset val="238"/>
        <scheme val="minor"/>
      </rPr>
      <t>unutrašnjih klima jedinica</t>
    </r>
    <r>
      <rPr>
        <sz val="10"/>
        <color indexed="8"/>
        <rFont val="Calibri"/>
        <family val="2"/>
        <charset val="238"/>
        <scheme val="minor"/>
      </rPr>
      <t xml:space="preserve"> za montažu na zid zidnog tipa, s mikroprocerskom regulacionom automatikom. Sa unutrašnjom jedinicom isporučiti i daljinski upravljač.</t>
    </r>
  </si>
  <si>
    <r>
      <rPr>
        <i/>
        <sz val="10"/>
        <color indexed="8"/>
        <rFont val="Calibri"/>
        <family val="2"/>
        <charset val="238"/>
        <scheme val="minor"/>
      </rPr>
      <t>Original ili jednakovrijedno:</t>
    </r>
    <r>
      <rPr>
        <sz val="10"/>
        <color indexed="8"/>
        <rFont val="Calibri"/>
        <family val="2"/>
        <charset val="238"/>
        <scheme val="minor"/>
      </rPr>
      <t xml:space="preserve">
</t>
    </r>
    <r>
      <rPr>
        <b/>
        <sz val="10"/>
        <color indexed="8"/>
        <rFont val="Calibri"/>
        <family val="2"/>
        <charset val="238"/>
        <scheme val="minor"/>
      </rPr>
      <t>MMK-AP0073H</t>
    </r>
  </si>
  <si>
    <r>
      <rPr>
        <i/>
        <sz val="10"/>
        <color indexed="8"/>
        <rFont val="Calibri"/>
        <family val="2"/>
        <charset val="238"/>
        <scheme val="minor"/>
      </rPr>
      <t>Original ili jednakovrijedno:</t>
    </r>
    <r>
      <rPr>
        <sz val="10"/>
        <color indexed="8"/>
        <rFont val="Calibri"/>
        <family val="2"/>
        <charset val="238"/>
        <scheme val="minor"/>
      </rPr>
      <t xml:space="preserve">
</t>
    </r>
    <r>
      <rPr>
        <b/>
        <sz val="10"/>
        <color indexed="8"/>
        <rFont val="Calibri"/>
        <family val="2"/>
        <charset val="238"/>
        <scheme val="minor"/>
      </rPr>
      <t xml:space="preserve">MMK-AP0093H </t>
    </r>
  </si>
  <si>
    <r>
      <rPr>
        <i/>
        <sz val="10"/>
        <color indexed="8"/>
        <rFont val="Calibri"/>
        <family val="2"/>
        <charset val="238"/>
        <scheme val="minor"/>
      </rPr>
      <t>Original ili jednakovrijedno:</t>
    </r>
    <r>
      <rPr>
        <sz val="10"/>
        <color indexed="8"/>
        <rFont val="Calibri"/>
        <family val="2"/>
        <charset val="238"/>
        <scheme val="minor"/>
      </rPr>
      <t xml:space="preserve">
</t>
    </r>
    <r>
      <rPr>
        <b/>
        <sz val="10"/>
        <color indexed="8"/>
        <rFont val="Calibri"/>
        <family val="2"/>
        <charset val="238"/>
        <scheme val="minor"/>
      </rPr>
      <t xml:space="preserve">MMK-AP0123H  </t>
    </r>
  </si>
  <si>
    <r>
      <rPr>
        <i/>
        <sz val="10"/>
        <color indexed="8"/>
        <rFont val="Calibri"/>
        <family val="2"/>
        <charset val="238"/>
        <scheme val="minor"/>
      </rPr>
      <t>Original ili jednakovrijedno:</t>
    </r>
    <r>
      <rPr>
        <sz val="10"/>
        <color indexed="8"/>
        <rFont val="Calibri"/>
        <family val="2"/>
        <charset val="238"/>
        <scheme val="minor"/>
      </rPr>
      <t xml:space="preserve">
</t>
    </r>
    <r>
      <rPr>
        <b/>
        <sz val="10"/>
        <color indexed="8"/>
        <rFont val="Calibri"/>
        <family val="2"/>
        <charset val="238"/>
        <scheme val="minor"/>
      </rPr>
      <t>MMK-AP0153H</t>
    </r>
  </si>
  <si>
    <r>
      <rPr>
        <i/>
        <sz val="10"/>
        <color indexed="8"/>
        <rFont val="Calibri"/>
        <family val="2"/>
        <charset val="238"/>
        <scheme val="minor"/>
      </rPr>
      <t>Original ili jednakovrijedno:</t>
    </r>
    <r>
      <rPr>
        <sz val="10"/>
        <color indexed="8"/>
        <rFont val="Calibri"/>
        <family val="2"/>
        <charset val="238"/>
        <scheme val="minor"/>
      </rPr>
      <t xml:space="preserve">
</t>
    </r>
    <r>
      <rPr>
        <b/>
        <sz val="10"/>
        <color indexed="8"/>
        <rFont val="Calibri"/>
        <family val="2"/>
        <charset val="238"/>
        <scheme val="minor"/>
      </rPr>
      <t>MMK-AP0183H</t>
    </r>
  </si>
  <si>
    <r>
      <rPr>
        <i/>
        <sz val="10"/>
        <color indexed="8"/>
        <rFont val="Calibri"/>
        <family val="2"/>
        <charset val="238"/>
        <scheme val="minor"/>
      </rPr>
      <t>Original ili jednakovrijedno:</t>
    </r>
    <r>
      <rPr>
        <sz val="10"/>
        <color indexed="8"/>
        <rFont val="Calibri"/>
        <family val="2"/>
        <charset val="238"/>
        <scheme val="minor"/>
      </rPr>
      <t xml:space="preserve">
</t>
    </r>
    <r>
      <rPr>
        <b/>
        <sz val="10"/>
        <color indexed="8"/>
        <rFont val="Calibri"/>
        <family val="2"/>
        <charset val="238"/>
        <scheme val="minor"/>
      </rPr>
      <t>MMK-AP0243H</t>
    </r>
  </si>
  <si>
    <r>
      <t xml:space="preserve">Dobava i ugradnja </t>
    </r>
    <r>
      <rPr>
        <b/>
        <sz val="10"/>
        <color indexed="8"/>
        <rFont val="Calibri"/>
        <family val="2"/>
        <charset val="238"/>
        <scheme val="minor"/>
      </rPr>
      <t>daljinskog upravljača Smart Managera</t>
    </r>
    <r>
      <rPr>
        <sz val="10"/>
        <color indexed="8"/>
        <rFont val="Calibri"/>
        <family val="2"/>
        <charset val="238"/>
        <scheme val="minor"/>
      </rPr>
      <t xml:space="preserve"> </t>
    </r>
    <r>
      <rPr>
        <b/>
        <sz val="10"/>
        <color indexed="8"/>
        <rFont val="Calibri"/>
        <family val="2"/>
        <charset val="238"/>
        <scheme val="minor"/>
      </rPr>
      <t>za centralno daljinsko upravljanje</t>
    </r>
    <r>
      <rPr>
        <sz val="10"/>
        <color indexed="8"/>
        <rFont val="Calibri"/>
        <family val="2"/>
        <charset val="238"/>
        <scheme val="minor"/>
      </rPr>
      <t xml:space="preserve"> do 128 unutarnje jedinice preko TCC-Link mreže, za upravljanje, kontrola i nadzor SMMSi sustava, a uz mogućnost spajanja i upravljanja sa DI i SDI sustavima.</t>
    </r>
  </si>
  <si>
    <r>
      <rPr>
        <i/>
        <sz val="10"/>
        <color indexed="8"/>
        <rFont val="Calibri"/>
        <family val="2"/>
        <charset val="238"/>
        <scheme val="minor"/>
      </rPr>
      <t>Original ili jednakovrijedno:</t>
    </r>
    <r>
      <rPr>
        <sz val="10"/>
        <color indexed="8"/>
        <rFont val="Calibri"/>
        <family val="2"/>
        <charset val="238"/>
        <scheme val="minor"/>
      </rPr>
      <t xml:space="preserve">
</t>
    </r>
    <r>
      <rPr>
        <b/>
        <sz val="10"/>
        <color indexed="8"/>
        <rFont val="Calibri"/>
        <family val="2"/>
        <charset val="238"/>
        <scheme val="minor"/>
      </rPr>
      <t>TOSHIBA BMS-SM1281ETLE</t>
    </r>
  </si>
  <si>
    <r>
      <t xml:space="preserve">Dobava i </t>
    </r>
    <r>
      <rPr>
        <b/>
        <sz val="10"/>
        <color indexed="8"/>
        <rFont val="Calibri"/>
        <family val="2"/>
        <charset val="238"/>
        <scheme val="minor"/>
      </rPr>
      <t>nadopunjavanje sustava sredstvom za hlađenje R410A</t>
    </r>
    <r>
      <rPr>
        <sz val="10"/>
        <color indexed="8"/>
        <rFont val="Calibri"/>
        <family val="2"/>
        <charset val="238"/>
        <scheme val="minor"/>
      </rPr>
      <t>.</t>
    </r>
  </si>
  <si>
    <r>
      <rPr>
        <b/>
        <sz val="10"/>
        <rFont val="Calibri"/>
        <family val="2"/>
        <charset val="238"/>
        <scheme val="minor"/>
      </rPr>
      <t>Dovoz materijala, uređaja i alata</t>
    </r>
    <r>
      <rPr>
        <sz val="10"/>
        <rFont val="Calibri"/>
        <family val="2"/>
        <charset val="238"/>
        <scheme val="minor"/>
      </rPr>
      <t xml:space="preserve"> na gradilište </t>
    </r>
    <r>
      <rPr>
        <b/>
        <sz val="10"/>
        <rFont val="Calibri"/>
        <family val="2"/>
        <charset val="238"/>
        <scheme val="minor"/>
      </rPr>
      <t>te odvoz preostalog sa gradilišta.</t>
    </r>
    <r>
      <rPr>
        <sz val="10"/>
        <rFont val="Arial"/>
        <family val="2"/>
        <charset val="238"/>
      </rPr>
      <t/>
    </r>
  </si>
  <si>
    <r>
      <rPr>
        <b/>
        <sz val="10"/>
        <color indexed="8"/>
        <rFont val="Calibri"/>
        <family val="2"/>
        <charset val="238"/>
        <scheme val="minor"/>
      </rPr>
      <t>Izrada postolja ili ovjesa</t>
    </r>
    <r>
      <rPr>
        <sz val="10"/>
        <color indexed="8"/>
        <rFont val="Calibri"/>
        <family val="2"/>
        <charset val="238"/>
        <scheme val="minor"/>
      </rPr>
      <t>, sa antivibracionom gumenom podlogom, svim pričvrsnim i spojnim elementima za ugradnju vanjske jedinice, sve prema uputama proizvođača. Postolje izraditi od betonskih rubnjaka (kao Samoborka - skošeni rubnjak 18/24x100cm), a ispod njih (na betonsku ploču krova) položiti gumenu podlogu debljine 1 cm.</t>
    </r>
  </si>
  <si>
    <r>
      <rPr>
        <b/>
        <sz val="10"/>
        <color indexed="8"/>
        <rFont val="Calibri"/>
        <family val="2"/>
        <charset val="238"/>
        <scheme val="minor"/>
      </rPr>
      <t>Spajanje vanjskih VRF jedinica na pripremljeni električni priključak u "GRO"</t>
    </r>
    <r>
      <rPr>
        <sz val="10"/>
        <color indexed="8"/>
        <rFont val="Calibri"/>
        <family val="2"/>
        <charset val="238"/>
        <scheme val="minor"/>
      </rPr>
      <t xml:space="preserve"> razvodnom ormaru (automatski osigurač "C ili D" 16 A) ; (5 x 2,5 mm² ) 220 V</t>
    </r>
  </si>
  <si>
    <r>
      <rPr>
        <b/>
        <sz val="10"/>
        <color indexed="8"/>
        <rFont val="Calibri"/>
        <family val="2"/>
        <charset val="238"/>
        <scheme val="minor"/>
      </rPr>
      <t>Puštanje u pogon</t>
    </r>
    <r>
      <rPr>
        <sz val="10"/>
        <color indexed="8"/>
        <rFont val="Calibri"/>
        <family val="2"/>
        <charset val="238"/>
        <scheme val="minor"/>
      </rPr>
      <t xml:space="preserve"> kompletnog sustava hlađenja </t>
    </r>
    <r>
      <rPr>
        <b/>
        <sz val="10"/>
        <color indexed="8"/>
        <rFont val="Calibri"/>
        <family val="2"/>
        <charset val="238"/>
        <scheme val="minor"/>
      </rPr>
      <t>i programiranje centralnog daljinskog upravljača</t>
    </r>
    <r>
      <rPr>
        <sz val="10"/>
        <color indexed="8"/>
        <rFont val="Calibri"/>
        <family val="2"/>
        <charset val="238"/>
        <scheme val="minor"/>
      </rPr>
      <t>, od strane ovlaštenog servisera ponuđene opreme, sa izdavanjem potrebnih garancija i uputama za korištenje sustava hlađenja.</t>
    </r>
  </si>
  <si>
    <r>
      <t xml:space="preserve">Dobava i ugradnja </t>
    </r>
    <r>
      <rPr>
        <b/>
        <sz val="10"/>
        <color indexed="8"/>
        <rFont val="Calibri"/>
        <family val="2"/>
        <charset val="238"/>
        <scheme val="minor"/>
      </rPr>
      <t>PVC cijevi za odvod kondezata</t>
    </r>
    <r>
      <rPr>
        <sz val="10"/>
        <color indexed="8"/>
        <rFont val="Calibri"/>
        <family val="2"/>
        <charset val="238"/>
        <scheme val="minor"/>
      </rPr>
      <t xml:space="preserve"> sa unutrašnje rashladne jedinice i spajanje na odvode. Stavka uključuje fitinge i sav ovjesni pribor, te zaštitne cijevi većeg promjera za prolaz kroz zidove i ploče.</t>
    </r>
  </si>
  <si>
    <r>
      <rPr>
        <b/>
        <sz val="10"/>
        <color indexed="8"/>
        <rFont val="Calibri"/>
        <family val="2"/>
        <charset val="238"/>
        <scheme val="minor"/>
      </rPr>
      <t>Sitni potrošni materijal</t>
    </r>
    <r>
      <rPr>
        <sz val="10"/>
        <color indexed="8"/>
        <rFont val="Calibri"/>
        <family val="2"/>
        <charset val="238"/>
        <scheme val="minor"/>
      </rPr>
      <t>.</t>
    </r>
  </si>
  <si>
    <r>
      <rPr>
        <b/>
        <sz val="10"/>
        <rFont val="Calibri"/>
        <family val="2"/>
        <charset val="238"/>
        <scheme val="minor"/>
      </rPr>
      <t>Šlicanje zidova</t>
    </r>
    <r>
      <rPr>
        <sz val="10"/>
        <rFont val="Calibri"/>
        <family val="2"/>
        <charset val="238"/>
        <scheme val="minor"/>
      </rPr>
      <t xml:space="preserve"> i podova za ugradnju horizontalne i vertikalne odvodnje kondenzata iz unutarnje klima jedinice te sanacija zidova i podova. U stavku uključiti odvoz i čiščenje otpadnog materijala. Šlicanje se izvodi unutar prostorija od horizontalnog razvoda do upojnog bunara.</t>
    </r>
  </si>
  <si>
    <r>
      <rPr>
        <b/>
        <sz val="10"/>
        <color indexed="8"/>
        <rFont val="Calibri"/>
        <family val="2"/>
        <charset val="238"/>
        <scheme val="minor"/>
      </rPr>
      <t>Montaža sa ispuhivanjem cijevnog razvoda te tlačna proba</t>
    </r>
    <r>
      <rPr>
        <sz val="10"/>
        <color indexed="8"/>
        <rFont val="Calibri"/>
        <family val="2"/>
        <charset val="238"/>
        <scheme val="minor"/>
      </rPr>
      <t xml:space="preserve"> sa N2 (dušik) na 33 bara u trajanju 24 sati, vakumiranje cijevnog razvoda, sa nadopunjavanjem ekološkog plina R 410 A prema uputama proizvođača.</t>
    </r>
  </si>
  <si>
    <r>
      <t>Dobava i ugradnja</t>
    </r>
    <r>
      <rPr>
        <b/>
        <sz val="10"/>
        <color indexed="8"/>
        <rFont val="Calibri"/>
        <family val="2"/>
        <charset val="238"/>
        <scheme val="minor"/>
      </rPr>
      <t xml:space="preserve"> DC INVERTER rashladnog kondenzatorsko / kompresorskog sustava</t>
    </r>
    <r>
      <rPr>
        <sz val="10"/>
        <color indexed="8"/>
        <rFont val="Calibri"/>
        <family val="2"/>
        <charset val="238"/>
        <scheme val="minor"/>
      </rPr>
      <t xml:space="preserve"> za hlađenje i grijanje, koji obvezatno mora imati automatski restart po prekidu i ponovnom uspostavljanju napajanja s mikroprocerskom regulacionom automatikom i elektronskim ekspanzijskim ventilom (dizalica topline) "Split" izvedbe, koja se sastoji od jedne unutarnje i jedne vanjske jedinice. Sa dizalicama topline isporučiti pocinčane čelične nosače sa gumenim amortizerima. Unutrašnja jedinica se upravlja putem bežičnog daljinskog upravljača.
Mogućnost spajanja on/off kontakta koji omogućuje prekid rada ili pokretanje uređaja putem npr. prozorskog kontakta.</t>
    </r>
  </si>
  <si>
    <r>
      <t xml:space="preserve">Tehničke karakteristike:
Učin hlađenja: 6,1 (1,8 - 7,1) kW
Učin grijanja: 6,8 (1,5 - 8,4) kW
SEER / Energetska klasa: 6,0 / A+
SCOP / Energetska klasa: 4,1 / A+
Razina buke vanjska jedinica: 55 dBA        Razina buke unutrašnja jedinica: 50 dBA 
Dimenzije vanjske j. (v/š/d): 880x840x330 mm
Težina vanjske jedinice: 55 kg                   
Dimenzije unutrašnje j. (v/š/d): 305x923x250 mm
Težina unutrašnje jedinice: 13 kg
Promjer priključka cijevi:
- plinska faza: </t>
    </r>
    <r>
      <rPr>
        <sz val="10"/>
        <color indexed="8"/>
        <rFont val="Calibri"/>
        <family val="2"/>
        <charset val="238"/>
        <scheme val="minor"/>
      </rPr>
      <t>ø15,88 (5/8) mm(")
- tekuća faza: ø6,35 (1/4) mm(")
Maksimalna duljina cijevi: 30 m
Maksimalna visinska razlika: 15 m
Napajanje: 230 V - 1 f - 50 Hz - 1,90 kW
Medij: R410A</t>
    </r>
  </si>
  <si>
    <r>
      <rPr>
        <i/>
        <sz val="10"/>
        <color indexed="8"/>
        <rFont val="Calibri"/>
        <family val="2"/>
        <charset val="238"/>
        <scheme val="minor"/>
      </rPr>
      <t>Original ili jednakovrijedno:</t>
    </r>
    <r>
      <rPr>
        <sz val="10"/>
        <color indexed="8"/>
        <rFont val="Calibri"/>
        <family val="2"/>
        <charset val="238"/>
        <scheme val="minor"/>
      </rPr>
      <t xml:space="preserve">
</t>
    </r>
    <r>
      <rPr>
        <b/>
        <sz val="10"/>
        <color indexed="8"/>
        <rFont val="Calibri"/>
        <family val="2"/>
        <charset val="238"/>
        <scheme val="minor"/>
      </rPr>
      <t>MSZ-HJ60VA + MUZ-HJ60VA</t>
    </r>
  </si>
  <si>
    <r>
      <rPr>
        <b/>
        <sz val="10"/>
        <color indexed="8"/>
        <rFont val="Calibri"/>
        <family val="2"/>
        <charset val="238"/>
        <scheme val="minor"/>
      </rPr>
      <t>Tlačna proba</t>
    </r>
    <r>
      <rPr>
        <sz val="10"/>
        <color indexed="8"/>
        <rFont val="Calibri"/>
        <family val="2"/>
        <charset val="238"/>
        <scheme val="minor"/>
      </rPr>
      <t xml:space="preserve"> bakrenih cijevi za povezivanje vanjske dizalice topline i unutrašnjih jedinica klima uređaja (ventilokonvektora) koje koriste radni medij freon R410A. Po završetku ugradnje za ispitivanje čvrstoće cijevi potrebno je izvršiti tlačnu probu na ispitni tlak od 40 bar u trajanju od 30 minuta. Za propuštanje cijevi potrebno je izvršiti tlačnu probu na ispitni tlak od 32 bar u trajanju od 8 sati. Odstupanje na manometru smije biti maksimalno 5% ili 1-1,5 bar. Radni medij ispitivanja je dušik.
</t>
    </r>
  </si>
  <si>
    <r>
      <t xml:space="preserve">Probni pogon </t>
    </r>
    <r>
      <rPr>
        <sz val="10"/>
        <color indexed="8"/>
        <rFont val="Calibri"/>
        <family val="2"/>
        <charset val="238"/>
        <scheme val="minor"/>
      </rPr>
      <t>sa uslugom servisera i izdavanje atesta.</t>
    </r>
  </si>
  <si>
    <r>
      <t xml:space="preserve">Dobava i ugradnja </t>
    </r>
    <r>
      <rPr>
        <b/>
        <sz val="10"/>
        <color indexed="8"/>
        <rFont val="Calibri"/>
        <family val="2"/>
        <charset val="238"/>
        <scheme val="minor"/>
      </rPr>
      <t>modularnog klima uređaja</t>
    </r>
  </si>
  <si>
    <r>
      <t>ukupni protok zraka = 8046 m</t>
    </r>
    <r>
      <rPr>
        <vertAlign val="superscript"/>
        <sz val="10"/>
        <color indexed="8"/>
        <rFont val="Calibri"/>
        <family val="2"/>
        <charset val="238"/>
        <scheme val="minor"/>
      </rPr>
      <t>3</t>
    </r>
    <r>
      <rPr>
        <sz val="10"/>
        <color indexed="8"/>
        <rFont val="Calibri"/>
        <family val="2"/>
        <charset val="238"/>
        <scheme val="minor"/>
      </rPr>
      <t>/h</t>
    </r>
  </si>
  <si>
    <r>
      <t>količina dobave svježeg zraka G = 1800 m</t>
    </r>
    <r>
      <rPr>
        <vertAlign val="superscript"/>
        <sz val="10"/>
        <color indexed="8"/>
        <rFont val="Calibri"/>
        <family val="2"/>
        <charset val="238"/>
        <scheme val="minor"/>
      </rPr>
      <t>3</t>
    </r>
    <r>
      <rPr>
        <sz val="10"/>
        <color indexed="8"/>
        <rFont val="Calibri"/>
        <family val="2"/>
        <charset val="238"/>
        <scheme val="minor"/>
      </rPr>
      <t>/h</t>
    </r>
  </si>
  <si>
    <r>
      <t>- rotacijski regenerator u kućištu, količina zraka 1800 m</t>
    </r>
    <r>
      <rPr>
        <vertAlign val="superscript"/>
        <sz val="10"/>
        <color indexed="8"/>
        <rFont val="Calibri"/>
        <family val="2"/>
        <charset val="238"/>
        <scheme val="minor"/>
      </rPr>
      <t>3</t>
    </r>
    <r>
      <rPr>
        <sz val="10"/>
        <color indexed="8"/>
        <rFont val="Calibri"/>
        <family val="2"/>
        <charset val="238"/>
        <scheme val="minor"/>
      </rPr>
      <t>/h, učin rekuperacije prilikom grijanja 13,34 kW, učin rekuperacije kod hlađenja 4,09 kW</t>
    </r>
  </si>
  <si>
    <r>
      <t>- VF ventilator bez spiralnog kućišta, protok zraka 8046 m</t>
    </r>
    <r>
      <rPr>
        <vertAlign val="superscript"/>
        <sz val="10"/>
        <color indexed="8"/>
        <rFont val="Calibri"/>
        <family val="2"/>
        <charset val="238"/>
        <scheme val="minor"/>
      </rPr>
      <t>3</t>
    </r>
    <r>
      <rPr>
        <sz val="10"/>
        <color indexed="8"/>
        <rFont val="Calibri"/>
        <family val="2"/>
        <charset val="238"/>
        <scheme val="minor"/>
      </rPr>
      <t>/h, napajanje 3x400V/50Hz, apsorbirana snaga 2,209kW</t>
    </r>
  </si>
  <si>
    <r>
      <t>- WTH vodeni grijač učina Q=40,0 kW, t</t>
    </r>
    <r>
      <rPr>
        <vertAlign val="subscript"/>
        <sz val="10"/>
        <color indexed="8"/>
        <rFont val="Calibri"/>
        <family val="2"/>
        <charset val="238"/>
        <scheme val="minor"/>
      </rPr>
      <t>zr</t>
    </r>
    <r>
      <rPr>
        <sz val="10"/>
        <color indexed="8"/>
        <rFont val="Calibri"/>
        <family val="2"/>
        <charset val="238"/>
        <scheme val="minor"/>
      </rPr>
      <t xml:space="preserve">=16/30,7°C </t>
    </r>
  </si>
  <si>
    <r>
      <t>radni medij voda t</t>
    </r>
    <r>
      <rPr>
        <vertAlign val="subscript"/>
        <sz val="10"/>
        <color indexed="8"/>
        <rFont val="Calibri"/>
        <family val="2"/>
        <charset val="238"/>
        <scheme val="minor"/>
      </rPr>
      <t>w</t>
    </r>
    <r>
      <rPr>
        <sz val="10"/>
        <color indexed="8"/>
        <rFont val="Calibri"/>
        <family val="2"/>
        <charset val="238"/>
        <scheme val="minor"/>
      </rPr>
      <t>=75/55°C</t>
    </r>
  </si>
  <si>
    <r>
      <t>radni medij voda sa 15% etilen glikola t</t>
    </r>
    <r>
      <rPr>
        <vertAlign val="subscript"/>
        <sz val="10"/>
        <color indexed="8"/>
        <rFont val="Calibri"/>
        <family val="2"/>
        <charset val="238"/>
        <scheme val="minor"/>
      </rPr>
      <t>w</t>
    </r>
    <r>
      <rPr>
        <sz val="10"/>
        <color indexed="8"/>
        <rFont val="Calibri"/>
        <family val="2"/>
        <charset val="238"/>
        <scheme val="minor"/>
      </rPr>
      <t>=7/12°C, t</t>
    </r>
    <r>
      <rPr>
        <vertAlign val="subscript"/>
        <sz val="10"/>
        <color indexed="8"/>
        <rFont val="Calibri"/>
        <family val="2"/>
        <charset val="238"/>
        <scheme val="minor"/>
      </rPr>
      <t>zr</t>
    </r>
    <r>
      <rPr>
        <sz val="10"/>
        <color indexed="8"/>
        <rFont val="Calibri"/>
        <family val="2"/>
        <charset val="238"/>
        <scheme val="minor"/>
      </rPr>
      <t>=35/22°C</t>
    </r>
  </si>
  <si>
    <r>
      <t>- VF ventilator bez spiralnog kućišta, protok zraka 8046 m</t>
    </r>
    <r>
      <rPr>
        <vertAlign val="superscript"/>
        <sz val="10"/>
        <color indexed="8"/>
        <rFont val="Calibri"/>
        <family val="2"/>
        <charset val="238"/>
        <scheme val="minor"/>
      </rPr>
      <t>3</t>
    </r>
    <r>
      <rPr>
        <sz val="10"/>
        <color indexed="8"/>
        <rFont val="Calibri"/>
        <family val="2"/>
        <charset val="238"/>
        <scheme val="minor"/>
      </rPr>
      <t>/h, napajanje 3x400V/50Hz, apsorbirana snaga 1,737kW</t>
    </r>
  </si>
  <si>
    <r>
      <t xml:space="preserve">Proizvođač i tip kao: </t>
    </r>
    <r>
      <rPr>
        <b/>
        <sz val="10"/>
        <color indexed="8"/>
        <rFont val="Calibri"/>
        <family val="2"/>
        <charset val="238"/>
        <scheme val="minor"/>
      </rPr>
      <t>PRO-KLIMA d.o.o.</t>
    </r>
  </si>
  <si>
    <r>
      <t>Dobava i ugradnja elemenata</t>
    </r>
    <r>
      <rPr>
        <b/>
        <sz val="10"/>
        <color indexed="8"/>
        <rFont val="Calibri"/>
        <family val="2"/>
        <charset val="238"/>
        <scheme val="minor"/>
      </rPr>
      <t xml:space="preserve"> automatske regulacije </t>
    </r>
  </si>
  <si>
    <r>
      <t xml:space="preserve">SIEMENS </t>
    </r>
    <r>
      <rPr>
        <sz val="10"/>
        <color indexed="8"/>
        <rFont val="Calibri"/>
        <family val="2"/>
        <charset val="238"/>
        <scheme val="minor"/>
      </rPr>
      <t>za modularni klima uređaj KEK 7</t>
    </r>
  </si>
  <si>
    <r>
      <t xml:space="preserve">Dobava i ugradnja </t>
    </r>
    <r>
      <rPr>
        <b/>
        <sz val="10"/>
        <color indexed="8"/>
        <rFont val="Calibri"/>
        <family val="2"/>
        <charset val="238"/>
        <scheme val="minor"/>
      </rPr>
      <t>inverterske dizalice topline</t>
    </r>
    <r>
      <rPr>
        <sz val="10"/>
        <color indexed="8"/>
        <rFont val="Calibri"/>
        <family val="2"/>
        <charset val="238"/>
        <scheme val="minor"/>
      </rPr>
      <t xml:space="preserve"> </t>
    </r>
    <r>
      <rPr>
        <b/>
        <sz val="10"/>
        <color indexed="8"/>
        <rFont val="Calibri"/>
        <family val="2"/>
        <charset val="238"/>
        <scheme val="minor"/>
      </rPr>
      <t>zrak-voda</t>
    </r>
    <r>
      <rPr>
        <sz val="10"/>
        <color indexed="8"/>
        <rFont val="Calibri"/>
        <family val="2"/>
        <charset val="238"/>
        <scheme val="minor"/>
      </rPr>
      <t xml:space="preserve"> za vanjsku ugradnju sa zrakom hlađenim kondenzatorom u kompletu sa pumpom i hidrauličkim modulom. Radni medij je R410A. Kompresor je scroll izvedba, inverterski s kontinuiranom regulacijom opterećenja. Zrakom hlađeni kondenzator sa ugrađenim podhlađivačem posebno je zaštićen poliakrilnim premazom protiv korozije i agresivnih utjecaja okoline. Ventilatori su aksijalni sa eksternim tlakom od 78 Pa. Uz uređaj se standardno isporučuje daljinski žičani upravljač s 7 dnevnim timerom kojeg moguće dislocirati do 500 m od uređaja. Elektronska regulacija omogućava automatski restart uređaja nakon prekida napajanja.</t>
    </r>
  </si>
  <si>
    <r>
      <t xml:space="preserve">Proizvođač kao: </t>
    </r>
    <r>
      <rPr>
        <b/>
        <sz val="10"/>
        <color indexed="8"/>
        <rFont val="Calibri"/>
        <family val="2"/>
        <charset val="238"/>
        <scheme val="minor"/>
      </rPr>
      <t>”Daikin”</t>
    </r>
  </si>
  <si>
    <r>
      <t xml:space="preserve">tip: </t>
    </r>
    <r>
      <rPr>
        <b/>
        <sz val="10"/>
        <color indexed="8"/>
        <rFont val="Calibri"/>
        <family val="2"/>
        <charset val="238"/>
        <scheme val="minor"/>
      </rPr>
      <t>EWYQ064CAWP</t>
    </r>
  </si>
  <si>
    <r>
      <t>Dobava i ugradnja</t>
    </r>
    <r>
      <rPr>
        <b/>
        <sz val="10"/>
        <color indexed="8"/>
        <rFont val="Calibri"/>
        <family val="2"/>
        <charset val="238"/>
        <scheme val="minor"/>
      </rPr>
      <t xml:space="preserve"> krilastog zakretnog distributera zraka</t>
    </r>
    <r>
      <rPr>
        <sz val="10"/>
        <color indexed="8"/>
        <rFont val="Calibri"/>
        <family val="2"/>
        <charset val="238"/>
        <scheme val="minor"/>
      </rPr>
      <t>, uključujući univerzalnu priključnu kutiju za ditributer (PK3-vertikalni priključak). Priključne kutije su izrađene od pocinčanog čeličnog lima. Dimenzija okruglog distributera ∅400 mm i visina priključne kutije 200 mm.</t>
    </r>
  </si>
  <si>
    <r>
      <rPr>
        <sz val="10"/>
        <color indexed="8"/>
        <rFont val="Calibri"/>
        <family val="2"/>
        <charset val="238"/>
        <scheme val="minor"/>
      </rPr>
      <t>tip:</t>
    </r>
    <r>
      <rPr>
        <b/>
        <sz val="10"/>
        <color indexed="8"/>
        <rFont val="Calibri"/>
        <family val="2"/>
        <charset val="238"/>
        <scheme val="minor"/>
      </rPr>
      <t xml:space="preserve"> DKZ-400-R-A-V-200-Z</t>
    </r>
  </si>
  <si>
    <r>
      <t xml:space="preserve">Dobava i ugradnja </t>
    </r>
    <r>
      <rPr>
        <b/>
        <sz val="10"/>
        <color indexed="8"/>
        <rFont val="Calibri"/>
        <family val="2"/>
        <charset val="238"/>
        <scheme val="minor"/>
      </rPr>
      <t>regulacijske zaklopke</t>
    </r>
    <r>
      <rPr>
        <sz val="10"/>
        <color indexed="8"/>
        <rFont val="Calibri"/>
        <family val="2"/>
        <charset val="238"/>
        <scheme val="minor"/>
      </rPr>
      <t xml:space="preserve"> za regulaciju protoka zraka u kanalu pravokutnog presjeka, izrađena od pocinčanog čeličnog lima. Ručni pogon, kontinuirana regulacija. ima ugrađenu povratnu oprugu. Integrirani krajnji kontakti, potpuno automatski pogonski mehanizam mogućnost umrežavanja (MP-BUS, LonWorks AS-i BUS). Otpornost prema požaru ispitana prema EN 1366-2, klasificirana prema EN 13501-3. EI 90.</t>
    </r>
  </si>
  <si>
    <r>
      <t xml:space="preserve">Dobava i ugradnja pravokutne </t>
    </r>
    <r>
      <rPr>
        <b/>
        <sz val="10"/>
        <rFont val="Calibri"/>
        <family val="2"/>
        <charset val="238"/>
        <scheme val="minor"/>
      </rPr>
      <t>protupožarne zaklopke</t>
    </r>
    <r>
      <rPr>
        <sz val="10"/>
        <rFont val="Calibri"/>
        <family val="2"/>
        <charset val="238"/>
        <scheme val="minor"/>
      </rPr>
      <t>, od pocinčanog čeličnog lima, zaporna lamela od specijalnog izolacijskog materijala, osovine koje nose zapornu lamelu od nehrđajućeg čelika, a ležajevi od mjedi. Pravokutna zaklopka s motornim pogonom, termoelektrično aktiviranje (72°C) s motorom koji ima ugrađenu povratnu oprugu. Integrirani krajnji kontakti, potpuno automatski pogonski mehanizam mogućnost umrežavanja (MP-BUS, LonWorks AS-i BUS)</t>
    </r>
  </si>
  <si>
    <r>
      <t xml:space="preserve">Proizvođač i tip kao: </t>
    </r>
    <r>
      <rPr>
        <b/>
        <sz val="10"/>
        <rFont val="Calibri"/>
        <family val="2"/>
        <charset val="238"/>
        <scheme val="minor"/>
      </rPr>
      <t xml:space="preserve">"Klimaoprema", Samobor </t>
    </r>
  </si>
  <si>
    <r>
      <t xml:space="preserve">Dobava i ugradnja </t>
    </r>
    <r>
      <rPr>
        <b/>
        <sz val="10"/>
        <color indexed="8"/>
        <rFont val="Calibri"/>
        <family val="2"/>
        <charset val="238"/>
        <scheme val="minor"/>
      </rPr>
      <t>protukišnih čeličnih žaluzija</t>
    </r>
    <r>
      <rPr>
        <sz val="10"/>
        <color indexed="8"/>
        <rFont val="Calibri"/>
        <family val="2"/>
        <charset val="238"/>
        <scheme val="minor"/>
      </rPr>
      <t xml:space="preserve"> za dovod i odvod zraka.</t>
    </r>
  </si>
  <si>
    <r>
      <rPr>
        <b/>
        <sz val="10"/>
        <rFont val="Calibri"/>
        <family val="2"/>
        <charset val="238"/>
        <scheme val="minor"/>
      </rPr>
      <t>”Klimaoprema”</t>
    </r>
    <r>
      <rPr>
        <sz val="10"/>
        <rFont val="Calibri"/>
        <family val="2"/>
        <charset val="238"/>
        <scheme val="minor"/>
      </rPr>
      <t xml:space="preserve"> Samobor, tip:</t>
    </r>
  </si>
  <si>
    <r>
      <t xml:space="preserve">Izrada i montaža </t>
    </r>
    <r>
      <rPr>
        <b/>
        <sz val="10"/>
        <color indexed="8"/>
        <rFont val="Calibri"/>
        <family val="2"/>
        <charset val="238"/>
        <scheme val="minor"/>
      </rPr>
      <t>kvadratnih limenih kanala</t>
    </r>
    <r>
      <rPr>
        <sz val="10"/>
        <color indexed="8"/>
        <rFont val="Calibri"/>
        <family val="2"/>
        <charset val="238"/>
        <scheme val="minor"/>
      </rPr>
      <t xml:space="preserve"> za dovod i odvod zraka. Materijal limenih kanala je pocinčani čelični  lim 0,8 mm. Kanale spajati prirubnicama MEZ 20. </t>
    </r>
  </si>
  <si>
    <r>
      <t xml:space="preserve">Izrada i ugradnja </t>
    </r>
    <r>
      <rPr>
        <b/>
        <sz val="10"/>
        <color indexed="8"/>
        <rFont val="Calibri"/>
        <family val="2"/>
        <charset val="238"/>
        <scheme val="minor"/>
      </rPr>
      <t>okova i materijala za vješanje</t>
    </r>
    <r>
      <rPr>
        <sz val="10"/>
        <color indexed="8"/>
        <rFont val="Calibri"/>
        <family val="2"/>
        <charset val="238"/>
        <scheme val="minor"/>
      </rPr>
      <t xml:space="preserve"> na strop limenih kanala.</t>
    </r>
  </si>
  <si>
    <r>
      <t xml:space="preserve">Dobava i ugradnja </t>
    </r>
    <r>
      <rPr>
        <b/>
        <sz val="10"/>
        <color indexed="8"/>
        <rFont val="Calibri"/>
        <family val="2"/>
        <charset val="238"/>
        <scheme val="minor"/>
      </rPr>
      <t>samoljepljive izolacijske obloge</t>
    </r>
    <r>
      <rPr>
        <sz val="10"/>
        <color indexed="8"/>
        <rFont val="Calibri"/>
        <family val="2"/>
        <charset val="238"/>
        <scheme val="minor"/>
      </rPr>
      <t xml:space="preserve"> u roli, za izolaciju unutrašnjih tlačnih kvadratnih kanala, za dovod zraka u prostor sportske dvorane. Debljina izolacije 9 mm. Širina ploče iznosi 1 m.</t>
    </r>
  </si>
  <si>
    <r>
      <t xml:space="preserve">Proizvođač i tip: </t>
    </r>
    <r>
      <rPr>
        <b/>
        <sz val="10"/>
        <rFont val="Calibri"/>
        <family val="2"/>
        <charset val="238"/>
        <scheme val="minor"/>
      </rPr>
      <t>“Armaflex” AC</t>
    </r>
  </si>
  <si>
    <r>
      <rPr>
        <sz val="10"/>
        <rFont val="Calibri"/>
        <family val="2"/>
        <charset val="238"/>
        <scheme val="minor"/>
      </rPr>
      <t>šifra:</t>
    </r>
    <r>
      <rPr>
        <b/>
        <sz val="10"/>
        <rFont val="Calibri"/>
        <family val="2"/>
        <charset val="238"/>
        <scheme val="minor"/>
      </rPr>
      <t xml:space="preserve"> AC-09-99/EA</t>
    </r>
  </si>
  <si>
    <r>
      <rPr>
        <b/>
        <sz val="10"/>
        <color indexed="8"/>
        <rFont val="Calibri"/>
        <family val="2"/>
        <charset val="238"/>
        <scheme val="minor"/>
      </rPr>
      <t>Protupožarno brtvljenje</t>
    </r>
    <r>
      <rPr>
        <sz val="10"/>
        <color indexed="8"/>
        <rFont val="Calibri"/>
        <family val="2"/>
        <charset val="238"/>
        <scheme val="minor"/>
      </rPr>
      <t xml:space="preserve"> prodora cijevi grijanja i hlađenja na granicama požarnih sektora masom vatrootpornosti 90 minuta od ovlaštene osobe prema uputama proizvođača. Prodore brtviti ekspandirajućim protupožarni akrilnim kitom kao Promaseal-AG ili jednakovrijedno.</t>
    </r>
  </si>
  <si>
    <r>
      <t xml:space="preserve">Dobava i ugradnja </t>
    </r>
    <r>
      <rPr>
        <b/>
        <sz val="10"/>
        <rFont val="Calibri"/>
        <family val="2"/>
        <charset val="238"/>
        <scheme val="minor"/>
      </rPr>
      <t xml:space="preserve">revizijskog okna </t>
    </r>
    <r>
      <rPr>
        <sz val="10"/>
        <rFont val="Calibri"/>
        <family val="2"/>
        <charset val="238"/>
        <scheme val="minor"/>
      </rPr>
      <t>za kvadratni ventilacijski kanal.</t>
    </r>
  </si>
  <si>
    <r>
      <t>Dobavljač i tip kao: "</t>
    </r>
    <r>
      <rPr>
        <b/>
        <sz val="10"/>
        <rFont val="Calibri"/>
        <family val="2"/>
        <charset val="238"/>
        <scheme val="minor"/>
      </rPr>
      <t>Klima-kontakt", Zg</t>
    </r>
  </si>
  <si>
    <r>
      <t xml:space="preserve">Dobava i ugradnja </t>
    </r>
    <r>
      <rPr>
        <b/>
        <sz val="10"/>
        <rFont val="Calibri"/>
        <family val="2"/>
        <charset val="238"/>
        <scheme val="minor"/>
      </rPr>
      <t>cjevovoda od crnih bešavnih cijevi</t>
    </r>
    <r>
      <rPr>
        <sz val="10"/>
        <rFont val="Calibri"/>
        <family val="2"/>
        <charset val="238"/>
        <scheme val="minor"/>
      </rPr>
      <t>, atestiranih, uključivo fazonski komadi te pričvrsni i ovjesni materijal, dimenzija cijevi:</t>
    </r>
  </si>
  <si>
    <r>
      <t xml:space="preserve">Dobava i ugradnja </t>
    </r>
    <r>
      <rPr>
        <b/>
        <sz val="10"/>
        <rFont val="Calibri"/>
        <family val="2"/>
        <charset val="238"/>
        <scheme val="minor"/>
      </rPr>
      <t>cijevne toplinske</t>
    </r>
    <r>
      <rPr>
        <sz val="10"/>
        <rFont val="Calibri"/>
        <family val="2"/>
        <charset val="238"/>
        <scheme val="minor"/>
      </rPr>
      <t xml:space="preserve"> </t>
    </r>
    <r>
      <rPr>
        <b/>
        <sz val="10"/>
        <rFont val="Calibri"/>
        <family val="2"/>
        <charset val="238"/>
        <scheme val="minor"/>
      </rPr>
      <t>izolacije</t>
    </r>
    <r>
      <rPr>
        <sz val="10"/>
        <rFont val="Calibri"/>
        <family val="2"/>
        <charset val="238"/>
        <scheme val="minor"/>
      </rPr>
      <t xml:space="preserve"> za izolaciju čeličnih cijevi grijanja u stropu.</t>
    </r>
  </si>
  <si>
    <r>
      <rPr>
        <b/>
        <sz val="10"/>
        <rFont val="Calibri"/>
        <family val="2"/>
        <charset val="238"/>
        <scheme val="minor"/>
      </rPr>
      <t>Ličenje cjevovoda</t>
    </r>
    <r>
      <rPr>
        <sz val="10"/>
        <rFont val="Calibri"/>
        <family val="2"/>
        <charset val="238"/>
        <scheme val="minor"/>
      </rPr>
      <t xml:space="preserve"> od crnih bešavnih cijevi dvostrukim premazom temeljnom bojom uz prethodno čišćenje cjevovoda čeličnom četkom od rđe.</t>
    </r>
  </si>
  <si>
    <r>
      <t xml:space="preserve">Dobava i </t>
    </r>
    <r>
      <rPr>
        <b/>
        <sz val="10"/>
        <rFont val="Calibri"/>
        <family val="2"/>
        <charset val="238"/>
        <scheme val="minor"/>
      </rPr>
      <t>ugradnja čeličnih bešavnih</t>
    </r>
    <r>
      <rPr>
        <sz val="10"/>
        <rFont val="Calibri"/>
        <family val="2"/>
        <charset val="238"/>
        <scheme val="minor"/>
      </rPr>
      <t xml:space="preserve"> cijevi</t>
    </r>
    <r>
      <rPr>
        <b/>
        <sz val="10"/>
        <rFont val="Calibri"/>
        <family val="2"/>
        <charset val="238"/>
        <scheme val="minor"/>
      </rPr>
      <t xml:space="preserve"> </t>
    </r>
    <r>
      <rPr>
        <sz val="10"/>
        <rFont val="Calibri"/>
        <family val="2"/>
        <charset val="238"/>
        <scheme val="minor"/>
      </rPr>
      <t xml:space="preserve">sa fitinzima za povezivanje rashladnika i hladnjaka klima komore. </t>
    </r>
  </si>
  <si>
    <r>
      <t xml:space="preserve">Dobava i ugradnja </t>
    </r>
    <r>
      <rPr>
        <b/>
        <sz val="10"/>
        <rFont val="Calibri"/>
        <family val="2"/>
        <charset val="238"/>
        <scheme val="minor"/>
      </rPr>
      <t>cijevne toplinske</t>
    </r>
    <r>
      <rPr>
        <sz val="10"/>
        <rFont val="Calibri"/>
        <family val="2"/>
        <charset val="238"/>
        <scheme val="minor"/>
      </rPr>
      <t xml:space="preserve"> </t>
    </r>
    <r>
      <rPr>
        <b/>
        <sz val="10"/>
        <rFont val="Calibri"/>
        <family val="2"/>
        <charset val="238"/>
        <scheme val="minor"/>
      </rPr>
      <t>izolacije</t>
    </r>
    <r>
      <rPr>
        <sz val="10"/>
        <rFont val="Calibri"/>
        <family val="2"/>
        <charset val="238"/>
        <scheme val="minor"/>
      </rPr>
      <t xml:space="preserve"> sa parnom branom za izolaciju vanjske cijevi, sa sjajnom metalnom oblogom.</t>
    </r>
  </si>
  <si>
    <r>
      <t xml:space="preserve">Dobava i ugradnja </t>
    </r>
    <r>
      <rPr>
        <b/>
        <sz val="10"/>
        <rFont val="Calibri"/>
        <family val="2"/>
        <charset val="238"/>
        <scheme val="minor"/>
      </rPr>
      <t xml:space="preserve">kuglastog ventila </t>
    </r>
    <r>
      <rPr>
        <sz val="10"/>
        <rFont val="Calibri"/>
        <family val="2"/>
        <charset val="238"/>
        <scheme val="minor"/>
      </rPr>
      <t>na navojni spoj, dimenzija:</t>
    </r>
  </si>
  <si>
    <r>
      <t xml:space="preserve">Dobava i ugradnja </t>
    </r>
    <r>
      <rPr>
        <b/>
        <sz val="10"/>
        <rFont val="Calibri"/>
        <family val="2"/>
        <charset val="238"/>
        <scheme val="minor"/>
      </rPr>
      <t>odzračnog lonca od 2 litre</t>
    </r>
    <r>
      <rPr>
        <sz val="10"/>
        <rFont val="Calibri"/>
        <family val="2"/>
        <charset val="238"/>
        <scheme val="minor"/>
      </rPr>
      <t xml:space="preserve"> sa automatskim odzračnim lončićem i kuglastim ventilom R1/2”.</t>
    </r>
  </si>
  <si>
    <r>
      <rPr>
        <b/>
        <sz val="10"/>
        <color indexed="8"/>
        <rFont val="Calibri"/>
        <family val="2"/>
        <charset val="238"/>
        <scheme val="minor"/>
      </rPr>
      <t>Tlačna proba</t>
    </r>
    <r>
      <rPr>
        <sz val="10"/>
        <color indexed="8"/>
        <rFont val="Calibri"/>
        <family val="2"/>
        <charset val="238"/>
        <scheme val="minor"/>
      </rPr>
      <t xml:space="preserve"> ugrađenih cijevi i opreme na tlak od 6 bar.</t>
    </r>
  </si>
  <si>
    <r>
      <t>Balansiranje i probni pogon</t>
    </r>
    <r>
      <rPr>
        <sz val="10"/>
        <color indexed="8"/>
        <rFont val="Calibri"/>
        <family val="2"/>
        <charset val="238"/>
        <scheme val="minor"/>
      </rPr>
      <t xml:space="preserve"> sutava ventilacije, sa izdavanjem atesta o funkcionalnosti i svih potrebnih garancija i atesta.</t>
    </r>
  </si>
  <si>
    <r>
      <rPr>
        <b/>
        <sz val="10"/>
        <rFont val="Calibri"/>
        <family val="2"/>
        <charset val="238"/>
        <scheme val="minor"/>
      </rPr>
      <t>Ispitivanje buke</t>
    </r>
    <r>
      <rPr>
        <sz val="10"/>
        <rFont val="Calibri"/>
        <family val="2"/>
        <charset val="238"/>
        <scheme val="minor"/>
      </rPr>
      <t xml:space="preserve"> okoliša i izdavanje atesta</t>
    </r>
  </si>
  <si>
    <r>
      <t xml:space="preserve">Dobava i ugradnja </t>
    </r>
    <r>
      <rPr>
        <b/>
        <sz val="10"/>
        <rFont val="Calibri"/>
        <family val="2"/>
        <charset val="238"/>
        <scheme val="minor"/>
      </rPr>
      <t>kombiniranog plamenika</t>
    </r>
    <r>
      <rPr>
        <sz val="10"/>
        <rFont val="Calibri"/>
        <family val="2"/>
        <charset val="238"/>
        <scheme val="minor"/>
      </rPr>
      <t xml:space="preserve"> </t>
    </r>
  </si>
  <si>
    <r>
      <t>"</t>
    </r>
    <r>
      <rPr>
        <b/>
        <sz val="10"/>
        <rFont val="Calibri"/>
        <family val="2"/>
        <charset val="238"/>
        <scheme val="minor"/>
      </rPr>
      <t>WEISHAUPT"</t>
    </r>
  </si>
  <si>
    <r>
      <t xml:space="preserve">Dobava i ugradnja </t>
    </r>
    <r>
      <rPr>
        <b/>
        <sz val="10"/>
        <rFont val="Calibri"/>
        <family val="2"/>
        <charset val="238"/>
        <scheme val="minor"/>
      </rPr>
      <t>seta opreme za spremnik goriva</t>
    </r>
  </si>
  <si>
    <r>
      <t xml:space="preserve">Proizvod i tip kao ili jednakovrijedan: </t>
    </r>
    <r>
      <rPr>
        <b/>
        <sz val="10"/>
        <rFont val="Calibri"/>
        <family val="2"/>
        <charset val="238"/>
        <scheme val="minor"/>
      </rPr>
      <t>"KPS"</t>
    </r>
  </si>
  <si>
    <t>cijev KP f40/32 SCEC</t>
  </si>
  <si>
    <r>
      <t xml:space="preserve">Dobava i ugradnja </t>
    </r>
    <r>
      <rPr>
        <b/>
        <sz val="10"/>
        <rFont val="Calibri"/>
        <family val="2"/>
        <charset val="238"/>
        <scheme val="minor"/>
      </rPr>
      <t>dimne cijevi</t>
    </r>
    <r>
      <rPr>
        <sz val="10"/>
        <rFont val="Calibri"/>
        <family val="2"/>
        <charset val="238"/>
        <scheme val="minor"/>
      </rPr>
      <t xml:space="preserve"> za kotlove</t>
    </r>
  </si>
  <si>
    <r>
      <t xml:space="preserve">Dobava i ugradnja </t>
    </r>
    <r>
      <rPr>
        <b/>
        <sz val="10"/>
        <rFont val="Calibri"/>
        <family val="2"/>
        <charset val="238"/>
        <scheme val="minor"/>
      </rPr>
      <t>leptir zaklopke</t>
    </r>
    <r>
      <rPr>
        <sz val="10"/>
        <rFont val="Calibri"/>
        <family val="2"/>
        <charset val="238"/>
        <scheme val="minor"/>
      </rPr>
      <t xml:space="preserve"> u dimnjači </t>
    </r>
  </si>
  <si>
    <r>
      <t xml:space="preserve">Dobava i ugradnja </t>
    </r>
    <r>
      <rPr>
        <b/>
        <sz val="10"/>
        <rFont val="Calibri"/>
        <family val="2"/>
        <charset val="238"/>
        <scheme val="minor"/>
      </rPr>
      <t>elektronski regulirane</t>
    </r>
  </si>
  <si>
    <r>
      <rPr>
        <b/>
        <sz val="10"/>
        <rFont val="Calibri"/>
        <family val="2"/>
        <charset val="238"/>
        <scheme val="minor"/>
      </rPr>
      <t>cirkulacione crpke za PTV</t>
    </r>
    <r>
      <rPr>
        <sz val="10"/>
        <rFont val="Calibri"/>
        <family val="2"/>
        <charset val="238"/>
        <scheme val="minor"/>
      </rPr>
      <t xml:space="preserve"> , slijedećih</t>
    </r>
  </si>
  <si>
    <r>
      <t xml:space="preserve"> - količina dobave G = 6,8 m</t>
    </r>
    <r>
      <rPr>
        <vertAlign val="superscript"/>
        <sz val="10"/>
        <rFont val="Calibri"/>
        <family val="2"/>
        <charset val="238"/>
        <scheme val="minor"/>
      </rPr>
      <t>3</t>
    </r>
    <r>
      <rPr>
        <sz val="10"/>
        <rFont val="Calibri"/>
        <family val="2"/>
        <charset val="238"/>
        <scheme val="minor"/>
      </rPr>
      <t>/h</t>
    </r>
  </si>
  <si>
    <r>
      <t xml:space="preserve"> - količina dobave G = 1,7 m</t>
    </r>
    <r>
      <rPr>
        <vertAlign val="superscript"/>
        <sz val="10"/>
        <rFont val="Calibri"/>
        <family val="2"/>
        <charset val="238"/>
        <scheme val="minor"/>
      </rPr>
      <t>3</t>
    </r>
    <r>
      <rPr>
        <sz val="10"/>
        <rFont val="Calibri"/>
        <family val="2"/>
        <charset val="238"/>
        <scheme val="minor"/>
      </rPr>
      <t>/h</t>
    </r>
  </si>
  <si>
    <r>
      <t xml:space="preserve">Dobava i ugradnja </t>
    </r>
    <r>
      <rPr>
        <b/>
        <sz val="10"/>
        <rFont val="Calibri"/>
        <family val="2"/>
        <charset val="238"/>
        <scheme val="minor"/>
      </rPr>
      <t>protukišnih čeličnih žaluzija</t>
    </r>
  </si>
  <si>
    <r>
      <t xml:space="preserve">Dobava i ugradnja </t>
    </r>
    <r>
      <rPr>
        <b/>
        <sz val="10"/>
        <rFont val="Calibri"/>
        <family val="2"/>
        <charset val="238"/>
        <scheme val="minor"/>
      </rPr>
      <t>visoko</t>
    </r>
    <r>
      <rPr>
        <sz val="10"/>
        <rFont val="Calibri"/>
        <family val="2"/>
        <charset val="238"/>
        <scheme val="minor"/>
      </rPr>
      <t xml:space="preserve"> </t>
    </r>
    <r>
      <rPr>
        <b/>
        <sz val="10"/>
        <rFont val="Calibri"/>
        <family val="2"/>
        <charset val="238"/>
        <scheme val="minor"/>
      </rPr>
      <t>tlačne ekspanzione</t>
    </r>
  </si>
  <si>
    <r>
      <rPr>
        <b/>
        <sz val="10"/>
        <rFont val="Calibri"/>
        <family val="2"/>
        <charset val="238"/>
        <scheme val="minor"/>
      </rPr>
      <t>posude</t>
    </r>
    <r>
      <rPr>
        <sz val="10"/>
        <rFont val="Calibri"/>
        <family val="2"/>
        <charset val="238"/>
        <scheme val="minor"/>
      </rPr>
      <t xml:space="preserve"> za potrošnu toplu sanitarnu vodu maks. </t>
    </r>
  </si>
  <si>
    <r>
      <t xml:space="preserve">Kapacitet ekspanzione posude </t>
    </r>
    <r>
      <rPr>
        <b/>
        <sz val="10"/>
        <rFont val="Calibri"/>
        <family val="2"/>
        <charset val="238"/>
        <scheme val="minor"/>
      </rPr>
      <t>100 lit.</t>
    </r>
  </si>
  <si>
    <r>
      <t xml:space="preserve">Dobava i ugradnja </t>
    </r>
    <r>
      <rPr>
        <b/>
        <sz val="10"/>
        <rFont val="Calibri"/>
        <family val="2"/>
        <charset val="238"/>
        <scheme val="minor"/>
      </rPr>
      <t>ventila sigurnosti</t>
    </r>
    <r>
      <rPr>
        <sz val="10"/>
        <rFont val="Calibri"/>
        <family val="2"/>
        <charset val="238"/>
        <scheme val="minor"/>
      </rPr>
      <t xml:space="preserve"> na oprugu</t>
    </r>
  </si>
  <si>
    <r>
      <t xml:space="preserve">Dobava i ugradnja </t>
    </r>
    <r>
      <rPr>
        <b/>
        <sz val="10"/>
        <rFont val="Calibri"/>
        <family val="2"/>
        <charset val="238"/>
        <scheme val="minor"/>
      </rPr>
      <t>odzračnog lonca od 2 litre</t>
    </r>
  </si>
  <si>
    <r>
      <t xml:space="preserve">Dobava i ugradnja </t>
    </r>
    <r>
      <rPr>
        <b/>
        <sz val="10"/>
        <rFont val="Calibri"/>
        <family val="2"/>
        <charset val="238"/>
        <scheme val="minor"/>
      </rPr>
      <t>termomanometra</t>
    </r>
    <r>
      <rPr>
        <sz val="10"/>
        <rFont val="Calibri"/>
        <family val="2"/>
        <charset val="238"/>
        <scheme val="minor"/>
      </rPr>
      <t xml:space="preserve"> sa </t>
    </r>
  </si>
  <si>
    <r>
      <rPr>
        <b/>
        <sz val="10"/>
        <rFont val="Calibri"/>
        <family val="2"/>
        <charset val="238"/>
        <scheme val="minor"/>
      </rPr>
      <t>Tlačna proba</t>
    </r>
    <r>
      <rPr>
        <sz val="10"/>
        <rFont val="Calibri"/>
        <family val="2"/>
        <charset val="238"/>
        <scheme val="minor"/>
      </rPr>
      <t xml:space="preserve"> ugrađenih cijevi i opreme na</t>
    </r>
  </si>
  <si>
    <r>
      <t xml:space="preserve">na tlak od </t>
    </r>
    <r>
      <rPr>
        <b/>
        <sz val="10"/>
        <rFont val="Calibri"/>
        <family val="2"/>
        <charset val="238"/>
        <scheme val="minor"/>
      </rPr>
      <t>6 bara</t>
    </r>
  </si>
  <si>
    <r>
      <t xml:space="preserve">Dobava i ugradnja </t>
    </r>
    <r>
      <rPr>
        <b/>
        <sz val="10"/>
        <rFont val="Calibri"/>
        <family val="2"/>
        <charset val="238"/>
        <scheme val="minor"/>
      </rPr>
      <t>rashladnika zrak/voda</t>
    </r>
  </si>
  <si>
    <r>
      <t xml:space="preserve">Dobava i ugradnja </t>
    </r>
    <r>
      <rPr>
        <b/>
        <sz val="10"/>
        <rFont val="Calibri"/>
        <family val="2"/>
        <charset val="238"/>
        <scheme val="minor"/>
      </rPr>
      <t>modularnog klima uređaja</t>
    </r>
  </si>
  <si>
    <r>
      <t>količina dobave svježeg zraka G = 6070 m</t>
    </r>
    <r>
      <rPr>
        <vertAlign val="superscript"/>
        <sz val="10"/>
        <rFont val="Calibri"/>
        <family val="2"/>
        <charset val="238"/>
        <scheme val="minor"/>
      </rPr>
      <t>3</t>
    </r>
    <r>
      <rPr>
        <sz val="10"/>
        <rFont val="Calibri"/>
        <family val="2"/>
        <charset val="238"/>
        <scheme val="minor"/>
      </rPr>
      <t>/h</t>
    </r>
  </si>
  <si>
    <r>
      <t>- WTH vodeni grijač učina Q=30,39 kW, t</t>
    </r>
    <r>
      <rPr>
        <vertAlign val="subscript"/>
        <sz val="10"/>
        <rFont val="Calibri"/>
        <family val="2"/>
        <charset val="238"/>
        <scheme val="minor"/>
      </rPr>
      <t>zr</t>
    </r>
    <r>
      <rPr>
        <sz val="10"/>
        <rFont val="Calibri"/>
        <family val="2"/>
        <charset val="238"/>
        <scheme val="minor"/>
      </rPr>
      <t xml:space="preserve">=-6/20°C </t>
    </r>
  </si>
  <si>
    <r>
      <t>radni medij voda t</t>
    </r>
    <r>
      <rPr>
        <vertAlign val="subscript"/>
        <sz val="10"/>
        <rFont val="Calibri"/>
        <family val="2"/>
        <charset val="238"/>
        <scheme val="minor"/>
      </rPr>
      <t>w</t>
    </r>
    <r>
      <rPr>
        <sz val="10"/>
        <rFont val="Calibri"/>
        <family val="2"/>
        <charset val="238"/>
        <scheme val="minor"/>
      </rPr>
      <t>=70/55°C</t>
    </r>
  </si>
  <si>
    <r>
      <t>radni medij voda sa 15% etilen glikola t</t>
    </r>
    <r>
      <rPr>
        <vertAlign val="subscript"/>
        <sz val="10"/>
        <rFont val="Calibri"/>
        <family val="2"/>
        <charset val="238"/>
        <scheme val="minor"/>
      </rPr>
      <t>w</t>
    </r>
    <r>
      <rPr>
        <sz val="10"/>
        <rFont val="Calibri"/>
        <family val="2"/>
        <charset val="238"/>
        <scheme val="minor"/>
      </rPr>
      <t>=7/12°C, t</t>
    </r>
    <r>
      <rPr>
        <vertAlign val="subscript"/>
        <sz val="10"/>
        <rFont val="Calibri"/>
        <family val="2"/>
        <charset val="238"/>
        <scheme val="minor"/>
      </rPr>
      <t>zr</t>
    </r>
    <r>
      <rPr>
        <sz val="10"/>
        <rFont val="Calibri"/>
        <family val="2"/>
        <charset val="238"/>
        <scheme val="minor"/>
      </rPr>
      <t>=34/24°C</t>
    </r>
  </si>
  <si>
    <r>
      <t xml:space="preserve">Proizvođač i tip kao: </t>
    </r>
    <r>
      <rPr>
        <b/>
        <sz val="10"/>
        <rFont val="Calibri"/>
        <family val="2"/>
        <charset val="238"/>
        <scheme val="minor"/>
      </rPr>
      <t>PRO-KLIMA d.o.o.</t>
    </r>
  </si>
  <si>
    <r>
      <t>Dobava i ugradnja elemenata</t>
    </r>
    <r>
      <rPr>
        <b/>
        <sz val="10"/>
        <rFont val="Calibri"/>
        <family val="2"/>
        <charset val="238"/>
        <scheme val="minor"/>
      </rPr>
      <t xml:space="preserve"> automatske regulacije </t>
    </r>
  </si>
  <si>
    <r>
      <t xml:space="preserve">SIEMENS </t>
    </r>
    <r>
      <rPr>
        <sz val="10"/>
        <rFont val="Calibri"/>
        <family val="2"/>
        <charset val="238"/>
        <scheme val="minor"/>
      </rPr>
      <t>za modularni klima uređaj KU 8</t>
    </r>
  </si>
  <si>
    <r>
      <t xml:space="preserve">Dobava i ugradnja </t>
    </r>
    <r>
      <rPr>
        <b/>
        <sz val="10"/>
        <rFont val="Calibri"/>
        <family val="2"/>
        <charset val="238"/>
        <scheme val="minor"/>
      </rPr>
      <t>slavine za punjenje</t>
    </r>
  </si>
  <si>
    <r>
      <t xml:space="preserve">Dobava i ugradnja </t>
    </r>
    <r>
      <rPr>
        <b/>
        <sz val="10"/>
        <rFont val="Calibri"/>
        <family val="2"/>
        <charset val="238"/>
        <scheme val="minor"/>
      </rPr>
      <t>hvatača nečistoća</t>
    </r>
  </si>
  <si>
    <r>
      <t xml:space="preserve">Dobava i ugradnja </t>
    </r>
    <r>
      <rPr>
        <b/>
        <sz val="10"/>
        <rFont val="Calibri"/>
        <family val="2"/>
        <charset val="238"/>
        <scheme val="minor"/>
      </rPr>
      <t>nepovratnog ventila</t>
    </r>
  </si>
  <si>
    <r>
      <t xml:space="preserve">Dobava i ugradnja </t>
    </r>
    <r>
      <rPr>
        <b/>
        <sz val="10"/>
        <rFont val="Calibri"/>
        <family val="2"/>
        <charset val="238"/>
        <scheme val="minor"/>
      </rPr>
      <t>elastičnog gumenog</t>
    </r>
  </si>
  <si>
    <r>
      <rPr>
        <b/>
        <sz val="10"/>
        <rFont val="Calibri"/>
        <family val="2"/>
        <charset val="238"/>
        <scheme val="minor"/>
      </rPr>
      <t>amortizera</t>
    </r>
    <r>
      <rPr>
        <sz val="10"/>
        <rFont val="Calibri"/>
        <family val="2"/>
        <charset val="238"/>
        <scheme val="minor"/>
      </rPr>
      <t xml:space="preserve"> na navojni spoj R2”, dimenzija:</t>
    </r>
  </si>
  <si>
    <r>
      <t xml:space="preserve">Dobava i ugradnja </t>
    </r>
    <r>
      <rPr>
        <b/>
        <sz val="10"/>
        <rFont val="Calibri"/>
        <family val="2"/>
        <charset val="238"/>
        <scheme val="minor"/>
      </rPr>
      <t xml:space="preserve">kuglastog ventila </t>
    </r>
    <r>
      <rPr>
        <sz val="10"/>
        <rFont val="Calibri"/>
        <family val="2"/>
        <charset val="238"/>
        <scheme val="minor"/>
      </rPr>
      <t xml:space="preserve">na </t>
    </r>
  </si>
  <si>
    <r>
      <t xml:space="preserve">Dobava i ugradnja </t>
    </r>
    <r>
      <rPr>
        <b/>
        <sz val="10"/>
        <rFont val="Calibri"/>
        <family val="2"/>
        <charset val="238"/>
        <scheme val="minor"/>
      </rPr>
      <t xml:space="preserve">ekonape ravne </t>
    </r>
    <r>
      <rPr>
        <sz val="10"/>
        <rFont val="Calibri"/>
        <family val="2"/>
        <charset val="238"/>
        <scheme val="minor"/>
      </rPr>
      <t>od</t>
    </r>
  </si>
  <si>
    <r>
      <t>Odsis zraka 3714 m</t>
    </r>
    <r>
      <rPr>
        <vertAlign val="superscript"/>
        <sz val="10"/>
        <rFont val="Calibri"/>
        <family val="2"/>
        <charset val="238"/>
        <scheme val="minor"/>
      </rPr>
      <t>3</t>
    </r>
    <r>
      <rPr>
        <sz val="10"/>
        <rFont val="Calibri"/>
        <family val="2"/>
        <charset val="238"/>
        <scheme val="minor"/>
      </rPr>
      <t>/h.</t>
    </r>
  </si>
  <si>
    <r>
      <t>Dovod svježeg zraka 2600 m</t>
    </r>
    <r>
      <rPr>
        <vertAlign val="superscript"/>
        <sz val="10"/>
        <rFont val="Calibri"/>
        <family val="2"/>
        <charset val="238"/>
        <scheme val="minor"/>
      </rPr>
      <t>3</t>
    </r>
    <r>
      <rPr>
        <sz val="10"/>
        <rFont val="Calibri"/>
        <family val="2"/>
        <charset val="238"/>
        <scheme val="minor"/>
      </rPr>
      <t>/h.</t>
    </r>
  </si>
  <si>
    <r>
      <t xml:space="preserve">Dobava i ugradnja </t>
    </r>
    <r>
      <rPr>
        <b/>
        <sz val="10"/>
        <rFont val="Calibri"/>
        <family val="2"/>
        <charset val="238"/>
        <scheme val="minor"/>
      </rPr>
      <t xml:space="preserve">zidne nape ravne </t>
    </r>
    <r>
      <rPr>
        <sz val="10"/>
        <rFont val="Calibri"/>
        <family val="2"/>
        <charset val="238"/>
        <scheme val="minor"/>
      </rPr>
      <t>od</t>
    </r>
  </si>
  <si>
    <r>
      <t>Protok zraka 900 m</t>
    </r>
    <r>
      <rPr>
        <vertAlign val="superscript"/>
        <sz val="10"/>
        <rFont val="Calibri"/>
        <family val="2"/>
        <charset val="238"/>
        <scheme val="minor"/>
      </rPr>
      <t>3</t>
    </r>
    <r>
      <rPr>
        <sz val="10"/>
        <rFont val="Calibri"/>
        <family val="2"/>
        <charset val="238"/>
        <scheme val="minor"/>
      </rPr>
      <t>/h</t>
    </r>
  </si>
  <si>
    <r>
      <t xml:space="preserve">NZR 1000 x 1000 x 450 – N </t>
    </r>
    <r>
      <rPr>
        <sz val="10"/>
        <rFont val="Calibri"/>
        <family val="2"/>
        <charset val="238"/>
        <scheme val="minor"/>
      </rPr>
      <t xml:space="preserve">  </t>
    </r>
  </si>
  <si>
    <r>
      <t>Protok zraka 850 m</t>
    </r>
    <r>
      <rPr>
        <vertAlign val="superscript"/>
        <sz val="10"/>
        <rFont val="Calibri"/>
        <family val="2"/>
        <charset val="238"/>
        <scheme val="minor"/>
      </rPr>
      <t>3</t>
    </r>
    <r>
      <rPr>
        <sz val="10"/>
        <rFont val="Calibri"/>
        <family val="2"/>
        <charset val="238"/>
        <scheme val="minor"/>
      </rPr>
      <t>/h</t>
    </r>
  </si>
  <si>
    <r>
      <t xml:space="preserve">NZR 1200 x 1200 x 450 – N </t>
    </r>
    <r>
      <rPr>
        <sz val="10"/>
        <rFont val="Calibri"/>
        <family val="2"/>
        <charset val="238"/>
        <scheme val="minor"/>
      </rPr>
      <t xml:space="preserve">  </t>
    </r>
  </si>
  <si>
    <r>
      <t>Dobava i ugradnja o</t>
    </r>
    <r>
      <rPr>
        <b/>
        <sz val="10"/>
        <rFont val="Calibri"/>
        <family val="2"/>
        <charset val="238"/>
        <scheme val="minor"/>
      </rPr>
      <t>dsisnog ventilatora</t>
    </r>
    <r>
      <rPr>
        <sz val="10"/>
        <rFont val="Calibri"/>
        <family val="2"/>
        <charset val="238"/>
        <scheme val="minor"/>
      </rPr>
      <t xml:space="preserve"> </t>
    </r>
  </si>
  <si>
    <r>
      <t>količina zraka V = 6678 m</t>
    </r>
    <r>
      <rPr>
        <vertAlign val="superscript"/>
        <sz val="10"/>
        <rFont val="Calibri"/>
        <family val="2"/>
        <charset val="238"/>
        <scheme val="minor"/>
      </rPr>
      <t>3</t>
    </r>
    <r>
      <rPr>
        <sz val="10"/>
        <rFont val="Calibri"/>
        <family val="2"/>
        <charset val="238"/>
        <scheme val="minor"/>
      </rPr>
      <t>/h</t>
    </r>
  </si>
  <si>
    <r>
      <t xml:space="preserve">Proizvođač i tip kao: </t>
    </r>
    <r>
      <rPr>
        <b/>
        <sz val="10"/>
        <rFont val="Calibri"/>
        <family val="2"/>
        <charset val="238"/>
        <scheme val="minor"/>
      </rPr>
      <t>"SYSTEMAIR"</t>
    </r>
  </si>
  <si>
    <r>
      <t xml:space="preserve">Dobava i ugradnja </t>
    </r>
    <r>
      <rPr>
        <b/>
        <sz val="10"/>
        <rFont val="Calibri"/>
        <family val="2"/>
        <charset val="238"/>
        <scheme val="minor"/>
      </rPr>
      <t>aluminijske rešetke</t>
    </r>
    <r>
      <rPr>
        <sz val="10"/>
        <rFont val="Calibri"/>
        <family val="2"/>
        <charset val="238"/>
        <scheme val="minor"/>
      </rPr>
      <t xml:space="preserve"> s jednim</t>
    </r>
  </si>
  <si>
    <r>
      <t xml:space="preserve">Dobava i ugradnja </t>
    </r>
    <r>
      <rPr>
        <b/>
        <sz val="10"/>
        <rFont val="Calibri"/>
        <family val="2"/>
        <charset val="238"/>
        <scheme val="minor"/>
      </rPr>
      <t>regulacijske zaklopke</t>
    </r>
  </si>
  <si>
    <r>
      <t xml:space="preserve">Dobava i ugradnja </t>
    </r>
    <r>
      <rPr>
        <b/>
        <sz val="10"/>
        <rFont val="Calibri"/>
        <family val="2"/>
        <charset val="238"/>
        <scheme val="minor"/>
      </rPr>
      <t>protupožarne zaklopke</t>
    </r>
  </si>
  <si>
    <r>
      <t xml:space="preserve">Izrada i montaža </t>
    </r>
    <r>
      <rPr>
        <b/>
        <sz val="10"/>
        <color indexed="8"/>
        <rFont val="Calibri"/>
        <family val="2"/>
        <charset val="238"/>
        <scheme val="minor"/>
      </rPr>
      <t>kvadratnih limenih kanala</t>
    </r>
    <r>
      <rPr>
        <sz val="10"/>
        <color indexed="8"/>
        <rFont val="Calibri"/>
        <family val="2"/>
        <charset val="238"/>
        <scheme val="minor"/>
      </rPr>
      <t xml:space="preserve"> za</t>
    </r>
  </si>
  <si>
    <r>
      <t xml:space="preserve">Dobava i ugradnja </t>
    </r>
    <r>
      <rPr>
        <b/>
        <sz val="10"/>
        <rFont val="Calibri"/>
        <family val="2"/>
        <charset val="238"/>
        <scheme val="minor"/>
      </rPr>
      <t>samoljepljive izolacijske</t>
    </r>
  </si>
  <si>
    <r>
      <rPr>
        <b/>
        <sz val="10"/>
        <rFont val="Calibri"/>
        <family val="2"/>
        <charset val="238"/>
        <scheme val="minor"/>
      </rPr>
      <t>obloge u roli</t>
    </r>
    <r>
      <rPr>
        <sz val="10"/>
        <rFont val="Calibri"/>
        <family val="2"/>
        <charset val="238"/>
        <scheme val="minor"/>
      </rPr>
      <t>, za izolaciju vanjskih tlačnih</t>
    </r>
  </si>
  <si>
    <r>
      <t>Debljina izolacije 25 mm.</t>
    </r>
    <r>
      <rPr>
        <b/>
        <sz val="10"/>
        <rFont val="Calibri"/>
        <family val="2"/>
        <charset val="238"/>
        <scheme val="minor"/>
      </rPr>
      <t xml:space="preserve"> </t>
    </r>
  </si>
  <si>
    <r>
      <rPr>
        <b/>
        <sz val="10"/>
        <rFont val="Calibri"/>
        <family val="2"/>
        <charset val="238"/>
        <scheme val="minor"/>
      </rPr>
      <t>obloge u roli</t>
    </r>
    <r>
      <rPr>
        <sz val="10"/>
        <rFont val="Calibri"/>
        <family val="2"/>
        <charset val="238"/>
        <scheme val="minor"/>
      </rPr>
      <t>, za izolaciju vanjskog odsisnog</t>
    </r>
  </si>
  <si>
    <r>
      <t>Debljina izolacije 9 mm.</t>
    </r>
    <r>
      <rPr>
        <b/>
        <sz val="10"/>
        <rFont val="Calibri"/>
        <family val="2"/>
        <charset val="238"/>
        <scheme val="minor"/>
      </rPr>
      <t xml:space="preserve"> </t>
    </r>
  </si>
  <si>
    <r>
      <rPr>
        <b/>
        <sz val="10"/>
        <rFont val="Calibri"/>
        <family val="2"/>
        <charset val="238"/>
        <scheme val="minor"/>
      </rPr>
      <t>predobložene ploče</t>
    </r>
    <r>
      <rPr>
        <sz val="10"/>
        <rFont val="Calibri"/>
        <family val="2"/>
        <charset val="238"/>
        <scheme val="minor"/>
      </rPr>
      <t xml:space="preserve"> sa sjajnom metalnom oblogom,</t>
    </r>
  </si>
  <si>
    <r>
      <t>Debljina izolacije 13 mm.</t>
    </r>
    <r>
      <rPr>
        <b/>
        <sz val="10"/>
        <rFont val="Calibri"/>
        <family val="2"/>
        <charset val="238"/>
        <scheme val="minor"/>
      </rPr>
      <t xml:space="preserve"> </t>
    </r>
  </si>
  <si>
    <r>
      <t xml:space="preserve">Dobava i ugradnja </t>
    </r>
    <r>
      <rPr>
        <b/>
        <sz val="10"/>
        <color indexed="8"/>
        <rFont val="Calibri"/>
        <family val="2"/>
        <charset val="238"/>
        <scheme val="minor"/>
      </rPr>
      <t>vidnonepropusne ventilacione</t>
    </r>
  </si>
  <si>
    <r>
      <t>Proizvođač i tip kao: "</t>
    </r>
    <r>
      <rPr>
        <b/>
        <sz val="10"/>
        <color indexed="8"/>
        <rFont val="Calibri"/>
        <family val="2"/>
        <charset val="238"/>
        <scheme val="minor"/>
      </rPr>
      <t>Klimaoprema", Samobor</t>
    </r>
  </si>
  <si>
    <r>
      <t xml:space="preserve">Dobava i ugradnja </t>
    </r>
    <r>
      <rPr>
        <b/>
        <sz val="10"/>
        <rFont val="Calibri"/>
        <family val="2"/>
        <charset val="238"/>
        <scheme val="minor"/>
      </rPr>
      <t xml:space="preserve">revizionog okna </t>
    </r>
    <r>
      <rPr>
        <sz val="10"/>
        <rFont val="Calibri"/>
        <family val="2"/>
        <charset val="238"/>
        <scheme val="minor"/>
      </rPr>
      <t>za kvadratni</t>
    </r>
  </si>
  <si>
    <r>
      <t xml:space="preserve">Dobava i ugradnja </t>
    </r>
    <r>
      <rPr>
        <b/>
        <sz val="10"/>
        <rFont val="Calibri"/>
        <family val="2"/>
        <charset val="238"/>
        <scheme val="minor"/>
      </rPr>
      <t xml:space="preserve">bakrenih polutvrdih cijevi </t>
    </r>
  </si>
  <si>
    <r>
      <t xml:space="preserve">u šipci </t>
    </r>
    <r>
      <rPr>
        <sz val="10"/>
        <rFont val="Calibri"/>
        <family val="2"/>
        <charset val="238"/>
        <scheme val="minor"/>
      </rPr>
      <t xml:space="preserve">sa fitinzima za povezivanje rashladnika i </t>
    </r>
  </si>
  <si>
    <t>f 54x2</t>
  </si>
  <si>
    <r>
      <rPr>
        <b/>
        <sz val="10"/>
        <rFont val="Calibri"/>
        <family val="2"/>
        <charset val="238"/>
        <scheme val="minor"/>
      </rPr>
      <t>sa parnom branom</t>
    </r>
    <r>
      <rPr>
        <sz val="10"/>
        <rFont val="Calibri"/>
        <family val="2"/>
        <charset val="238"/>
        <scheme val="minor"/>
      </rPr>
      <t xml:space="preserve"> za izolaciju vanjske cijevi,</t>
    </r>
  </si>
  <si>
    <r>
      <t xml:space="preserve">u šipci </t>
    </r>
    <r>
      <rPr>
        <sz val="10"/>
        <rFont val="Calibri"/>
        <family val="2"/>
        <charset val="238"/>
        <scheme val="minor"/>
      </rPr>
      <t xml:space="preserve">sa fitinzima za povezivanje razdjelnika i </t>
    </r>
  </si>
  <si>
    <t>f 35x1,5</t>
  </si>
  <si>
    <r>
      <rPr>
        <b/>
        <sz val="10"/>
        <rFont val="Calibri"/>
        <family val="2"/>
        <charset val="238"/>
        <scheme val="minor"/>
      </rPr>
      <t>Tlačna proba</t>
    </r>
    <r>
      <rPr>
        <sz val="10"/>
        <rFont val="Calibri"/>
        <family val="2"/>
        <charset val="238"/>
        <scheme val="minor"/>
      </rPr>
      <t xml:space="preserve"> ugrađenih cijevi grijanja i hlađenja</t>
    </r>
  </si>
  <si>
    <r>
      <t xml:space="preserve">na tlak od </t>
    </r>
    <r>
      <rPr>
        <b/>
        <sz val="10"/>
        <rFont val="Calibri"/>
        <family val="2"/>
        <charset val="238"/>
        <scheme val="minor"/>
      </rPr>
      <t>6 bar</t>
    </r>
  </si>
  <si>
    <r>
      <t xml:space="preserve">Dobava i ugradnja </t>
    </r>
    <r>
      <rPr>
        <b/>
        <sz val="10"/>
        <rFont val="Calibri"/>
        <family val="2"/>
        <charset val="238"/>
        <scheme val="minor"/>
      </rPr>
      <t xml:space="preserve"> plinsko mjerno redukcijske</t>
    </r>
  </si>
  <si>
    <r>
      <t xml:space="preserve">Dobava i ugradnja </t>
    </r>
    <r>
      <rPr>
        <b/>
        <sz val="10"/>
        <rFont val="Calibri"/>
        <family val="2"/>
        <charset val="238"/>
        <scheme val="minor"/>
      </rPr>
      <t xml:space="preserve"> plinomjera , </t>
    </r>
    <r>
      <rPr>
        <sz val="10"/>
        <rFont val="Calibri"/>
        <family val="2"/>
        <charset val="238"/>
        <scheme val="minor"/>
      </rPr>
      <t>srednjetlačnog</t>
    </r>
  </si>
  <si>
    <r>
      <t xml:space="preserve">Dobava i ugradnja </t>
    </r>
    <r>
      <rPr>
        <b/>
        <sz val="10"/>
        <rFont val="Calibri"/>
        <family val="2"/>
        <charset val="238"/>
        <scheme val="minor"/>
      </rPr>
      <t xml:space="preserve"> konusnog filtera </t>
    </r>
    <r>
      <rPr>
        <sz val="10"/>
        <rFont val="Calibri"/>
        <family val="2"/>
        <charset val="238"/>
        <scheme val="minor"/>
      </rPr>
      <t>za ugradnju</t>
    </r>
  </si>
  <si>
    <r>
      <t xml:space="preserve">Dobava i ugradnja </t>
    </r>
    <r>
      <rPr>
        <b/>
        <sz val="10"/>
        <rFont val="Calibri"/>
        <family val="2"/>
        <charset val="238"/>
        <scheme val="minor"/>
      </rPr>
      <t>plinomjera</t>
    </r>
    <r>
      <rPr>
        <sz val="10"/>
        <rFont val="Calibri"/>
        <family val="2"/>
        <charset val="238"/>
        <scheme val="minor"/>
      </rPr>
      <t xml:space="preserve"> sa mijehom veličine</t>
    </r>
  </si>
  <si>
    <r>
      <t xml:space="preserve">Dimenzija </t>
    </r>
    <r>
      <rPr>
        <b/>
        <sz val="10"/>
        <rFont val="Calibri"/>
        <family val="2"/>
        <charset val="238"/>
        <scheme val="minor"/>
      </rPr>
      <t>R2”</t>
    </r>
  </si>
  <si>
    <r>
      <t>m</t>
    </r>
    <r>
      <rPr>
        <vertAlign val="superscript"/>
        <sz val="10"/>
        <rFont val="Calibri"/>
        <family val="2"/>
        <charset val="238"/>
        <scheme val="minor"/>
      </rPr>
      <t>2</t>
    </r>
    <r>
      <rPr>
        <sz val="10"/>
        <rFont val="Calibri"/>
        <family val="2"/>
        <charset val="238"/>
        <scheme val="minor"/>
      </rPr>
      <t xml:space="preserve"> </t>
    </r>
  </si>
  <si>
    <t>“D”- Baktericidna svjetiljka kao BSE 130 30W</t>
  </si>
  <si>
    <t xml:space="preserve"> “P”- Nadgradna LED svjetiljka za nužnu rasvjetu, mogućnost montaže na zid i strop (uključujući i zapaljive površine), non-maintained (pripravni spoj), autonomija 3h, vrijeme punjenja 24h, temperatura okoline od 0°C do +40°C, daljina prepoznavanja 25m, kućište od PC, PC difuzor, dimenzije: 356 x 136 x 79 mm, kao tip Northcliffe APOLLO 3HLED G29 OP IP65</t>
  </si>
  <si>
    <t>“A1”- Nadgradna LED svjetiljka za zidnu ili stropnu montažu, kućište izrađeno od aluminija, opalni difuzor od PMMA, simetrična distribucija svjetlosti, integrirani LED ukupne snage max. 17 W, svjetlosnog toka min. 1600 lm, boje svjetlosti 4000 K, 50000h L70 B50, dimenzije : Ø250 x 102 mm, stupanj zaštite IP65, otpornost na udarce IK10, certifikat CE, kao tip GE BHTD25-17407S-NNN 17W 4000KIP65</t>
  </si>
  <si>
    <t>“A2”- Nadgradna LED svjetiljka za zidnu ili stropnu montažu, kućište izrađeno od čelika, opalni difuzor od PMMA, simetrična distribucija svjetlosti, max 37 W, min. 4200 lm, boje svjetlosti 4000 K, dimenzije : Ø460 x 98 mm, stupanj zaštite IP20, otpornost na udarce IK04, certifikat CE, kao tip LUXIONA RUBIN OKRAGLY LED 37W 4000K</t>
  </si>
  <si>
    <t>“A3”- Nadgradna LED svjetiljka za zidnu ili stropnu montažu, kućište izrađeno od aluminija, opalni difuzor od PMMA, simetrična distribucija svjetlosti, integrirani LED ukupne snage max. 17 W, svjetlosnog toka min. 1600 lm, boje svjetlosti 4000 K, 50000h L70 B50, dimenzije : Ø250 x 102 mm, stupanj zaštite IP65, otpornost na udarce IK10, certifikat CE, kao tip GE BHTD25-17407S-NNN 17W 4000KIP65</t>
  </si>
  <si>
    <t>“A4”- Nadgradna LED svjetiljka za zidnu ili stropnu montažu, kućište izrađeno od aluminija, opalni difuzor od PMMA, simetrična distribucija svjetlosti, integrirani LED ukupne snage max. 17 W, svjetlosnog toka min. 1600 lm, boje svjetlosti 4000 K, 50000h L70 B50, dimenzije : Ø250 x 102 mm, stupanj zaštite IP65, otpornost na udarce IK10, certifikat CE, kao tip GE BHTD25-17407S-NNN 17W 4000KIP65</t>
  </si>
  <si>
    <t>“A5”- Nadgradna LED svjetiljka za zidnu ili stropnu montažu, kućište izrađeno od aluminija, opalni difuzor od PMMA, simetrična distribucija svjetlosti, integrirani LED ukupne snage max. 17 W, svjetlosnog toka min. 1600 lm, boje svjetlosti 4000 K, 50000h L70 B50, dimenzije : Ø250 x 102 mm, stupanj zaštite IP65, otpornost na udarce IK10, certifikat CE, kao tip GE BHTD25-17407S-NNN 17W 4000KIP65</t>
  </si>
  <si>
    <t>“A6”- Nadgradna LED svjetiljka za zidnu ili stropnu montažu, kućište izrađeno od aluminija, opalni difuzor od PMMA, simetrična distribucija svjetlosti, integrirani LED ukupne snage max. 17 W, svjetlosnog toka min. 1600 lm, boje svjetlosti 4000 K, 50000h L70 B50, dimenzije : Ø250 x 102 mm, stupanj zaštite IP65, otpornost na udarce IK10, certifikat CE, kao tip GE BHTD25-17407S-NNN 17W 4000KIP65</t>
  </si>
  <si>
    <t>“A7”- Nadgradna LED svjetiljka za zidnu ili stropnu montažu, kućište izrađeno od aluminija, opalni difuzor od PMMA, simetrična distribucija svjetlosti, integrirani LED ukupne snage max. 17 W, svjetlosnog toka min. 1600 lm, boje svjetlosti 4000 K, 50000h L70 B50, dimenzije : Ø250 x 102 mm, stupanj zaštite IP65, otpornost na udarce IK10, certifikat CE, kao tip GE BHTD25-17407S-NNN 17W 4000KIP65</t>
  </si>
  <si>
    <t>“C1”- Nadgradna LED svjetiljka za zidnu ili stropnu montažu, kućište izrađeno od aluminija, opalni difuzor od PMMA, simetrična distribucija svjetlosti, integrirani LED ukupne snage max. 17 W, svjetlosnog toka min. 1600 lm, boje svjetlosti 4000 K, 50000h L70 B50, dimenzije : Ø250 x 102 mm, stupanj zaštite IP65, otpornost na udarce IK10, certifikat CE, kao tip GE BHTD25-17407S-NNN 17W 4000KIP65</t>
  </si>
  <si>
    <t>“B1”- LED panel, ugradna montaža, aluminijsko kućište tankog profila 10mm, IP20, direktna široka distribucija svjetla, UGR ≤ 19, max. 30 W, min. 3400 lm, 50000h L70 B50, 4000K, dimenzije 595x595mm, certifikati CE, klasa zaštite II, kao tip GE EDGELIT PANEL LED u kompletu s ugradnim kućištem.</t>
  </si>
  <si>
    <t>“B2”- LED panel, ugradna montaža, aluminijsko kućište tankog profila 10mm, IP20, direktna široka distribucija svjetla, UGR ≤ 19, max. 30 W, min. 3400 lm, 50000h L70 B50, 4000K, dimenzije 595x595mm, certifikati CE, klasa zaštite II, kao tip GE EDGELIT PANEL LED u kompletu s nadgradnim kućištem.</t>
  </si>
  <si>
    <t>“B3”- LED panel, ugradna montaža, aluminijsko kućište tankog profila 10mm, IP20, direktna široka distribucija svjetla, UGR ≤ 19, max. 30 W, min. 3400 lm, 50000h L70 B50, 4000K, dimenzije 595x595mm, certifikati CE, klasa zaštite II, kao tip GE EDGELIT PANEL LED u kompletu s nadgradnim kućištem.</t>
  </si>
  <si>
    <t xml:space="preserve">“B4”-, Nadgradna LED vodotijesna svjetiljka za montiranje na zid ili strop s kućištem od polikarbonata otpornog na udarce, simetrična distribucija svjetlosti, ukupne snage max. 30 W, svjetlosnog toka min. 3650 lm, efikasnost svjetiljke 122 lm/W, boje svjetlosti 4000K, dimenzije (±5%): 1470 x 66 x 63 mm , predspojna naprava ECG, prolazno ožičenje, temperatura okoline od -20°C do +40°C,  stupanj zaštite IP65, otpornost na udarce IK08, klasa zaštite II, certifikat CE, kao tip GE Integrated mariner 30W 4000K
</t>
  </si>
  <si>
    <t xml:space="preserve">“B5”-, Nadgradna LED vodotijesna svjetiljka za montiranje na zid ili strop s kućištem od polikarbonata otpornog na udarce, simetrična distribucija svjetlosti, ukupne snage max. 30 W, svjetlosnog toka min. 3650 lm, efikasnost svjetiljke 122 lm/W, boje svjetlosti 4000K, dimenzije (±5%): 1470 x 66 x 63 mm , predspojna naprava ECG, prolazno ožičenje, temperatura okoline od -20°C do +40°C,  stupanj zaštite IP65, otpornost na udarce IK08, klasa zaštite II, certifikat CE, kao tip GE Integrated mariner 30W 4000K
</t>
  </si>
  <si>
    <t>“B6”- LED panel, ugradna montaža, aluminijsko kućište tankog profila 10mm, IP20, direktna široka distribucija svjetla, UGR ≤ 19, max. 30 W, min. 3400 lm, 50000h L70 B50, 4000K, dimenzije 595x595mm, certifikati CE, klasa zaštite II, kao tip GE EDGELIT PANEL LED u kompletu s nadgradnim kućištem.</t>
  </si>
  <si>
    <t>“B7”- Nadgradna LED svjetiljka s direktnom asimetričnom distribucijom svjetla, snage max. 31W, min. 4000lm, 4000K, dimenzije (±5%): 1193 x 70 x 40 mm, predspojna naprava DALI, kućište od čeličnog lima, IP20, IK04, klasa zaštite I, životni vijek 60 000 h (L80/B10), certifikati CE, kao tip ARUNA SLIM N LED 31W 4000K</t>
  </si>
  <si>
    <t xml:space="preserve">“B8”-, Nadgradna LED vodotijesna svjetiljka za montiranje na zid ili strop s kućištem od polikarbonata otpornog na udarce, simetrična distribucija svjetlosti, ukupne snage max. 30 W, svjetlosnog toka min. 3650 lm, efikasnost svjetiljke 122 lm/W, boje svjetlosti 4000K, dimenzije (±5%): 1470 x 66 x 63 mm , predspojna naprava ECG, prolazno ožičenje, temperatura okoline od -20°C do +40°C,  stupanj zaštite IP65, otpornost na udarce IK08, klasa zaštite II, certifikat CE, kao tip GE Integrated mariner 30W 4000K
</t>
  </si>
  <si>
    <t>“B3”- LED panel, ugradna montaža, aluminijsko kućište tankog profila 10mm, IP20, direktna široka distribucija svjetla, UGR ≤ 19, max. 30 W, min. 3400 lm, 50000h L70 B50, 4000K, dimenzije 1195x295mm, certifikati CE, klasa zaštite II, kao tip GE EDGELIT PANEL LED u kompletu s nadgradnim kućištem.</t>
  </si>
  <si>
    <t>“R1” – Simetrični LED reflektor. Snaga max.115W. Svjetlosni tok min. 15.000lm. Učinkovitost: ≥130lm/W. Temperatura rada: -30C to +50C.  Boja svjetlosti 4.000K. Simetrična svjetlosna distribucija. Stupanj zaštite IP66. Mehanička zaštita IK08. Životni vijek 50.000h (L70/B50). Dimenzije 419 x 337 x 90,5. Težina &lt;5,6 kg. Tip kao GE floodlight 115W 4000K</t>
  </si>
  <si>
    <t>“R2” -  High bay svjetiljka priključne snage najviše 139W, simetrična direktna široka distribucija svjetlosti, svjetlosni tok najmanje 22.250lm, boja svjetlosti 5000K, DALI predspojna naprava, IP20, maksimalne težine 2,35kg, 100,000h (L70/B50), Dimenzije (±5%): 276x349, maksimalne visine 93mm tip kao GE ABVG2 139W 5000K</t>
  </si>
  <si>
    <t xml:space="preserve">“VR”- Nabava i prijevoz cestovne asimetrične LED svjetiljke sive boje s kućištem izrađenim od tlačno lijevanog aluminija. Nazivni napon 220-240 V, nazivna frekvencija 50 Hz, cosφ ≥ 0,90, klasa zaštite II, stupanj zaštite IP66, Led svjetiljka maksimalne ukupne snage 55W, min 6000 lm, max 3000K, CRI &gt; 70, napajanje LED modula ugrađeno u svjetiljku. </t>
  </si>
  <si>
    <t xml:space="preserve">Otpornost na udarni napon 6 kV. Elektronsko smanjivanje snage, mogućnost reduciranja snage i svjetlosnog toka s obzirom na doba noći. Mogućnost podešavanja svjetlosnog toka od 30% do 100%. </t>
  </si>
  <si>
    <t xml:space="preserve">Životni vijek 195000h pri L80. Zaštita od pregrijavanja, certifikati CE, ENEC.  Mogućnost montaže na stup sa završetkom 42, 60, 76mm  ili krak sa završetkom 42, 60mm. Težina max 5.0 kg. Montaža na stup (za nastavak veličine dxl = 60 x 100 mm). Kao tip GE SLBT 55W 6000lm + nasadnik za luk φ 60mm 5XA59000XM2 + luk duljine 70cm za betonski stup 5NY 510 3-1 . </t>
  </si>
  <si>
    <t>...presjek stupa 20/40cm (n u četverostranoj oplati)</t>
  </si>
  <si>
    <t>...presjek stupa 20/20cm ( u trostramoj oplati)</t>
  </si>
  <si>
    <t>Dobava protupožarnih aparata</t>
  </si>
  <si>
    <t>S9</t>
  </si>
  <si>
    <t>S6</t>
  </si>
  <si>
    <t>CO - 5kg</t>
  </si>
  <si>
    <t>Nabava, doprema i ugradnja polipropilenskih (PP-R) cijevi za etažni razvod sanitarne hladne,vode. Stavka obuhvaća sve potrebne spojne elemente (spojnice, redekucije, T-komade) i potrebni pričvrsni i ovjesni materijal, te spajanje na postojeće instalcije.  Cijevi se isporučuju u šipkama.</t>
  </si>
  <si>
    <t>Cijevi vođene u zidnim i podnim usjecima izolirati izolacijom . Obračun se vrši po metru montirane i izolirane cijevi. Ustavku uračunati spojne komade, prijelazne komade, armaturne komade i sav potreban brtveni i spojni materijal.</t>
  </si>
  <si>
    <t>Nabava, doprema i ugradnja polipropilenskih cijevi , za etažni razvod recirkulacijskog voda. Stavka obuhvaća sve potrebne spojne elemente (spojnice, redekucije, T-komade) i potrebni pričvrsni i ovjesni materijal. Cijevi se isporučuju u šipkama.</t>
  </si>
  <si>
    <t>Cijevi vođene u zidnim i podnim usjecima izolirati izolacijom  Obračun se vrši po metru montirane i izolirane cijevi. Ustavku uračunati spojne komade, prijelazne komade, armaturne komade i sav potreban brtveni i spojni materijal.</t>
  </si>
  <si>
    <t>Dobava i montaža HT polipropilenske odvodne cijevi za kućnu kanalizaciju  Montaža i ugradnju cijevi vršiti prema EN 1451, EN 12056 i tvorničkim uputama. U stavku uračunati spojnice i brtve. Obračum se vrši po m¹ ugrađene cijevi.</t>
  </si>
  <si>
    <t>HT polipropilenski odvodni fazonski komadi  Komplet sa original gumenim brtvama. U cijenu uključiti nabavu i ugradnju svih elemenata.</t>
  </si>
  <si>
    <t>Cijevi vođene u zidnim i podnim usjecima izolirati izolacijom 8-10mm . Obračun se vrši po metru montirane i izolirane cijevi. Ustavku uračunati spojne komade, prijelazne komade, armaturne komade i sav potreban brtveni i spojni materijal.</t>
  </si>
  <si>
    <t>Nabava, doprema i ugradnja polipropilenskih (PP-R) cijevi za etažni razvod tople vode i recirkulacijskog voda. Stavka obuhvaća sve potrebne spojne elemente (spojnice, redekucije, T-komade) i potrebni pričvrsni i ovjesni materijal, te spajanje na postojeće instalacije. Cijevi se isporučuju u šipkama.</t>
  </si>
  <si>
    <t>Cijevi vođene u zidnim i podnim usjecima izolirati izolacijom  8-10mm ili jednakovrijedno. Obračun se vrši po metru montirane i izolirane cijevi. Ustavku uračunati spojne komade, prijelazne komade, armaturne komade i sav potreban brtveni i spojni materijal.</t>
  </si>
  <si>
    <t>HT polipropilenski odvodni fazonski komadi. Komplet sa original gumenim brtvama. U cijenu uključiti nabavu i ugradnju svih elemenata.</t>
  </si>
  <si>
    <t>Nabava, doprema i ugradnja polipropilenskih (PP-R) cijevi , za etažni razvod sanitarne hladne,vode. Stavka obuhvaća sve potrebne spojne elemente (spojnice, redekucije, T-komade) i potrebni pričvrsni i ovjesni materijal, te spajanje na postojeće instalcije.  Cijevi se isporučuju u šipkama.</t>
  </si>
  <si>
    <t>Cijevi vođene u zidnim i podnim usjecima izolirati izolacijom 8-10mm  Obračun se vrši po metru montirane i izolirane cijevi. Ustavku uračunati spojne komade, prijelazne komade, armaturne komade i sav potreban brtveni i spojni materijal.</t>
  </si>
  <si>
    <t>Nabava, doprema i ugradnja polipropilenskih cijeviza etažni razvod recirkulacijskog voda. Stavka obuhvaća sve potrebne spojne elemente (spojnice, redekucije, T-komade) i potrebni pričvrsni i ovjesni materijal. Cijevi se isporučuju u šipkama.</t>
  </si>
  <si>
    <t>Nabava, doprema i ugradnja polipropilenskih (PP-R) cijeviili jednakovrijedno ili jednakovrijedno, za etažni razvod tople vode i recirkulacijskog voda. Stavka obuhvaća sve potrebne spojne elemente (spojnice, redekucije, T-komade) i potrebni pričvrsni i ovjesni materijal, te spajanje na postojeće instalacije. Cijevi se isporučuju u šipkama.</t>
  </si>
  <si>
    <t>Nabava, doprema i ugradnja polipropilenskih (PP-R) cijevi, za etažni razvod recirkulacijskog voda. Stavka obuhvaća sve potrebne spojne elemente (spojnice, redekucije, T-komade) i potrebni pričvrsni i ovjesni materijal. Cijevi se isporučuju u šipkama.</t>
  </si>
  <si>
    <t>Nabava, doprema i ugradnja polipropilenskih (PP-R) cijevi, za etažni razvod recirkulacijskog voda. Stavka obuhvaća sve potrebne spojne elemente (spojnice, redekucije, T-komade) i potrebni pričvrsni i ovjesni materijal. C</t>
  </si>
  <si>
    <t>Nabava, doprema i ugradnja polipropilenskih (PP-R) cijevi, za etažni razvod tople vode i recirkulacijskog voda. Stavka obuhvaća sve potrebne spojne elemente (spojnice, redekucije, T-komade) i potrebni pričvrsni i ovjesni materijal, te spajanje na postojeće instalacije. Cijevi se isporučuju u šipkama.</t>
  </si>
  <si>
    <t xml:space="preserve">Nabava, doprema i montaža kombinranog vodomjera DN 80 za nazivni protok od 5m3/h. Obračun se vrši po komadu monitranog kombiniranog vodmjera. U cijenu je uključena cjelokupna montaža aparata s postoljem prema pravilima struke. </t>
  </si>
  <si>
    <t xml:space="preserve">Nabava, doprema i montaža kombinranog vodomjera DN 80 za nazivni protok od 6m3/h ili jednakovrijedanObračun se vrši po komadu monitranog kombiniranog vodmjera. U cijenu je uključena cjelokupna montaža aparata s postoljem prema pravilima struke. </t>
  </si>
  <si>
    <t xml:space="preserve">Nabava, doprema i montaža kombinranog vodomjera DN 80 za nazivni protok od 4m3/h ili jednakovrijedan. Obračun se vrši po komadu monitranog kombiniranog vodmjera. U cijenu je uključena cjelokupna montaža aparata s postoljem prema pravilima struke. </t>
  </si>
  <si>
    <t>Dobava i montaža HT polipropilenske odvodne cijevi za kućnu kanalizacijue. Montaža i ugradnju cijevi vršiti prema EN 1451, EN 12056 i tvorničkim uputama. U stavku uračunati spojnice i brtve. Obračum se vrši po m¹ ugrađene cijevi.</t>
  </si>
  <si>
    <t xml:space="preserve">Nabava, doprema i ugradnja plastične tuš kade. Obračun se vrši po komadu kompletno montirane kade uključivši i sav potreban materijal za montažu. </t>
  </si>
  <si>
    <t>Cijevi vođene u zidnim i podnim usjecima izolirati  izolacijom 8-10 mm Obračun se vrši po metru montirane i izolirane cijevi. Ustavku uračunati spojne komade, prijelazne komade, armaturne komade i sav potreban brtveni i spojni materijal.</t>
  </si>
  <si>
    <t>Ispuna je od kamene vune.</t>
  </si>
  <si>
    <t xml:space="preserve"> modularni sportski parket mjera kao: 2200/180, po odabiru projektanta - troslojni parket debljine 14 do 18,1 mm sa habajućim gornjim i ukrutnim donjim slojem od punog tvrdog drveta, način fiksiranja po uputama proizvodjača.</t>
  </si>
  <si>
    <t>Spregovi</t>
  </si>
  <si>
    <t>P.  OSTALI RADOVI, DOBAVA I UGRADBA</t>
  </si>
  <si>
    <t>P) OSTALI RADOVI, DOBAVA I UGRADBA</t>
  </si>
  <si>
    <t>ENP 3600X2200x450 – N</t>
  </si>
  <si>
    <t>Izrada i ugradba plašta od pocinčanog lima debljine 0,8 mm, s bočnim izvodom - "rigalicom" za prodor kroz parapetni zid na ravnom krovu.</t>
  </si>
  <si>
    <t>Otirač</t>
  </si>
  <si>
    <t>Na postojeće slojeve zida montirati samonoseće panele dimenzija 120x280cm, debljine 5cm metodom ljepljenja ili fiksiranja na metalnu potkonsrukciju.</t>
  </si>
  <si>
    <t xml:space="preserve">Dobava i oblaganje porculanskih pločica unutarnjih zidova.Dimenzija 30x30cm ili jednakovrijedne. U strukturi i tonu po odabiru projektanta arhitekture. Proizvod mora biti namjenjen za komercijalnu upotrebu. Pločice se polažu prema nacrtu projektanta, postava u odgovarajućem vodootpornom ljepilu. Podloga se prije samog oblaganja mora obavezno navlažiti vodom. Podloga mora biti bez oštećenja, čvrsta i očišćena od masnoća i prašine, zadovoljavajuće hrapavosti, izvedena ravno ili u projektiranom padu. Nakon polaganja pločica očistiti fuge koje su širine 2-4 mm. Pri postavi koristiti plastične križiće, a fuge zatvarati masom za fugiranje na bazi cementa sa mineralnim punilima, aditivima i pigmentima u završnoj obradi i boji po izboru projektanta.  U cijenu uračunati dostavljanje najmanje 3 uzorka pločica na odobrenje projektantu arhitekture.
</t>
  </si>
  <si>
    <t xml:space="preserve">Dobava i oblaganje protukliznih porculanskih pločica unutarnjih podova,dimenzija 60x60 cm ili jednakovrijedne u strukturi i tonu po odabiru projektanta arhitekture. Proizvod mora biti namjenjen za komercijalnu upotrebu. Pločice se polažu prema nacrtu projektanta, postava u odgovarajućem vodootpornom ljepilu. Podloga se prije samog oblaganja mora obavezno navlažiti vodom. Podloga mora biti bez oštećenja, čvrsta i očišćena od masnoća i prašine, zadovoljavajuće hrapavosti, izvedena ravno ili u projektiranom padu. Nakon polaganja pločica očistiti fuge koje su širine 2-4 mm, te ih ispuniti odgovarajućom masom za fugiranje, a višak odstraniti mokrom spužvom. Pri postavi koristiti plastične križiće, a fuge zatvarati masom za fugiranje na bazi cementa sa mineralnim punilima, aditivima i pigmentima u završnoj obradi i boji po izboru projektanta. U cijenu uračunati dostavljanje najmanje 3 uzorka pločica na odobrenje projektantu arhitekture.  </t>
  </si>
  <si>
    <t>Dobava i oblaganje protukliznih porculanskih pločica unutarnjih podova, minimalnog kooeficijenta protukliznosti R9. Dimenzija 33 x 66.4cm ili jednakovrijedne, u strukturi i tonu po izboru projektanta arhitekture. Proizvod mora biti namjenjen za komercijalnu upotrebu. Pločice se polažu prema nacrtu projektanta, postava u odgovarajućem vodootpornom ljepilu. Podloga se prije samog oblaganja mora obavezno navlažiti vodom. Podloga mora biti bez oštećenja, čvrsta i očišćena od masnoća i prašine, zadovoljavajuće hrapavosti, izvedena ravno ili u projektiranom padu. Nakon polaganja pločica očistiti fuge koje su širine 2-4 mm, te ih ispuniti odgovarajućom masom za fugiranje, a višak odstraniti mokrom spužvom. Pri postavi koristiti plastične križiće, a fuge zatvarati masom za fugiranje na bazi cementa sa mineralnim punilima, aditivima i pigmentima u završnoj obradi i boji po izboru projektanta.  U cijenu uračunati dostavljanje najmanje 3 uzorka pločica na odobrenje projektantu arhitekture.</t>
  </si>
  <si>
    <t>Bojanje zidova disperzivnim bojama svijetlog tona na  podlozi od gipskartonskih ploča.</t>
  </si>
  <si>
    <r>
      <t xml:space="preserve">Dobava i izvedba modularnog spuštenog stropa od  ploča veličine 60x60 cm </t>
    </r>
    <r>
      <rPr>
        <sz val="10"/>
        <rFont val="Calibri"/>
        <family val="2"/>
        <charset val="238"/>
        <scheme val="minor"/>
      </rPr>
      <t xml:space="preserve"> debljine 1,25 cm na tipskoj potkonstrukciji (ovjesu) do 50 cm. Ploče sukladne prostoru u kojem se nalaze, bez posebnih zahtjeva po pitanju higijenskih i sličnih uvjeta.  Strop izvesti prema projektu interijera sa svim potrebnim otvorima za revizije, rasvjetu, zvučnike, razne rešetke i dr. </t>
    </r>
  </si>
  <si>
    <t>Izrada gipskartonske obloge kosog krova dvorane</t>
  </si>
  <si>
    <t>Dobava i ugradba otirača za unutarnje prostore, u protukliznoj izvedbi pokrovne rešetke od ripsa. Stavka podrazumijeva kompletnu stavku sa aluminjskim okvirnim profilom koji se ugradjuje u visini keramičkog opločenja poda. Dimenzije otirača 60x40cm ili jednakovrijedni. Otirači grupirani po dva komada jedan uz drugi, na ulazu u školu.</t>
  </si>
  <si>
    <t>Zadar, listopad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</si>
</sst>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 #,##0.00\ &quot;kn&quot;_-;\-* #,##0.00\ &quot;kn&quot;_-;_-* &quot;-&quot;??\ &quot;kn&quot;_-;_-@_-"/>
    <numFmt numFmtId="43" formatCode="_-* #,##0.00\ _k_n_-;\-* #,##0.00\ _k_n_-;_-* &quot;-&quot;??\ _k_n_-;_-@_-"/>
    <numFmt numFmtId="164" formatCode="_-* #,##0.00_-;\-* #,##0.00_-;_-* &quot;-&quot;??_-;_-@_-"/>
    <numFmt numFmtId="165" formatCode="#,##0.00\ &quot;kn&quot;"/>
    <numFmt numFmtId="166" formatCode="#,##0\ [$kn-41A]"/>
  </numFmts>
  <fonts count="97">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b/>
      <sz val="9"/>
      <name val="Times New Roman CE"/>
      <family val="1"/>
      <charset val="238"/>
    </font>
    <font>
      <sz val="12"/>
      <name val="YU Swiss"/>
    </font>
    <font>
      <sz val="9"/>
      <name val="Times New Roman CE"/>
      <family val="1"/>
      <charset val="238"/>
    </font>
    <font>
      <sz val="10"/>
      <color indexed="10"/>
      <name val="Arial"/>
      <family val="2"/>
      <charset val="238"/>
    </font>
    <font>
      <b/>
      <sz val="10"/>
      <color indexed="10"/>
      <name val="Arial"/>
      <family val="2"/>
    </font>
    <font>
      <b/>
      <sz val="10"/>
      <name val="Arial"/>
      <family val="2"/>
    </font>
    <font>
      <b/>
      <sz val="10"/>
      <color indexed="18"/>
      <name val="Arial"/>
      <family val="2"/>
    </font>
    <font>
      <b/>
      <sz val="10"/>
      <color indexed="62"/>
      <name val="Arial"/>
      <family val="2"/>
    </font>
    <font>
      <sz val="10"/>
      <color indexed="10"/>
      <name val="Arial"/>
      <family val="2"/>
    </font>
    <font>
      <b/>
      <sz val="10"/>
      <name val="Arial"/>
      <family val="2"/>
      <charset val="238"/>
    </font>
    <font>
      <sz val="10"/>
      <name val="Arial"/>
      <family val="2"/>
      <charset val="238"/>
    </font>
    <font>
      <sz val="10"/>
      <name val="Arial"/>
      <family val="2"/>
    </font>
    <font>
      <b/>
      <sz val="10"/>
      <name val="Arial"/>
      <family val="2"/>
      <charset val="238"/>
    </font>
    <font>
      <sz val="10"/>
      <name val="Arial"/>
      <family val="2"/>
      <charset val="238"/>
    </font>
    <font>
      <b/>
      <sz val="10"/>
      <name val="Tahoma"/>
      <family val="2"/>
    </font>
    <font>
      <b/>
      <sz val="11"/>
      <name val="Arial"/>
      <family val="2"/>
      <charset val="238"/>
    </font>
    <font>
      <sz val="11"/>
      <name val="Arial"/>
      <family val="2"/>
      <charset val="238"/>
    </font>
    <font>
      <b/>
      <i/>
      <sz val="11"/>
      <name val="Arial"/>
      <family val="2"/>
      <charset val="238"/>
    </font>
    <font>
      <b/>
      <sz val="11"/>
      <name val="Arial"/>
      <family val="2"/>
      <charset val="238"/>
    </font>
    <font>
      <sz val="11"/>
      <name val="Arial"/>
      <family val="2"/>
      <charset val="238"/>
    </font>
    <font>
      <b/>
      <i/>
      <sz val="14"/>
      <name val="Arial"/>
      <family val="2"/>
      <charset val="238"/>
    </font>
    <font>
      <sz val="10"/>
      <color indexed="18"/>
      <name val="Arial"/>
      <family val="2"/>
    </font>
    <font>
      <sz val="10"/>
      <name val="Arial"/>
      <family val="2"/>
      <charset val="238"/>
    </font>
    <font>
      <u val="doubleAccounting"/>
      <sz val="10"/>
      <color indexed="12"/>
      <name val="Arial"/>
      <family val="2"/>
    </font>
    <font>
      <u val="double"/>
      <sz val="10"/>
      <color indexed="12"/>
      <name val="Arial"/>
      <family val="2"/>
    </font>
    <font>
      <sz val="10"/>
      <color indexed="12"/>
      <name val="Arial"/>
      <family val="2"/>
    </font>
    <font>
      <sz val="8"/>
      <name val="Arial"/>
      <family val="2"/>
      <charset val="238"/>
    </font>
    <font>
      <sz val="9"/>
      <name val="Arial"/>
      <family val="2"/>
      <charset val="238"/>
    </font>
    <font>
      <sz val="10"/>
      <name val="Arial"/>
      <family val="2"/>
      <charset val="238"/>
    </font>
    <font>
      <sz val="11"/>
      <name val="Times New Roman CE"/>
      <family val="1"/>
      <charset val="238"/>
    </font>
    <font>
      <sz val="10"/>
      <name val="Helv"/>
    </font>
    <font>
      <sz val="12"/>
      <name val="Arial CE"/>
      <charset val="238"/>
    </font>
    <font>
      <sz val="10"/>
      <name val="Arial CE"/>
      <charset val="238"/>
    </font>
    <font>
      <sz val="11"/>
      <color rgb="FFFF0000"/>
      <name val="Calibri"/>
      <family val="2"/>
      <charset val="238"/>
      <scheme val="minor"/>
    </font>
    <font>
      <b/>
      <sz val="11"/>
      <color theme="1"/>
      <name val="Calibri"/>
      <family val="2"/>
      <charset val="238"/>
      <scheme val="minor"/>
    </font>
    <font>
      <sz val="12"/>
      <name val="CRO_Swiss_Light-Normal"/>
      <charset val="238"/>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i/>
      <sz val="11"/>
      <color rgb="FF7F7F7F"/>
      <name val="Calibri"/>
      <family val="2"/>
      <charset val="238"/>
      <scheme val="minor"/>
    </font>
    <font>
      <sz val="11"/>
      <color theme="0"/>
      <name val="Calibri"/>
      <family val="2"/>
      <charset val="238"/>
      <scheme val="minor"/>
    </font>
    <font>
      <sz val="12"/>
      <color theme="1"/>
      <name val="Calibri"/>
      <family val="2"/>
      <scheme val="minor"/>
    </font>
    <font>
      <sz val="10"/>
      <name val="MS Sans Serif"/>
      <family val="2"/>
      <charset val="238"/>
    </font>
    <font>
      <sz val="11"/>
      <name val="Arial"/>
      <family val="1"/>
    </font>
    <font>
      <sz val="11"/>
      <color indexed="8"/>
      <name val="Calibri"/>
      <family val="2"/>
      <charset val="238"/>
    </font>
    <font>
      <sz val="10"/>
      <color theme="1"/>
      <name val="Myriad Pro"/>
      <family val="2"/>
      <charset val="238"/>
    </font>
    <font>
      <sz val="10"/>
      <name val="Arial"/>
      <charset val="238"/>
    </font>
    <font>
      <sz val="10"/>
      <name val="Calibri"/>
      <family val="2"/>
      <charset val="238"/>
      <scheme val="minor"/>
    </font>
    <font>
      <b/>
      <sz val="14"/>
      <name val="Calibri"/>
      <family val="2"/>
      <charset val="238"/>
      <scheme val="minor"/>
    </font>
    <font>
      <b/>
      <sz val="22"/>
      <name val="Calibri"/>
      <family val="2"/>
      <charset val="238"/>
      <scheme val="minor"/>
    </font>
    <font>
      <sz val="12"/>
      <name val="Calibri"/>
      <family val="2"/>
      <charset val="238"/>
      <scheme val="minor"/>
    </font>
    <font>
      <b/>
      <sz val="9"/>
      <name val="Calibri"/>
      <family val="2"/>
      <charset val="238"/>
      <scheme val="minor"/>
    </font>
    <font>
      <sz val="9"/>
      <name val="Calibri"/>
      <family val="2"/>
      <charset val="238"/>
      <scheme val="minor"/>
    </font>
    <font>
      <b/>
      <sz val="10"/>
      <name val="Calibri"/>
      <family val="2"/>
      <charset val="238"/>
      <scheme val="minor"/>
    </font>
    <font>
      <sz val="10"/>
      <color indexed="10"/>
      <name val="Calibri"/>
      <family val="2"/>
      <charset val="238"/>
      <scheme val="minor"/>
    </font>
    <font>
      <sz val="10"/>
      <color rgb="FF00B050"/>
      <name val="Calibri"/>
      <family val="2"/>
      <charset val="238"/>
      <scheme val="minor"/>
    </font>
    <font>
      <b/>
      <sz val="10"/>
      <color indexed="10"/>
      <name val="Calibri"/>
      <family val="2"/>
      <charset val="238"/>
      <scheme val="minor"/>
    </font>
    <font>
      <sz val="10"/>
      <color theme="1"/>
      <name val="Calibri"/>
      <family val="2"/>
      <charset val="238"/>
      <scheme val="minor"/>
    </font>
    <font>
      <b/>
      <sz val="10"/>
      <color theme="1"/>
      <name val="Calibri"/>
      <family val="2"/>
      <charset val="238"/>
      <scheme val="minor"/>
    </font>
    <font>
      <b/>
      <sz val="10"/>
      <color rgb="FF000000"/>
      <name val="Calibri"/>
      <family val="2"/>
      <charset val="238"/>
      <scheme val="minor"/>
    </font>
    <font>
      <sz val="10"/>
      <color rgb="FF000000"/>
      <name val="Calibri"/>
      <family val="2"/>
      <charset val="238"/>
      <scheme val="minor"/>
    </font>
    <font>
      <sz val="10"/>
      <color rgb="FF0070C0"/>
      <name val="Calibri"/>
      <family val="2"/>
      <charset val="238"/>
      <scheme val="minor"/>
    </font>
    <font>
      <sz val="8"/>
      <name val="Calibri"/>
      <family val="2"/>
      <charset val="238"/>
      <scheme val="minor"/>
    </font>
    <font>
      <i/>
      <sz val="10"/>
      <name val="Calibri"/>
      <family val="2"/>
      <charset val="238"/>
      <scheme val="minor"/>
    </font>
    <font>
      <sz val="10"/>
      <color rgb="FFFF0000"/>
      <name val="Calibri"/>
      <family val="2"/>
      <charset val="238"/>
      <scheme val="minor"/>
    </font>
    <font>
      <b/>
      <u/>
      <sz val="10"/>
      <name val="Calibri"/>
      <family val="2"/>
      <charset val="238"/>
      <scheme val="minor"/>
    </font>
    <font>
      <vertAlign val="superscript"/>
      <sz val="10"/>
      <name val="Calibri"/>
      <family val="2"/>
      <charset val="238"/>
      <scheme val="minor"/>
    </font>
    <font>
      <b/>
      <sz val="10"/>
      <color indexed="8"/>
      <name val="Calibri"/>
      <family val="2"/>
      <charset val="238"/>
      <scheme val="minor"/>
    </font>
    <font>
      <sz val="10"/>
      <color indexed="8"/>
      <name val="Calibri"/>
      <family val="2"/>
      <charset val="238"/>
      <scheme val="minor"/>
    </font>
    <font>
      <u/>
      <sz val="10"/>
      <name val="Calibri"/>
      <family val="2"/>
      <charset val="238"/>
      <scheme val="minor"/>
    </font>
    <font>
      <sz val="10"/>
      <color indexed="9"/>
      <name val="Calibri"/>
      <family val="2"/>
      <charset val="238"/>
      <scheme val="minor"/>
    </font>
    <font>
      <b/>
      <sz val="10"/>
      <color rgb="FFFF0000"/>
      <name val="Calibri"/>
      <family val="2"/>
      <charset val="238"/>
      <scheme val="minor"/>
    </font>
    <font>
      <b/>
      <i/>
      <sz val="10"/>
      <name val="Calibri"/>
      <family val="2"/>
      <charset val="238"/>
      <scheme val="minor"/>
    </font>
    <font>
      <vertAlign val="subscript"/>
      <sz val="10"/>
      <name val="Calibri"/>
      <family val="2"/>
      <charset val="238"/>
      <scheme val="minor"/>
    </font>
    <font>
      <i/>
      <sz val="10"/>
      <color theme="1"/>
      <name val="Calibri"/>
      <family val="2"/>
      <charset val="238"/>
      <scheme val="minor"/>
    </font>
    <font>
      <i/>
      <sz val="10"/>
      <color indexed="8"/>
      <name val="Calibri"/>
      <family val="2"/>
      <charset val="238"/>
      <scheme val="minor"/>
    </font>
    <font>
      <vertAlign val="subscript"/>
      <sz val="10"/>
      <color indexed="8"/>
      <name val="Calibri"/>
      <family val="2"/>
      <charset val="238"/>
      <scheme val="minor"/>
    </font>
    <font>
      <vertAlign val="superscript"/>
      <sz val="10"/>
      <color indexed="8"/>
      <name val="Calibri"/>
      <family val="2"/>
      <charset val="238"/>
      <scheme val="minor"/>
    </font>
    <font>
      <b/>
      <sz val="12"/>
      <name val="Calibri"/>
      <family val="2"/>
      <charset val="238"/>
      <scheme val="minor"/>
    </font>
    <font>
      <b/>
      <sz val="10"/>
      <color rgb="FF080808"/>
      <name val="Calibri"/>
      <family val="2"/>
      <charset val="238"/>
      <scheme val="minor"/>
    </font>
    <font>
      <b/>
      <i/>
      <sz val="10"/>
      <color rgb="FFFF0000"/>
      <name val="Calibri"/>
      <family val="2"/>
      <charset val="238"/>
      <scheme val="minor"/>
    </font>
    <font>
      <b/>
      <i/>
      <sz val="10"/>
      <color theme="1"/>
      <name val="Calibri"/>
      <family val="2"/>
      <charset val="238"/>
      <scheme val="minor"/>
    </font>
    <font>
      <i/>
      <sz val="10"/>
      <color rgb="FFFF0000"/>
      <name val="Calibri"/>
      <family val="2"/>
      <charset val="238"/>
      <scheme val="minor"/>
    </font>
    <font>
      <b/>
      <sz val="20"/>
      <name val="Calibri"/>
      <family val="2"/>
      <charset val="238"/>
      <scheme val="minor"/>
    </font>
  </fonts>
  <fills count="37">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6"/>
      </patternFill>
    </fill>
    <fill>
      <patternFill patternType="solid">
        <fgColor theme="4" tint="0.79998168889431442"/>
        <bgColor indexed="64"/>
      </patternFill>
    </fill>
  </fills>
  <borders count="41">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medium">
        <color indexed="64"/>
      </top>
      <bottom/>
      <diagonal/>
    </border>
    <border>
      <left/>
      <right/>
      <top style="thin">
        <color indexed="64"/>
      </top>
      <bottom style="double">
        <color indexed="64"/>
      </bottom>
      <diagonal/>
    </border>
    <border>
      <left/>
      <right/>
      <top/>
      <bottom style="medium">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85">
    <xf numFmtId="0" fontId="0" fillId="0" borderId="0"/>
    <xf numFmtId="0" fontId="14" fillId="0" borderId="0"/>
    <xf numFmtId="0" fontId="5" fillId="0" borderId="0"/>
    <xf numFmtId="0" fontId="32" fillId="0" borderId="0"/>
    <xf numFmtId="0" fontId="36" fillId="0" borderId="0"/>
    <xf numFmtId="0" fontId="14" fillId="0" borderId="0"/>
    <xf numFmtId="0" fontId="33" fillId="0" borderId="0"/>
    <xf numFmtId="0" fontId="34" fillId="0" borderId="0"/>
    <xf numFmtId="44" fontId="32" fillId="0" borderId="0" applyFont="0" applyFill="0" applyBorder="0" applyAlignment="0" applyProtection="0"/>
    <xf numFmtId="44" fontId="35" fillId="0" borderId="0" applyFont="0" applyFill="0" applyBorder="0" applyAlignment="0" applyProtection="0"/>
    <xf numFmtId="43" fontId="32" fillId="0" borderId="0" applyFont="0" applyFill="0" applyBorder="0" applyAlignment="0" applyProtection="0"/>
    <xf numFmtId="0" fontId="3" fillId="0" borderId="0"/>
    <xf numFmtId="0" fontId="2" fillId="0" borderId="0"/>
    <xf numFmtId="0" fontId="39" fillId="0" borderId="0"/>
    <xf numFmtId="0" fontId="3" fillId="0" borderId="0"/>
    <xf numFmtId="0" fontId="3" fillId="0" borderId="0"/>
    <xf numFmtId="0" fontId="3" fillId="0" borderId="0"/>
    <xf numFmtId="0" fontId="3" fillId="0" borderId="0"/>
    <xf numFmtId="0" fontId="1" fillId="0" borderId="0"/>
    <xf numFmtId="0" fontId="54" fillId="0" borderId="0"/>
    <xf numFmtId="43" fontId="54" fillId="0" borderId="0" applyFont="0" applyFill="0" applyBorder="0" applyAlignment="0" applyProtection="0"/>
    <xf numFmtId="0" fontId="1" fillId="0" borderId="0"/>
    <xf numFmtId="0" fontId="3" fillId="0" borderId="0"/>
    <xf numFmtId="0" fontId="33" fillId="0" borderId="0"/>
    <xf numFmtId="44" fontId="35" fillId="0" borderId="0" applyFont="0" applyFill="0" applyBorder="0" applyAlignment="0" applyProtection="0"/>
    <xf numFmtId="0" fontId="3" fillId="0" borderId="0"/>
    <xf numFmtId="0" fontId="3" fillId="0" borderId="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3" fillId="0" borderId="0"/>
    <xf numFmtId="0" fontId="3" fillId="0" borderId="0"/>
    <xf numFmtId="0" fontId="53" fillId="11" borderId="0" applyNumberFormat="0" applyBorder="0" applyAlignment="0" applyProtection="0"/>
    <xf numFmtId="0" fontId="53" fillId="11"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9" fillId="8" borderId="25" applyNumberFormat="0" applyAlignment="0" applyProtection="0"/>
    <xf numFmtId="0" fontId="49" fillId="8" borderId="25" applyNumberFormat="0" applyAlignment="0" applyProtection="0"/>
    <xf numFmtId="0" fontId="51" fillId="9" borderId="28" applyNumberFormat="0" applyAlignment="0" applyProtection="0"/>
    <xf numFmtId="0" fontId="51" fillId="9" borderId="28"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44" fillId="4" borderId="0" applyNumberFormat="0" applyBorder="0" applyAlignment="0" applyProtection="0"/>
    <xf numFmtId="0" fontId="44" fillId="4" borderId="0" applyNumberFormat="0" applyBorder="0" applyAlignment="0" applyProtection="0"/>
    <xf numFmtId="0" fontId="41" fillId="0" borderId="22" applyNumberFormat="0" applyFill="0" applyAlignment="0" applyProtection="0"/>
    <xf numFmtId="0" fontId="41" fillId="0" borderId="22" applyNumberFormat="0" applyFill="0" applyAlignment="0" applyProtection="0"/>
    <xf numFmtId="0" fontId="42" fillId="0" borderId="23" applyNumberFormat="0" applyFill="0" applyAlignment="0" applyProtection="0"/>
    <xf numFmtId="0" fontId="42" fillId="0" borderId="23" applyNumberFormat="0" applyFill="0" applyAlignment="0" applyProtection="0"/>
    <xf numFmtId="0" fontId="43" fillId="0" borderId="24" applyNumberFormat="0" applyFill="0" applyAlignment="0" applyProtection="0"/>
    <xf numFmtId="0" fontId="43" fillId="0" borderId="24"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7" fillId="7" borderId="25" applyNumberFormat="0" applyAlignment="0" applyProtection="0"/>
    <xf numFmtId="0" fontId="47" fillId="7" borderId="25" applyNumberFormat="0" applyAlignment="0" applyProtection="0"/>
    <xf numFmtId="0" fontId="50" fillId="0" borderId="27" applyNumberFormat="0" applyFill="0" applyAlignment="0" applyProtection="0"/>
    <xf numFmtId="0" fontId="50" fillId="0" borderId="27" applyNumberFormat="0" applyFill="0" applyAlignment="0" applyProtection="0"/>
    <xf numFmtId="0" fontId="3" fillId="0" borderId="0">
      <alignment horizontal="justify" vertical="top" wrapText="1"/>
    </xf>
    <xf numFmtId="0" fontId="15" fillId="0" borderId="0">
      <alignment horizontal="justify" vertical="top" wrapText="1"/>
    </xf>
    <xf numFmtId="0" fontId="46" fillId="6" borderId="0" applyNumberFormat="0" applyBorder="0" applyAlignment="0" applyProtection="0"/>
    <xf numFmtId="0" fontId="46" fillId="6" borderId="0" applyNumberFormat="0" applyBorder="0" applyAlignment="0" applyProtection="0"/>
    <xf numFmtId="0" fontId="3" fillId="0" borderId="0"/>
    <xf numFmtId="0" fontId="3" fillId="0" borderId="0"/>
    <xf numFmtId="0" fontId="3" fillId="0" borderId="0"/>
    <xf numFmtId="0" fontId="55" fillId="0" borderId="0"/>
    <xf numFmtId="0" fontId="55" fillId="0" borderId="0"/>
    <xf numFmtId="0" fontId="15" fillId="0" borderId="0"/>
    <xf numFmtId="0" fontId="1" fillId="0" borderId="0"/>
    <xf numFmtId="0" fontId="55" fillId="0" borderId="0"/>
    <xf numFmtId="0" fontId="1" fillId="0" borderId="0"/>
    <xf numFmtId="0" fontId="3" fillId="0" borderId="0"/>
    <xf numFmtId="0" fontId="3" fillId="0" borderId="0"/>
    <xf numFmtId="0" fontId="1" fillId="0" borderId="0"/>
    <xf numFmtId="0" fontId="3" fillId="0" borderId="0"/>
    <xf numFmtId="0" fontId="1" fillId="0" borderId="0"/>
    <xf numFmtId="0" fontId="15" fillId="0" borderId="0"/>
    <xf numFmtId="0" fontId="3" fillId="0" borderId="0"/>
    <xf numFmtId="0" fontId="31" fillId="0" borderId="0"/>
    <xf numFmtId="0" fontId="31" fillId="0" borderId="0"/>
    <xf numFmtId="0" fontId="3" fillId="0" borderId="0" applyNumberFormat="0" applyFont="0" applyFill="0" applyBorder="0" applyAlignment="0" applyProtection="0">
      <alignment vertical="top"/>
    </xf>
    <xf numFmtId="0" fontId="56" fillId="0" borderId="0"/>
    <xf numFmtId="0" fontId="57" fillId="0" borderId="0"/>
    <xf numFmtId="0" fontId="57" fillId="0" borderId="0"/>
    <xf numFmtId="0" fontId="58" fillId="0" borderId="0"/>
    <xf numFmtId="0" fontId="1" fillId="0" borderId="0"/>
    <xf numFmtId="0" fontId="57" fillId="0" borderId="0"/>
    <xf numFmtId="0" fontId="3" fillId="0" borderId="0"/>
    <xf numFmtId="0" fontId="1" fillId="10" borderId="29" applyNumberFormat="0" applyFont="0" applyAlignment="0" applyProtection="0"/>
    <xf numFmtId="0" fontId="1" fillId="10" borderId="29" applyNumberFormat="0" applyFont="0" applyAlignment="0" applyProtection="0"/>
    <xf numFmtId="0" fontId="3" fillId="35" borderId="31" applyNumberFormat="0" applyFont="0" applyAlignment="0" applyProtection="0"/>
    <xf numFmtId="0" fontId="20" fillId="0" borderId="0"/>
    <xf numFmtId="0" fontId="34" fillId="0" borderId="0"/>
    <xf numFmtId="0" fontId="48" fillId="8" borderId="26" applyNumberFormat="0" applyAlignment="0" applyProtection="0"/>
    <xf numFmtId="0" fontId="48" fillId="8" borderId="26" applyNumberFormat="0" applyAlignment="0" applyProtection="0"/>
    <xf numFmtId="9" fontId="3" fillId="0" borderId="0" applyFont="0" applyFill="0" applyBorder="0" applyAlignment="0" applyProtection="0"/>
    <xf numFmtId="0" fontId="34" fillId="0" borderId="0"/>
    <xf numFmtId="0" fontId="40" fillId="0" borderId="0" applyNumberFormat="0" applyFill="0" applyBorder="0" applyAlignment="0" applyProtection="0"/>
    <xf numFmtId="0" fontId="40" fillId="0" borderId="0" applyNumberFormat="0" applyFill="0" applyBorder="0" applyAlignment="0" applyProtection="0"/>
    <xf numFmtId="0" fontId="38" fillId="0" borderId="30" applyNumberFormat="0" applyFill="0" applyAlignment="0" applyProtection="0"/>
    <xf numFmtId="0" fontId="38" fillId="0" borderId="30" applyNumberFormat="0" applyFill="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56" fillId="0" borderId="0"/>
    <xf numFmtId="0" fontId="1" fillId="0" borderId="0"/>
    <xf numFmtId="0" fontId="3" fillId="0" borderId="0"/>
    <xf numFmtId="0" fontId="3" fillId="0" borderId="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10" borderId="29" applyNumberFormat="0" applyFont="0" applyAlignment="0" applyProtection="0"/>
    <xf numFmtId="0" fontId="1" fillId="10" borderId="29" applyNumberFormat="0" applyFont="0" applyAlignment="0" applyProtection="0"/>
    <xf numFmtId="0" fontId="3" fillId="35" borderId="31" applyNumberFormat="0" applyFont="0" applyAlignment="0" applyProtection="0"/>
    <xf numFmtId="0" fontId="3" fillId="35" borderId="31" applyNumberFormat="0" applyFont="0" applyAlignment="0" applyProtection="0"/>
    <xf numFmtId="0" fontId="3" fillId="0" borderId="0"/>
    <xf numFmtId="164" fontId="59" fillId="0" borderId="0" applyFont="0" applyFill="0" applyBorder="0" applyAlignment="0" applyProtection="0"/>
  </cellStyleXfs>
  <cellXfs count="1375">
    <xf numFmtId="0" fontId="0" fillId="0" borderId="0" xfId="0"/>
    <xf numFmtId="1" fontId="4" fillId="0" borderId="2" xfId="2" applyNumberFormat="1" applyFont="1" applyBorder="1" applyAlignment="1">
      <alignment horizontal="center" vertical="center" wrapText="1"/>
    </xf>
    <xf numFmtId="0" fontId="4" fillId="0" borderId="2" xfId="2" applyFont="1" applyBorder="1" applyAlignment="1">
      <alignment horizontal="center" vertical="center" wrapText="1"/>
    </xf>
    <xf numFmtId="4" fontId="4" fillId="0" borderId="2" xfId="2" applyNumberFormat="1" applyFont="1" applyBorder="1" applyAlignment="1">
      <alignment horizontal="center" vertical="center" wrapText="1"/>
    </xf>
    <xf numFmtId="0" fontId="6" fillId="0" borderId="0" xfId="2" applyFont="1" applyAlignment="1">
      <alignment vertical="center" wrapText="1"/>
    </xf>
    <xf numFmtId="0" fontId="0" fillId="0" borderId="0" xfId="0" applyAlignment="1">
      <alignment vertical="top" wrapText="1"/>
    </xf>
    <xf numFmtId="4" fontId="0" fillId="0" borderId="0" xfId="0" applyNumberFormat="1" applyAlignment="1">
      <alignment horizontal="right" wrapText="1"/>
    </xf>
    <xf numFmtId="4" fontId="0" fillId="0" borderId="0" xfId="0" applyNumberFormat="1" applyAlignment="1">
      <alignment horizontal="center" wrapText="1"/>
    </xf>
    <xf numFmtId="4" fontId="7" fillId="0" borderId="0" xfId="0" applyNumberFormat="1" applyFont="1" applyAlignment="1">
      <alignment horizontal="right" wrapText="1"/>
    </xf>
    <xf numFmtId="4" fontId="0" fillId="0" borderId="3" xfId="0" applyNumberFormat="1" applyBorder="1" applyAlignment="1">
      <alignment horizontal="center" wrapText="1"/>
    </xf>
    <xf numFmtId="4" fontId="0" fillId="0" borderId="3" xfId="0" applyNumberFormat="1" applyBorder="1" applyAlignment="1">
      <alignment horizontal="right" wrapText="1"/>
    </xf>
    <xf numFmtId="4" fontId="7" fillId="0" borderId="3" xfId="0" applyNumberFormat="1" applyFont="1" applyBorder="1" applyAlignment="1">
      <alignment horizontal="right" wrapText="1"/>
    </xf>
    <xf numFmtId="0" fontId="0" fillId="0" borderId="3" xfId="0" applyBorder="1" applyAlignment="1">
      <alignment vertical="top" wrapText="1"/>
    </xf>
    <xf numFmtId="0" fontId="9" fillId="0" borderId="0" xfId="0" applyFont="1"/>
    <xf numFmtId="0" fontId="0" fillId="0" borderId="3" xfId="0" applyBorder="1"/>
    <xf numFmtId="4" fontId="0" fillId="0" borderId="0" xfId="0" applyNumberFormat="1"/>
    <xf numFmtId="4" fontId="0" fillId="0" borderId="3" xfId="0" applyNumberFormat="1" applyBorder="1"/>
    <xf numFmtId="0" fontId="11" fillId="0" borderId="0" xfId="0" applyFont="1" applyAlignment="1">
      <alignment horizontal="right"/>
    </xf>
    <xf numFmtId="0" fontId="11" fillId="0" borderId="0" xfId="0" applyFont="1"/>
    <xf numFmtId="0" fontId="0" fillId="0" borderId="0" xfId="0" applyAlignment="1">
      <alignment horizontal="justify" vertical="top" wrapText="1"/>
    </xf>
    <xf numFmtId="0" fontId="0" fillId="0" borderId="0" xfId="0" quotePrefix="1" applyAlignment="1">
      <alignment vertical="top" wrapText="1"/>
    </xf>
    <xf numFmtId="4" fontId="0" fillId="0" borderId="0" xfId="0" applyNumberFormat="1" applyBorder="1"/>
    <xf numFmtId="0" fontId="0" fillId="0" borderId="0" xfId="0" quotePrefix="1" applyAlignment="1">
      <alignment horizontal="justify" vertical="top" wrapText="1"/>
    </xf>
    <xf numFmtId="4" fontId="0" fillId="0" borderId="0" xfId="0" applyNumberFormat="1" applyBorder="1" applyAlignment="1">
      <alignment horizontal="right" wrapText="1"/>
    </xf>
    <xf numFmtId="4" fontId="0" fillId="0" borderId="0" xfId="0" applyNumberFormat="1" applyBorder="1" applyAlignment="1">
      <alignment horizontal="center" wrapText="1"/>
    </xf>
    <xf numFmtId="0" fontId="0" fillId="0" borderId="3" xfId="0" applyBorder="1" applyAlignment="1">
      <alignment horizontal="center"/>
    </xf>
    <xf numFmtId="0" fontId="0" fillId="0" borderId="0" xfId="0" applyAlignment="1">
      <alignment horizontal="center"/>
    </xf>
    <xf numFmtId="4" fontId="12" fillId="0" borderId="0" xfId="0" applyNumberFormat="1" applyFont="1" applyAlignment="1">
      <alignment horizontal="right" wrapText="1"/>
    </xf>
    <xf numFmtId="0" fontId="10" fillId="0" borderId="0" xfId="0" applyFont="1" applyAlignment="1">
      <alignment wrapText="1"/>
    </xf>
    <xf numFmtId="0" fontId="0" fillId="0" borderId="0" xfId="0" quotePrefix="1" applyAlignment="1">
      <alignment horizontal="right" vertical="top" wrapText="1"/>
    </xf>
    <xf numFmtId="0" fontId="0" fillId="0" borderId="3" xfId="0" applyBorder="1" applyAlignment="1">
      <alignment horizontal="justify" vertical="top" wrapText="1"/>
    </xf>
    <xf numFmtId="0" fontId="0" fillId="0" borderId="0" xfId="0" applyAlignment="1">
      <alignment horizontal="right" vertical="top" wrapText="1"/>
    </xf>
    <xf numFmtId="0" fontId="13" fillId="0" borderId="0" xfId="0" applyFont="1" applyAlignment="1">
      <alignment vertical="top" wrapText="1"/>
    </xf>
    <xf numFmtId="0" fontId="13" fillId="0" borderId="0" xfId="0" applyFont="1" applyAlignment="1">
      <alignment horizontal="justify" vertical="top" wrapText="1"/>
    </xf>
    <xf numFmtId="0" fontId="14" fillId="0" borderId="0" xfId="0" applyFont="1" applyAlignment="1">
      <alignment horizontal="justify" vertical="top" wrapText="1"/>
    </xf>
    <xf numFmtId="0" fontId="14" fillId="0" borderId="0" xfId="0" applyFont="1" applyAlignment="1">
      <alignment horizontal="justify" wrapText="1"/>
    </xf>
    <xf numFmtId="0" fontId="9" fillId="0" borderId="0" xfId="0" applyFont="1" applyAlignment="1">
      <alignment vertical="top" wrapText="1"/>
    </xf>
    <xf numFmtId="0" fontId="9" fillId="0" borderId="0" xfId="0" applyFont="1" applyAlignment="1">
      <alignment horizontal="justify" vertical="top" wrapText="1"/>
    </xf>
    <xf numFmtId="0" fontId="15" fillId="0" borderId="0" xfId="0" quotePrefix="1" applyFont="1" applyAlignment="1">
      <alignment horizontal="justify" vertical="top" wrapText="1"/>
    </xf>
    <xf numFmtId="0" fontId="15" fillId="0" borderId="0" xfId="0" applyFont="1" applyAlignment="1">
      <alignment vertical="top" wrapText="1"/>
    </xf>
    <xf numFmtId="0" fontId="15" fillId="0" borderId="0" xfId="0" applyFont="1" applyAlignment="1">
      <alignment horizontal="justify" vertical="top" wrapText="1"/>
    </xf>
    <xf numFmtId="0" fontId="9" fillId="0" borderId="0" xfId="0" applyFont="1" applyAlignment="1">
      <alignment horizontal="right"/>
    </xf>
    <xf numFmtId="4" fontId="9" fillId="0" borderId="0" xfId="0" applyNumberFormat="1" applyFont="1"/>
    <xf numFmtId="0" fontId="9" fillId="0" borderId="0" xfId="0" applyFont="1" applyBorder="1" applyAlignment="1">
      <alignment horizontal="center"/>
    </xf>
    <xf numFmtId="4" fontId="0" fillId="0" borderId="0" xfId="0" quotePrefix="1" applyNumberFormat="1" applyAlignment="1">
      <alignment horizontal="right" wrapText="1"/>
    </xf>
    <xf numFmtId="0" fontId="3" fillId="0" borderId="0" xfId="0" applyFont="1" applyAlignment="1">
      <alignment vertical="top" wrapText="1"/>
    </xf>
    <xf numFmtId="0" fontId="17" fillId="0" borderId="0" xfId="0" applyFont="1"/>
    <xf numFmtId="0" fontId="16" fillId="0" borderId="0" xfId="0" applyFont="1" applyAlignment="1">
      <alignment vertical="top" wrapText="1"/>
    </xf>
    <xf numFmtId="0" fontId="18" fillId="0" borderId="0" xfId="0" applyFont="1"/>
    <xf numFmtId="4" fontId="15" fillId="0" borderId="0" xfId="0" applyNumberFormat="1" applyFont="1" applyAlignment="1">
      <alignment horizontal="center" wrapText="1"/>
    </xf>
    <xf numFmtId="4" fontId="15" fillId="0" borderId="0" xfId="0" applyNumberFormat="1" applyFont="1" applyAlignment="1">
      <alignment horizontal="right" wrapText="1"/>
    </xf>
    <xf numFmtId="0" fontId="15" fillId="0" borderId="0" xfId="0" applyFont="1"/>
    <xf numFmtId="0" fontId="8" fillId="0" borderId="0" xfId="0" applyFont="1" applyAlignment="1">
      <alignment vertical="top" wrapText="1"/>
    </xf>
    <xf numFmtId="0" fontId="8" fillId="0" borderId="0" xfId="0" applyFont="1" applyAlignment="1">
      <alignment horizontal="justify" vertical="top" wrapText="1"/>
    </xf>
    <xf numFmtId="4" fontId="12" fillId="0" borderId="0" xfId="0" applyNumberFormat="1" applyFont="1" applyAlignment="1">
      <alignment horizontal="center" wrapText="1"/>
    </xf>
    <xf numFmtId="0" fontId="12" fillId="0" borderId="0" xfId="0" applyFont="1"/>
    <xf numFmtId="0" fontId="12" fillId="0" borderId="0" xfId="0" applyFont="1" applyAlignment="1">
      <alignment vertical="top" wrapText="1"/>
    </xf>
    <xf numFmtId="0" fontId="12" fillId="0" borderId="0" xfId="0" applyFont="1" applyAlignment="1">
      <alignment horizontal="justify" vertical="top" wrapText="1"/>
    </xf>
    <xf numFmtId="0" fontId="12" fillId="0" borderId="0" xfId="0" quotePrefix="1" applyFont="1" applyAlignment="1">
      <alignment horizontal="justify" vertical="top" wrapText="1"/>
    </xf>
    <xf numFmtId="39" fontId="0" fillId="0" borderId="0" xfId="0" applyNumberFormat="1" applyAlignment="1">
      <alignment horizontal="right" wrapText="1"/>
    </xf>
    <xf numFmtId="39" fontId="0" fillId="0" borderId="3" xfId="0" applyNumberFormat="1" applyBorder="1" applyAlignment="1">
      <alignment horizontal="right" wrapText="1"/>
    </xf>
    <xf numFmtId="4" fontId="19" fillId="0" borderId="0" xfId="0" applyNumberFormat="1" applyFont="1"/>
    <xf numFmtId="165" fontId="8" fillId="0" borderId="1" xfId="0" applyNumberFormat="1" applyFont="1" applyBorder="1" applyAlignment="1">
      <alignment horizontal="right"/>
    </xf>
    <xf numFmtId="165" fontId="16" fillId="0" borderId="1" xfId="0" applyNumberFormat="1" applyFont="1" applyBorder="1" applyAlignment="1">
      <alignment horizontal="right"/>
    </xf>
    <xf numFmtId="0" fontId="20" fillId="0" borderId="0" xfId="0" applyFont="1" applyAlignment="1">
      <alignment vertical="top"/>
    </xf>
    <xf numFmtId="0" fontId="19" fillId="0" borderId="0" xfId="0" applyFont="1" applyAlignment="1">
      <alignment vertical="top"/>
    </xf>
    <xf numFmtId="4" fontId="20" fillId="0" borderId="0" xfId="0" applyNumberFormat="1" applyFont="1" applyAlignment="1">
      <alignment vertical="top"/>
    </xf>
    <xf numFmtId="0" fontId="20" fillId="0" borderId="0" xfId="0" applyFont="1"/>
    <xf numFmtId="0" fontId="20" fillId="0" borderId="4" xfId="0" applyFont="1" applyBorder="1" applyAlignment="1">
      <alignment vertical="top"/>
    </xf>
    <xf numFmtId="4" fontId="20" fillId="0" borderId="4" xfId="0" applyNumberFormat="1" applyFont="1" applyBorder="1" applyAlignment="1">
      <alignment vertical="top"/>
    </xf>
    <xf numFmtId="4" fontId="19" fillId="0" borderId="4" xfId="0" applyNumberFormat="1" applyFont="1" applyBorder="1" applyAlignment="1">
      <alignment vertical="top"/>
    </xf>
    <xf numFmtId="0" fontId="21" fillId="0" borderId="0" xfId="0" applyFont="1" applyAlignment="1">
      <alignment vertical="top"/>
    </xf>
    <xf numFmtId="0" fontId="20" fillId="0" borderId="5" xfId="0" applyFont="1" applyBorder="1" applyAlignment="1">
      <alignment vertical="top"/>
    </xf>
    <xf numFmtId="4" fontId="20" fillId="0" borderId="5" xfId="0" applyNumberFormat="1" applyFont="1" applyBorder="1" applyAlignment="1">
      <alignment vertical="top"/>
    </xf>
    <xf numFmtId="4" fontId="21" fillId="0" borderId="5" xfId="0" applyNumberFormat="1" applyFont="1" applyBorder="1" applyAlignment="1">
      <alignment vertical="top"/>
    </xf>
    <xf numFmtId="0" fontId="20" fillId="0" borderId="0" xfId="0" applyFont="1" applyAlignment="1">
      <alignment vertical="top" wrapText="1"/>
    </xf>
    <xf numFmtId="4" fontId="20" fillId="0" borderId="0" xfId="0" applyNumberFormat="1" applyFont="1"/>
    <xf numFmtId="0" fontId="22" fillId="0" borderId="4" xfId="0" applyFont="1" applyBorder="1" applyAlignment="1">
      <alignment vertical="top"/>
    </xf>
    <xf numFmtId="4" fontId="22" fillId="0" borderId="4" xfId="0" applyNumberFormat="1" applyFont="1" applyBorder="1" applyAlignment="1">
      <alignment vertical="top"/>
    </xf>
    <xf numFmtId="0" fontId="20" fillId="0" borderId="0" xfId="0" applyNumberFormat="1" applyFont="1" applyAlignment="1">
      <alignment vertical="top"/>
    </xf>
    <xf numFmtId="49" fontId="20" fillId="0" borderId="0" xfId="0" applyNumberFormat="1" applyFont="1" applyAlignment="1">
      <alignment vertical="top"/>
    </xf>
    <xf numFmtId="0" fontId="23" fillId="0" borderId="0" xfId="0" applyFont="1" applyAlignment="1">
      <alignment vertical="top"/>
    </xf>
    <xf numFmtId="4" fontId="23" fillId="0" borderId="0" xfId="0" applyNumberFormat="1" applyFont="1"/>
    <xf numFmtId="0" fontId="23" fillId="0" borderId="0" xfId="0" applyFont="1"/>
    <xf numFmtId="0" fontId="19" fillId="0" borderId="4" xfId="0" applyFont="1" applyBorder="1" applyAlignment="1">
      <alignment vertical="top"/>
    </xf>
    <xf numFmtId="4" fontId="19" fillId="0" borderId="4" xfId="0" applyNumberFormat="1" applyFont="1" applyBorder="1"/>
    <xf numFmtId="0" fontId="23" fillId="0" borderId="6" xfId="0" applyFont="1" applyBorder="1" applyAlignment="1">
      <alignment vertical="top"/>
    </xf>
    <xf numFmtId="4" fontId="23" fillId="0" borderId="6" xfId="0" applyNumberFormat="1" applyFont="1" applyBorder="1"/>
    <xf numFmtId="4" fontId="19" fillId="0" borderId="0" xfId="0" applyNumberFormat="1" applyFont="1" applyAlignment="1">
      <alignment vertical="top"/>
    </xf>
    <xf numFmtId="0" fontId="23" fillId="0" borderId="4" xfId="0" applyFont="1" applyBorder="1" applyAlignment="1">
      <alignment vertical="top"/>
    </xf>
    <xf numFmtId="0" fontId="23" fillId="0" borderId="4" xfId="0" applyFont="1" applyBorder="1"/>
    <xf numFmtId="4" fontId="23" fillId="0" borderId="4" xfId="0" applyNumberFormat="1" applyFont="1" applyBorder="1"/>
    <xf numFmtId="0" fontId="23" fillId="0" borderId="0" xfId="0" applyFont="1" applyBorder="1" applyAlignment="1">
      <alignment vertical="top"/>
    </xf>
    <xf numFmtId="0" fontId="23" fillId="0" borderId="0" xfId="0" applyFont="1" applyBorder="1"/>
    <xf numFmtId="4" fontId="23" fillId="0" borderId="0" xfId="0" applyNumberFormat="1" applyFont="1" applyBorder="1"/>
    <xf numFmtId="0" fontId="23" fillId="0" borderId="7" xfId="0" applyFont="1" applyBorder="1"/>
    <xf numFmtId="4" fontId="23" fillId="0" borderId="7" xfId="0" applyNumberFormat="1" applyFont="1" applyBorder="1"/>
    <xf numFmtId="4" fontId="19" fillId="0" borderId="7" xfId="0" applyNumberFormat="1" applyFont="1" applyBorder="1"/>
    <xf numFmtId="0" fontId="23" fillId="0" borderId="0" xfId="0" applyFont="1" applyAlignment="1">
      <alignment horizontal="center"/>
    </xf>
    <xf numFmtId="0" fontId="24" fillId="0" borderId="0" xfId="0" applyFont="1" applyAlignment="1">
      <alignment horizontal="left"/>
    </xf>
    <xf numFmtId="49" fontId="23" fillId="0" borderId="0" xfId="0" applyNumberFormat="1" applyFont="1" applyAlignment="1">
      <alignment vertical="top"/>
    </xf>
    <xf numFmtId="39" fontId="4" fillId="0" borderId="8" xfId="2" applyNumberFormat="1" applyFont="1" applyBorder="1" applyAlignment="1">
      <alignment horizontal="center" vertical="center" wrapText="1"/>
    </xf>
    <xf numFmtId="0" fontId="6" fillId="0" borderId="9" xfId="2" applyFont="1" applyBorder="1" applyAlignment="1">
      <alignment vertical="center" wrapText="1"/>
    </xf>
    <xf numFmtId="0" fontId="0" fillId="0" borderId="9" xfId="0" applyBorder="1"/>
    <xf numFmtId="0" fontId="9" fillId="0" borderId="0" xfId="0" applyFont="1" applyAlignment="1">
      <alignment horizontal="left" vertical="top" wrapText="1"/>
    </xf>
    <xf numFmtId="0" fontId="9" fillId="0" borderId="0" xfId="0" applyFont="1" applyBorder="1" applyAlignment="1">
      <alignment horizontal="left" vertical="top" wrapText="1"/>
    </xf>
    <xf numFmtId="4" fontId="7" fillId="0" borderId="9" xfId="0" applyNumberFormat="1" applyFont="1" applyBorder="1" applyAlignment="1">
      <alignment horizontal="right" wrapText="1"/>
    </xf>
    <xf numFmtId="4" fontId="12" fillId="0" borderId="9" xfId="0" applyNumberFormat="1" applyFont="1" applyBorder="1" applyAlignment="1">
      <alignment horizontal="right" wrapText="1"/>
    </xf>
    <xf numFmtId="4" fontId="4" fillId="0" borderId="8" xfId="2" applyNumberFormat="1" applyFont="1" applyBorder="1" applyAlignment="1">
      <alignment horizontal="center" vertical="center" wrapText="1"/>
    </xf>
    <xf numFmtId="4" fontId="7" fillId="0" borderId="10" xfId="0" applyNumberFormat="1" applyFont="1" applyBorder="1" applyAlignment="1">
      <alignment horizontal="right" wrapText="1"/>
    </xf>
    <xf numFmtId="0" fontId="12" fillId="0" borderId="9" xfId="0" applyFont="1" applyBorder="1"/>
    <xf numFmtId="0" fontId="17" fillId="0" borderId="9" xfId="0" applyFont="1" applyBorder="1"/>
    <xf numFmtId="0" fontId="20" fillId="0" borderId="9" xfId="0" applyFont="1" applyBorder="1"/>
    <xf numFmtId="4" fontId="20" fillId="0" borderId="9" xfId="0" applyNumberFormat="1" applyFont="1" applyBorder="1" applyAlignment="1">
      <alignment vertical="top"/>
    </xf>
    <xf numFmtId="4" fontId="22" fillId="0" borderId="11" xfId="0" applyNumberFormat="1" applyFont="1" applyBorder="1" applyAlignment="1">
      <alignment vertical="top"/>
    </xf>
    <xf numFmtId="4" fontId="20" fillId="0" borderId="9" xfId="0" applyNumberFormat="1" applyFont="1" applyBorder="1"/>
    <xf numFmtId="0" fontId="23" fillId="0" borderId="9" xfId="0" applyFont="1" applyBorder="1"/>
    <xf numFmtId="4" fontId="23" fillId="0" borderId="9" xfId="0" applyNumberFormat="1" applyFont="1" applyBorder="1"/>
    <xf numFmtId="4" fontId="23" fillId="0" borderId="11" xfId="0" applyNumberFormat="1" applyFont="1" applyBorder="1"/>
    <xf numFmtId="4" fontId="23" fillId="0" borderId="12" xfId="0" applyNumberFormat="1" applyFont="1" applyBorder="1"/>
    <xf numFmtId="0" fontId="0" fillId="0" borderId="0" xfId="0" applyFill="1" applyAlignment="1">
      <alignment horizontal="justify" vertical="top" wrapText="1"/>
    </xf>
    <xf numFmtId="0" fontId="0" fillId="0" borderId="0" xfId="0" applyFill="1" applyAlignment="1">
      <alignment vertical="top" wrapText="1"/>
    </xf>
    <xf numFmtId="4" fontId="0" fillId="0" borderId="0" xfId="0" applyNumberFormat="1" applyFill="1" applyAlignment="1">
      <alignment horizontal="center" wrapText="1"/>
    </xf>
    <xf numFmtId="0" fontId="13" fillId="0" borderId="0" xfId="0" applyFont="1" applyFill="1" applyAlignment="1">
      <alignment horizontal="justify" vertical="top" wrapText="1"/>
    </xf>
    <xf numFmtId="4" fontId="0" fillId="0" borderId="0" xfId="0" applyNumberFormat="1" applyFill="1" applyAlignment="1">
      <alignment horizontal="right" wrapText="1"/>
    </xf>
    <xf numFmtId="4" fontId="0" fillId="0" borderId="0" xfId="0" applyNumberFormat="1" applyFill="1" applyBorder="1" applyAlignment="1">
      <alignment horizontal="right" wrapText="1"/>
    </xf>
    <xf numFmtId="0" fontId="14" fillId="0" borderId="0" xfId="0" applyFont="1" applyAlignment="1">
      <alignment vertical="top" wrapText="1"/>
    </xf>
    <xf numFmtId="1" fontId="6" fillId="0" borderId="2" xfId="2" applyNumberFormat="1" applyFont="1" applyBorder="1" applyAlignment="1">
      <alignment horizontal="center" vertical="center" wrapText="1"/>
    </xf>
    <xf numFmtId="0" fontId="17" fillId="0" borderId="0" xfId="0" applyFont="1" applyAlignment="1">
      <alignment vertical="top" wrapText="1"/>
    </xf>
    <xf numFmtId="0" fontId="17" fillId="0" borderId="0" xfId="0" applyFont="1" applyAlignment="1">
      <alignment horizontal="left" vertical="top" wrapText="1"/>
    </xf>
    <xf numFmtId="0" fontId="9" fillId="0" borderId="0" xfId="0" applyFont="1" applyFill="1" applyAlignment="1">
      <alignment horizontal="justify" vertical="top" wrapText="1"/>
    </xf>
    <xf numFmtId="0" fontId="13" fillId="0" borderId="0" xfId="0" applyFont="1" applyFill="1" applyAlignment="1">
      <alignment vertical="top" wrapText="1"/>
    </xf>
    <xf numFmtId="0" fontId="25" fillId="0" borderId="0" xfId="0" applyFont="1" applyAlignment="1">
      <alignment vertical="top" wrapText="1"/>
    </xf>
    <xf numFmtId="0" fontId="26" fillId="0" borderId="0" xfId="0" applyFont="1" applyAlignment="1">
      <alignment vertical="top" wrapText="1"/>
    </xf>
    <xf numFmtId="0" fontId="0" fillId="0" borderId="0" xfId="0" quotePrefix="1" applyFill="1" applyAlignment="1">
      <alignment horizontal="justify" vertical="top" wrapText="1"/>
    </xf>
    <xf numFmtId="165" fontId="8" fillId="0" borderId="0" xfId="0" applyNumberFormat="1" applyFont="1" applyBorder="1" applyAlignment="1">
      <alignment horizontal="right"/>
    </xf>
    <xf numFmtId="0" fontId="0" fillId="0" borderId="0" xfId="0" quotePrefix="1" applyFill="1" applyAlignment="1">
      <alignment horizontal="right" vertical="top" wrapText="1"/>
    </xf>
    <xf numFmtId="0" fontId="0" fillId="0" borderId="3" xfId="0" applyBorder="1" applyAlignment="1">
      <alignment horizontal="right" vertical="top" wrapText="1"/>
    </xf>
    <xf numFmtId="0" fontId="0" fillId="0" borderId="0" xfId="0" applyFill="1" applyAlignment="1">
      <alignment horizontal="right" vertical="top" wrapText="1"/>
    </xf>
    <xf numFmtId="0" fontId="3" fillId="0" borderId="0" xfId="0" applyFont="1" applyFill="1" applyAlignment="1">
      <alignment horizontal="justify" vertical="top" wrapText="1"/>
    </xf>
    <xf numFmtId="0" fontId="0" fillId="0" borderId="0" xfId="0" quotePrefix="1" applyFill="1" applyAlignment="1">
      <alignment vertical="top" wrapText="1"/>
    </xf>
    <xf numFmtId="39" fontId="0" fillId="0" borderId="0" xfId="0" applyNumberFormat="1" applyFill="1" applyAlignment="1">
      <alignment horizontal="right" wrapText="1"/>
    </xf>
    <xf numFmtId="0" fontId="14" fillId="0" borderId="0" xfId="0" applyFont="1" applyFill="1" applyAlignment="1">
      <alignment horizontal="justify" vertical="top" wrapText="1"/>
    </xf>
    <xf numFmtId="4" fontId="3" fillId="0" borderId="0" xfId="0" applyNumberFormat="1" applyFont="1" applyFill="1" applyAlignment="1">
      <alignment horizontal="right" wrapText="1"/>
    </xf>
    <xf numFmtId="39" fontId="3" fillId="0" borderId="0" xfId="0" applyNumberFormat="1" applyFont="1" applyAlignment="1">
      <alignment horizontal="right" wrapText="1"/>
    </xf>
    <xf numFmtId="0" fontId="17" fillId="0" borderId="0" xfId="0" applyFont="1" applyFill="1" applyAlignment="1">
      <alignment horizontal="center" vertical="top" wrapText="1"/>
    </xf>
    <xf numFmtId="0" fontId="15" fillId="0" borderId="0" xfId="0" applyFont="1" applyAlignment="1">
      <alignment horizontal="center" vertical="top" wrapText="1"/>
    </xf>
    <xf numFmtId="0" fontId="16" fillId="0" borderId="0" xfId="0" applyFont="1" applyAlignment="1">
      <alignment horizontal="center" vertical="top" wrapText="1"/>
    </xf>
    <xf numFmtId="0" fontId="14" fillId="0" borderId="0" xfId="0" applyFont="1" applyAlignment="1">
      <alignment horizontal="center" vertical="top" wrapText="1"/>
    </xf>
    <xf numFmtId="0" fontId="17" fillId="0" borderId="0" xfId="0" applyFont="1" applyAlignment="1">
      <alignment horizontal="center" vertical="top" wrapText="1"/>
    </xf>
    <xf numFmtId="0" fontId="14" fillId="0" borderId="0" xfId="0" applyFont="1" applyFill="1" applyAlignment="1">
      <alignment horizontal="center" vertical="top" wrapText="1"/>
    </xf>
    <xf numFmtId="0" fontId="15" fillId="0" borderId="0" xfId="0" applyFont="1" applyFill="1" applyAlignment="1">
      <alignment vertical="top" wrapText="1"/>
    </xf>
    <xf numFmtId="0" fontId="14" fillId="0" borderId="0" xfId="0" applyFont="1" applyFill="1" applyAlignment="1">
      <alignment vertical="top" wrapText="1"/>
    </xf>
    <xf numFmtId="0" fontId="0" fillId="0" borderId="0" xfId="0" applyAlignment="1">
      <alignment horizontal="center" vertical="top" wrapText="1"/>
    </xf>
    <xf numFmtId="0" fontId="3" fillId="0" borderId="0" xfId="0" applyFont="1" applyAlignment="1">
      <alignment horizontal="center" vertical="top" wrapText="1"/>
    </xf>
    <xf numFmtId="1" fontId="6" fillId="0" borderId="0" xfId="2" applyNumberFormat="1" applyFont="1" applyBorder="1" applyAlignment="1">
      <alignment horizontal="center" vertical="center" wrapText="1"/>
    </xf>
    <xf numFmtId="0" fontId="4" fillId="0" borderId="0" xfId="2" applyFont="1" applyBorder="1" applyAlignment="1">
      <alignment horizontal="center" vertical="center" wrapText="1"/>
    </xf>
    <xf numFmtId="4" fontId="4" fillId="0" borderId="0" xfId="2" applyNumberFormat="1" applyFont="1" applyBorder="1" applyAlignment="1">
      <alignment horizontal="center" vertical="center" wrapText="1"/>
    </xf>
    <xf numFmtId="0" fontId="27" fillId="0" borderId="0" xfId="0" applyFont="1" applyAlignment="1">
      <alignment horizontal="justify" vertical="top" wrapText="1"/>
    </xf>
    <xf numFmtId="43" fontId="6" fillId="0" borderId="0" xfId="2" applyNumberFormat="1" applyFont="1" applyAlignment="1">
      <alignment vertical="center" wrapText="1"/>
    </xf>
    <xf numFmtId="43" fontId="0" fillId="0" borderId="0" xfId="0" applyNumberFormat="1"/>
    <xf numFmtId="43" fontId="0" fillId="0" borderId="0" xfId="0" applyNumberFormat="1" applyFill="1"/>
    <xf numFmtId="4" fontId="0" fillId="0" borderId="0" xfId="0" applyNumberFormat="1" applyAlignment="1">
      <alignment horizontal="left"/>
    </xf>
    <xf numFmtId="43" fontId="0" fillId="0" borderId="9" xfId="0" applyNumberFormat="1" applyBorder="1"/>
    <xf numFmtId="0" fontId="0" fillId="2" borderId="0" xfId="0" applyFill="1" applyAlignment="1">
      <alignment vertical="top" wrapText="1"/>
    </xf>
    <xf numFmtId="4" fontId="4" fillId="0" borderId="9" xfId="2" applyNumberFormat="1" applyFont="1" applyBorder="1" applyAlignment="1">
      <alignment horizontal="center" vertical="center" wrapText="1"/>
    </xf>
    <xf numFmtId="0" fontId="10" fillId="0" borderId="9" xfId="0" applyFont="1" applyBorder="1" applyAlignment="1">
      <alignment wrapText="1"/>
    </xf>
    <xf numFmtId="43" fontId="10" fillId="0" borderId="0" xfId="0" applyNumberFormat="1" applyFont="1" applyAlignment="1">
      <alignment wrapText="1"/>
    </xf>
    <xf numFmtId="43" fontId="0" fillId="0" borderId="0" xfId="0" applyNumberFormat="1" applyAlignment="1">
      <alignment horizontal="right" wrapText="1"/>
    </xf>
    <xf numFmtId="43" fontId="0" fillId="0" borderId="0" xfId="0" applyNumberFormat="1" applyBorder="1" applyAlignment="1">
      <alignment horizontal="right" wrapText="1"/>
    </xf>
    <xf numFmtId="0" fontId="0" fillId="2" borderId="0" xfId="0" applyFill="1" applyAlignment="1">
      <alignment horizontal="justify" vertical="top" wrapText="1"/>
    </xf>
    <xf numFmtId="0" fontId="13" fillId="2" borderId="0" xfId="0" applyFont="1" applyFill="1" applyAlignment="1">
      <alignment horizontal="justify" vertical="top" wrapText="1"/>
    </xf>
    <xf numFmtId="0" fontId="9" fillId="0" borderId="9" xfId="0" applyFont="1" applyBorder="1" applyAlignment="1">
      <alignment horizontal="left" vertical="top" wrapText="1"/>
    </xf>
    <xf numFmtId="4" fontId="7" fillId="0" borderId="9" xfId="0" applyNumberFormat="1" applyFont="1" applyFill="1" applyBorder="1" applyAlignment="1">
      <alignment horizontal="right" wrapText="1"/>
    </xf>
    <xf numFmtId="43" fontId="4" fillId="0" borderId="2" xfId="2" applyNumberFormat="1" applyFont="1" applyBorder="1" applyAlignment="1">
      <alignment horizontal="center" vertical="center" wrapText="1"/>
    </xf>
    <xf numFmtId="43" fontId="7" fillId="0" borderId="0" xfId="0" applyNumberFormat="1" applyFont="1" applyAlignment="1">
      <alignment horizontal="right" wrapText="1"/>
    </xf>
    <xf numFmtId="43" fontId="9" fillId="0" borderId="0" xfId="0" applyNumberFormat="1" applyFont="1" applyAlignment="1">
      <alignment horizontal="left" vertical="top" wrapText="1"/>
    </xf>
    <xf numFmtId="43" fontId="12" fillId="0" borderId="0" xfId="0" applyNumberFormat="1" applyFont="1" applyAlignment="1">
      <alignment horizontal="right" wrapText="1"/>
    </xf>
    <xf numFmtId="43" fontId="7" fillId="0" borderId="3" xfId="0" applyNumberFormat="1" applyFont="1" applyBorder="1" applyAlignment="1">
      <alignment horizontal="right" wrapText="1"/>
    </xf>
    <xf numFmtId="43" fontId="4" fillId="0" borderId="0" xfId="2" applyNumberFormat="1" applyFont="1" applyBorder="1" applyAlignment="1">
      <alignment horizontal="center" vertical="center" wrapText="1"/>
    </xf>
    <xf numFmtId="4" fontId="7" fillId="0" borderId="13" xfId="0" applyNumberFormat="1" applyFont="1" applyBorder="1" applyAlignment="1">
      <alignment horizontal="right" wrapText="1"/>
    </xf>
    <xf numFmtId="43" fontId="4" fillId="0" borderId="14" xfId="2" applyNumberFormat="1" applyFont="1" applyBorder="1" applyAlignment="1">
      <alignment horizontal="center" vertical="center" wrapText="1"/>
    </xf>
    <xf numFmtId="43" fontId="7" fillId="0" borderId="0" xfId="0" applyNumberFormat="1" applyFont="1" applyBorder="1" applyAlignment="1">
      <alignment horizontal="right" wrapText="1"/>
    </xf>
    <xf numFmtId="165" fontId="8" fillId="0" borderId="15" xfId="0" applyNumberFormat="1" applyFont="1" applyBorder="1" applyAlignment="1">
      <alignment horizontal="right"/>
    </xf>
    <xf numFmtId="0" fontId="0" fillId="0" borderId="13" xfId="0" applyBorder="1"/>
    <xf numFmtId="43" fontId="4" fillId="0" borderId="8" xfId="2" applyNumberFormat="1" applyFont="1" applyBorder="1" applyAlignment="1">
      <alignment horizontal="center" vertical="center" wrapText="1"/>
    </xf>
    <xf numFmtId="43" fontId="8" fillId="0" borderId="1" xfId="0" applyNumberFormat="1" applyFont="1" applyBorder="1" applyAlignment="1">
      <alignment horizontal="right"/>
    </xf>
    <xf numFmtId="43" fontId="0" fillId="0" borderId="3" xfId="0" applyNumberFormat="1" applyBorder="1" applyAlignment="1">
      <alignment horizontal="right" wrapText="1"/>
    </xf>
    <xf numFmtId="0" fontId="60" fillId="0" borderId="0" xfId="0" applyFont="1"/>
    <xf numFmtId="0" fontId="60" fillId="0" borderId="0" xfId="0" applyFont="1" applyAlignment="1">
      <alignment horizontal="center"/>
    </xf>
    <xf numFmtId="4" fontId="64" fillId="0" borderId="2" xfId="2" applyNumberFormat="1" applyFont="1" applyBorder="1" applyAlignment="1">
      <alignment horizontal="center" vertical="center" wrapText="1"/>
    </xf>
    <xf numFmtId="0" fontId="65" fillId="0" borderId="0" xfId="2" applyFont="1" applyAlignment="1">
      <alignment vertical="center" wrapText="1"/>
    </xf>
    <xf numFmtId="0" fontId="60" fillId="0" borderId="0" xfId="0" applyFont="1" applyAlignment="1">
      <alignment horizontal="center" vertical="top" wrapText="1"/>
    </xf>
    <xf numFmtId="0" fontId="66" fillId="0" borderId="0" xfId="0" applyFont="1" applyAlignment="1">
      <alignment horizontal="justify" vertical="top" wrapText="1"/>
    </xf>
    <xf numFmtId="4" fontId="60" fillId="0" borderId="0" xfId="0" applyNumberFormat="1" applyFont="1" applyAlignment="1">
      <alignment horizontal="center" wrapText="1"/>
    </xf>
    <xf numFmtId="4" fontId="60" fillId="0" borderId="0" xfId="0" applyNumberFormat="1" applyFont="1" applyAlignment="1">
      <alignment horizontal="right" wrapText="1"/>
    </xf>
    <xf numFmtId="0" fontId="66" fillId="0" borderId="0" xfId="0" applyFont="1" applyAlignment="1">
      <alignment horizontal="center" vertical="top" wrapText="1"/>
    </xf>
    <xf numFmtId="0" fontId="60" fillId="0" borderId="0" xfId="0" applyFont="1" applyAlignment="1">
      <alignment horizontal="justify" vertical="top" wrapText="1"/>
    </xf>
    <xf numFmtId="0" fontId="60" fillId="0" borderId="0" xfId="0" applyFont="1" applyAlignment="1">
      <alignment horizontal="justify"/>
    </xf>
    <xf numFmtId="0" fontId="66" fillId="0" borderId="0" xfId="0" applyFont="1" applyFill="1" applyAlignment="1">
      <alignment horizontal="justify" vertical="top" wrapText="1"/>
    </xf>
    <xf numFmtId="4" fontId="60" fillId="0" borderId="0" xfId="0" applyNumberFormat="1" applyFont="1" applyFill="1" applyAlignment="1">
      <alignment horizontal="right" wrapText="1"/>
    </xf>
    <xf numFmtId="0" fontId="60" fillId="0" borderId="0" xfId="0" applyFont="1" applyFill="1" applyAlignment="1">
      <alignment horizontal="justify" vertical="top" wrapText="1"/>
    </xf>
    <xf numFmtId="0" fontId="60" fillId="0" borderId="0" xfId="0" applyFont="1" applyAlignment="1"/>
    <xf numFmtId="4" fontId="60" fillId="0" borderId="0" xfId="0" applyNumberFormat="1" applyFont="1" applyFill="1" applyBorder="1" applyAlignment="1">
      <alignment horizontal="right" wrapText="1"/>
    </xf>
    <xf numFmtId="4" fontId="60" fillId="0" borderId="0" xfId="0" applyNumberFormat="1" applyFont="1" applyBorder="1" applyAlignment="1">
      <alignment horizontal="right" wrapText="1"/>
    </xf>
    <xf numFmtId="0" fontId="60" fillId="0" borderId="3" xfId="0" applyFont="1" applyBorder="1" applyAlignment="1">
      <alignment horizontal="center" vertical="top" wrapText="1"/>
    </xf>
    <xf numFmtId="0" fontId="66" fillId="0" borderId="3" xfId="0" applyFont="1" applyBorder="1" applyAlignment="1">
      <alignment horizontal="justify" vertical="top" wrapText="1"/>
    </xf>
    <xf numFmtId="4" fontId="60" fillId="0" borderId="3" xfId="0" applyNumberFormat="1" applyFont="1" applyFill="1" applyBorder="1" applyAlignment="1">
      <alignment horizontal="right" wrapText="1"/>
    </xf>
    <xf numFmtId="4" fontId="60" fillId="0" borderId="3" xfId="0" applyNumberFormat="1" applyFont="1" applyBorder="1" applyAlignment="1">
      <alignment horizontal="right" wrapText="1"/>
    </xf>
    <xf numFmtId="0" fontId="66" fillId="0" borderId="9" xfId="0" applyFont="1" applyBorder="1" applyAlignment="1">
      <alignment horizontal="left" vertical="top" wrapText="1"/>
    </xf>
    <xf numFmtId="0" fontId="60" fillId="0" borderId="0" xfId="0" applyFont="1" applyAlignment="1">
      <alignment horizontal="justify" vertical="center" wrapText="1"/>
    </xf>
    <xf numFmtId="0" fontId="60" fillId="0" borderId="0" xfId="0" applyFont="1" applyAlignment="1">
      <alignment horizontal="justify" vertical="top"/>
    </xf>
    <xf numFmtId="4" fontId="60" fillId="0" borderId="9" xfId="0" applyNumberFormat="1" applyFont="1" applyBorder="1" applyAlignment="1">
      <alignment horizontal="justify" vertical="top" wrapText="1"/>
    </xf>
    <xf numFmtId="4" fontId="60" fillId="0" borderId="9" xfId="0" applyNumberFormat="1" applyFont="1" applyBorder="1" applyAlignment="1">
      <alignment horizontal="right" wrapText="1"/>
    </xf>
    <xf numFmtId="0" fontId="60" fillId="0" borderId="0" xfId="0" applyFont="1" applyAlignment="1">
      <alignment wrapText="1"/>
    </xf>
    <xf numFmtId="0" fontId="66" fillId="0" borderId="0" xfId="0" applyNumberFormat="1" applyFont="1" applyAlignment="1">
      <alignment horizontal="center" vertical="top" wrapText="1"/>
    </xf>
    <xf numFmtId="0" fontId="66" fillId="0" borderId="0" xfId="0" applyFont="1" applyAlignment="1">
      <alignment horizontal="justify" wrapText="1"/>
    </xf>
    <xf numFmtId="0" fontId="60" fillId="0" borderId="0" xfId="0" applyFont="1" applyAlignment="1">
      <alignment horizontal="justify" wrapText="1"/>
    </xf>
    <xf numFmtId="0" fontId="66" fillId="0" borderId="0" xfId="0" applyFont="1" applyBorder="1" applyAlignment="1">
      <alignment horizontal="center" vertical="top" wrapText="1"/>
    </xf>
    <xf numFmtId="0" fontId="66" fillId="0" borderId="0" xfId="0" applyFont="1" applyBorder="1" applyAlignment="1">
      <alignment horizontal="justify" vertical="top" wrapText="1"/>
    </xf>
    <xf numFmtId="0" fontId="60" fillId="0" borderId="0" xfId="0" applyFont="1" applyBorder="1" applyAlignment="1">
      <alignment horizontal="justify" vertical="top" wrapText="1"/>
    </xf>
    <xf numFmtId="0" fontId="66" fillId="0" borderId="0" xfId="0" applyFont="1" applyAlignment="1">
      <alignment horizontal="center" vertical="top"/>
    </xf>
    <xf numFmtId="0" fontId="60" fillId="0" borderId="0" xfId="0" quotePrefix="1" applyFont="1" applyAlignment="1">
      <alignment horizontal="justify" vertical="top" wrapText="1"/>
    </xf>
    <xf numFmtId="0" fontId="68" fillId="0" borderId="0" xfId="0" applyFont="1" applyBorder="1" applyAlignment="1">
      <alignment horizontal="justify" vertical="top" wrapText="1"/>
    </xf>
    <xf numFmtId="0" fontId="60" fillId="0" borderId="3" xfId="0" applyFont="1" applyBorder="1" applyAlignment="1">
      <alignment horizontal="justify" vertical="top" wrapText="1"/>
    </xf>
    <xf numFmtId="0" fontId="66" fillId="0" borderId="0" xfId="0" applyFont="1" applyBorder="1" applyAlignment="1">
      <alignment horizontal="left" vertical="top" wrapText="1"/>
    </xf>
    <xf numFmtId="0" fontId="66" fillId="0" borderId="0" xfId="0" applyFont="1" applyAlignment="1">
      <alignment vertical="top" wrapText="1"/>
    </xf>
    <xf numFmtId="4" fontId="60" fillId="0" borderId="0" xfId="25" applyNumberFormat="1" applyFont="1" applyFill="1" applyBorder="1" applyAlignment="1">
      <alignment horizontal="justify" vertical="top" wrapText="1"/>
    </xf>
    <xf numFmtId="0" fontId="66" fillId="0" borderId="0" xfId="0" applyFont="1" applyFill="1" applyAlignment="1">
      <alignment horizontal="center" vertical="top" wrapText="1"/>
    </xf>
    <xf numFmtId="0" fontId="60" fillId="0" borderId="0" xfId="0" applyFont="1" applyFill="1" applyAlignment="1">
      <alignment horizontal="center" vertical="top" wrapText="1"/>
    </xf>
    <xf numFmtId="0" fontId="66" fillId="0" borderId="1" xfId="0" applyFont="1" applyBorder="1" applyAlignment="1">
      <alignment horizontal="left" vertical="top" wrapText="1"/>
    </xf>
    <xf numFmtId="0" fontId="66" fillId="0" borderId="1" xfId="0" applyFont="1" applyBorder="1" applyAlignment="1">
      <alignment horizontal="right" wrapText="1"/>
    </xf>
    <xf numFmtId="0" fontId="66" fillId="0" borderId="0" xfId="0" applyFont="1" applyBorder="1" applyAlignment="1">
      <alignment horizontal="right" wrapText="1"/>
    </xf>
    <xf numFmtId="43" fontId="66" fillId="0" borderId="0" xfId="0" applyNumberFormat="1" applyFont="1" applyBorder="1" applyAlignment="1">
      <alignment horizontal="right" wrapText="1"/>
    </xf>
    <xf numFmtId="0" fontId="70" fillId="0" borderId="0" xfId="0" applyFont="1" applyFill="1" applyAlignment="1">
      <alignment horizontal="justify" vertical="top" wrapText="1"/>
    </xf>
    <xf numFmtId="0" fontId="60" fillId="0" borderId="0" xfId="0" applyFont="1" applyBorder="1"/>
    <xf numFmtId="0" fontId="70" fillId="0" borderId="0" xfId="0" applyFont="1" applyFill="1" applyAlignment="1">
      <alignment vertical="top" wrapText="1"/>
    </xf>
    <xf numFmtId="0" fontId="60" fillId="0" borderId="0" xfId="0" applyFont="1" applyFill="1" applyAlignment="1">
      <alignment horizontal="left" vertical="top" wrapText="1"/>
    </xf>
    <xf numFmtId="0" fontId="72" fillId="0" borderId="0" xfId="0" applyFont="1" applyAlignment="1">
      <alignment wrapText="1"/>
    </xf>
    <xf numFmtId="0" fontId="73" fillId="0" borderId="0" xfId="0" applyFont="1" applyAlignment="1">
      <alignment vertical="top" wrapText="1"/>
    </xf>
    <xf numFmtId="0" fontId="60" fillId="3" borderId="0" xfId="0" applyFont="1" applyFill="1" applyAlignment="1">
      <alignment horizontal="justify" vertical="top" wrapText="1"/>
    </xf>
    <xf numFmtId="4" fontId="66" fillId="0" borderId="0" xfId="0" applyNumberFormat="1" applyFont="1" applyBorder="1" applyAlignment="1">
      <alignment horizontal="justify" wrapText="1"/>
    </xf>
    <xf numFmtId="4" fontId="66" fillId="0" borderId="0" xfId="0" applyNumberFormat="1" applyFont="1" applyAlignment="1">
      <alignment horizontal="right" wrapText="1"/>
    </xf>
    <xf numFmtId="0" fontId="66" fillId="0" borderId="0" xfId="0" applyFont="1" applyFill="1" applyAlignment="1">
      <alignment vertical="top" wrapText="1"/>
    </xf>
    <xf numFmtId="0" fontId="60" fillId="0" borderId="0" xfId="0" applyFont="1" applyFill="1" applyBorder="1" applyAlignment="1">
      <alignment horizontal="center" vertical="top" wrapText="1"/>
    </xf>
    <xf numFmtId="0" fontId="66" fillId="0" borderId="0" xfId="5" applyFont="1" applyBorder="1" applyAlignment="1">
      <alignment horizontal="center" vertical="top" wrapText="1"/>
    </xf>
    <xf numFmtId="0" fontId="66" fillId="0" borderId="0" xfId="5" applyFont="1" applyBorder="1" applyAlignment="1">
      <alignment horizontal="justify" vertical="top" wrapText="1"/>
    </xf>
    <xf numFmtId="4" fontId="60" fillId="0" borderId="0" xfId="5" applyNumberFormat="1" applyFont="1" applyBorder="1" applyAlignment="1">
      <alignment horizontal="center" wrapText="1"/>
    </xf>
    <xf numFmtId="0" fontId="60" fillId="0" borderId="0" xfId="5" applyFont="1" applyBorder="1" applyAlignment="1">
      <alignment horizontal="center" vertical="top" wrapText="1"/>
    </xf>
    <xf numFmtId="0" fontId="60" fillId="0" borderId="0" xfId="5" applyFont="1" applyBorder="1" applyAlignment="1">
      <alignment horizontal="justify" vertical="top" wrapText="1"/>
    </xf>
    <xf numFmtId="0" fontId="60" fillId="0" borderId="0" xfId="5" applyFont="1" applyFill="1" applyBorder="1" applyAlignment="1">
      <alignment horizontal="justify" vertical="top" wrapText="1"/>
    </xf>
    <xf numFmtId="0" fontId="60" fillId="0" borderId="0" xfId="0" applyFont="1" applyBorder="1" applyAlignment="1">
      <alignment horizontal="justify" vertical="center" wrapText="1"/>
    </xf>
    <xf numFmtId="0" fontId="60" fillId="0" borderId="0" xfId="0" applyFont="1" applyBorder="1" applyAlignment="1">
      <alignment horizontal="center" vertical="top" wrapText="1"/>
    </xf>
    <xf numFmtId="4" fontId="60" fillId="0" borderId="0" xfId="0" applyNumberFormat="1" applyFont="1" applyFill="1" applyBorder="1" applyAlignment="1">
      <alignment horizontal="right" vertical="top" wrapText="1"/>
    </xf>
    <xf numFmtId="0" fontId="60" fillId="0" borderId="0" xfId="0" applyFont="1" applyAlignment="1">
      <alignment vertical="top"/>
    </xf>
    <xf numFmtId="0" fontId="66" fillId="0" borderId="0" xfId="0" applyFont="1" applyFill="1" applyBorder="1" applyAlignment="1">
      <alignment horizontal="justify" vertical="top" wrapText="1"/>
    </xf>
    <xf numFmtId="0" fontId="60" fillId="0" borderId="0" xfId="0" applyFont="1" applyFill="1" applyBorder="1" applyAlignment="1">
      <alignment horizontal="justify" vertical="top" wrapText="1"/>
    </xf>
    <xf numFmtId="4" fontId="66" fillId="0" borderId="0" xfId="0" applyNumberFormat="1" applyFont="1" applyFill="1" applyAlignment="1">
      <alignment horizontal="right" wrapText="1"/>
    </xf>
    <xf numFmtId="0" fontId="66" fillId="0" borderId="0" xfId="0" applyFont="1" applyFill="1" applyAlignment="1">
      <alignment horizontal="justify" wrapText="1"/>
    </xf>
    <xf numFmtId="0" fontId="66" fillId="0" borderId="0" xfId="0" applyFont="1" applyFill="1" applyAlignment="1">
      <alignment horizontal="justify" vertical="top" wrapText="1"/>
    </xf>
    <xf numFmtId="0" fontId="60" fillId="0" borderId="0" xfId="0" applyFont="1" applyFill="1" applyAlignment="1">
      <alignment horizontal="center" vertical="center" wrapText="1"/>
    </xf>
    <xf numFmtId="0" fontId="60" fillId="0" borderId="0" xfId="0" applyFont="1" applyFill="1" applyAlignment="1">
      <alignment horizontal="justify" vertical="center" wrapText="1"/>
    </xf>
    <xf numFmtId="4" fontId="60" fillId="0" borderId="0" xfId="0" applyNumberFormat="1" applyFont="1" applyFill="1" applyAlignment="1">
      <alignment horizontal="right" vertical="center" wrapText="1"/>
    </xf>
    <xf numFmtId="0" fontId="60" fillId="0" borderId="0" xfId="0" applyFont="1" applyAlignment="1">
      <alignment vertical="center"/>
    </xf>
    <xf numFmtId="0" fontId="74" fillId="0" borderId="0" xfId="0" applyFont="1" applyFill="1" applyAlignment="1">
      <alignment horizontal="justify" vertical="top" wrapText="1"/>
    </xf>
    <xf numFmtId="49" fontId="66" fillId="0" borderId="0" xfId="0" applyNumberFormat="1" applyFont="1" applyBorder="1" applyAlignment="1">
      <alignment horizontal="center" vertical="top" wrapText="1"/>
    </xf>
    <xf numFmtId="49" fontId="60" fillId="0" borderId="0" xfId="0" applyNumberFormat="1" applyFont="1" applyBorder="1" applyAlignment="1">
      <alignment horizontal="center" vertical="top" wrapText="1"/>
    </xf>
    <xf numFmtId="0" fontId="60" fillId="0" borderId="0" xfId="0" quotePrefix="1" applyFont="1" applyFill="1" applyAlignment="1">
      <alignment horizontal="justify" vertical="top" wrapText="1"/>
    </xf>
    <xf numFmtId="49" fontId="66" fillId="0" borderId="0" xfId="0" applyNumberFormat="1" applyFont="1" applyFill="1" applyAlignment="1">
      <alignment horizontal="center" vertical="top" wrapText="1"/>
    </xf>
    <xf numFmtId="0" fontId="60" fillId="0" borderId="0" xfId="0" applyFont="1" applyAlignment="1">
      <alignment vertical="top" wrapText="1"/>
    </xf>
    <xf numFmtId="0" fontId="60" fillId="0" borderId="0" xfId="0" applyFont="1" applyFill="1" applyAlignment="1">
      <alignment vertical="top" wrapText="1"/>
    </xf>
    <xf numFmtId="0" fontId="66" fillId="0" borderId="1" xfId="0" applyFont="1" applyFill="1" applyBorder="1" applyAlignment="1">
      <alignment horizontal="left" vertical="top" wrapText="1"/>
    </xf>
    <xf numFmtId="0" fontId="66" fillId="0" borderId="0" xfId="0" applyFont="1" applyFill="1" applyBorder="1" applyAlignment="1">
      <alignment horizontal="right" wrapText="1"/>
    </xf>
    <xf numFmtId="4" fontId="66" fillId="0" borderId="0" xfId="0" applyNumberFormat="1" applyFont="1" applyFill="1" applyBorder="1" applyAlignment="1">
      <alignment horizontal="right" wrapText="1"/>
    </xf>
    <xf numFmtId="165" fontId="66" fillId="0" borderId="0" xfId="0" applyNumberFormat="1" applyFont="1" applyFill="1" applyBorder="1" applyAlignment="1">
      <alignment horizontal="right" wrapText="1"/>
    </xf>
    <xf numFmtId="0" fontId="60" fillId="0" borderId="0" xfId="0" applyFont="1" applyFill="1" applyAlignment="1">
      <alignment vertical="top" wrapText="1"/>
    </xf>
    <xf numFmtId="0" fontId="60" fillId="0" borderId="0" xfId="0" applyFont="1" applyFill="1" applyAlignment="1">
      <alignment horizontal="justify" vertical="top" wrapText="1"/>
    </xf>
    <xf numFmtId="0" fontId="60" fillId="0" borderId="0" xfId="0" applyFont="1" applyFill="1" applyAlignment="1">
      <alignment horizontal="left" vertical="top" wrapText="1"/>
    </xf>
    <xf numFmtId="4" fontId="60" fillId="0" borderId="0" xfId="0" applyNumberFormat="1" applyFont="1" applyFill="1" applyAlignment="1">
      <alignment horizontal="right" vertical="top" wrapText="1"/>
    </xf>
    <xf numFmtId="4" fontId="60" fillId="0" borderId="9" xfId="0" applyNumberFormat="1" applyFont="1" applyBorder="1" applyAlignment="1">
      <alignment horizontal="right" vertical="top" wrapText="1"/>
    </xf>
    <xf numFmtId="164" fontId="60" fillId="0" borderId="0" xfId="184" applyFont="1" applyFill="1" applyAlignment="1">
      <alignment horizontal="right" wrapText="1"/>
    </xf>
    <xf numFmtId="0" fontId="60" fillId="0" borderId="0" xfId="0" applyFont="1" applyFill="1" applyBorder="1" applyAlignment="1">
      <alignment vertical="top" wrapText="1"/>
    </xf>
    <xf numFmtId="0" fontId="66" fillId="0" borderId="0" xfId="5" applyFont="1" applyFill="1" applyAlignment="1">
      <alignment horizontal="center" vertical="top" wrapText="1"/>
    </xf>
    <xf numFmtId="0" fontId="66" fillId="0" borderId="0" xfId="5" applyFont="1" applyFill="1" applyAlignment="1">
      <alignment vertical="top" wrapText="1"/>
    </xf>
    <xf numFmtId="0" fontId="60" fillId="0" borderId="0" xfId="5" applyFont="1" applyFill="1" applyAlignment="1">
      <alignment horizontal="center" vertical="top" wrapText="1"/>
    </xf>
    <xf numFmtId="0" fontId="60" fillId="0" borderId="0" xfId="5" applyFont="1" applyFill="1" applyAlignment="1">
      <alignment horizontal="justify" vertical="top" wrapText="1"/>
    </xf>
    <xf numFmtId="4" fontId="60" fillId="0" borderId="0" xfId="5" applyNumberFormat="1" applyFont="1" applyFill="1" applyAlignment="1">
      <alignment horizontal="right" wrapText="1"/>
    </xf>
    <xf numFmtId="0" fontId="66" fillId="0" borderId="0" xfId="5" applyFont="1" applyFill="1" applyAlignment="1">
      <alignment horizontal="justify" vertical="top" wrapText="1"/>
    </xf>
    <xf numFmtId="4" fontId="60" fillId="0" borderId="3" xfId="5" applyNumberFormat="1" applyFont="1" applyFill="1" applyBorder="1" applyAlignment="1">
      <alignment horizontal="right" wrapText="1"/>
    </xf>
    <xf numFmtId="4" fontId="66" fillId="0" borderId="0" xfId="5" applyNumberFormat="1" applyFont="1" applyFill="1" applyAlignment="1">
      <alignment horizontal="right" wrapText="1"/>
    </xf>
    <xf numFmtId="0" fontId="60" fillId="0" borderId="0" xfId="0" applyNumberFormat="1" applyFont="1" applyFill="1" applyAlignment="1">
      <alignment horizontal="justify" vertical="top" wrapText="1"/>
    </xf>
    <xf numFmtId="0" fontId="65" fillId="3" borderId="0" xfId="0" applyFont="1" applyFill="1" applyBorder="1" applyAlignment="1">
      <alignment horizontal="justify" vertical="center" wrapText="1"/>
    </xf>
    <xf numFmtId="0" fontId="65" fillId="0" borderId="0" xfId="0" applyFont="1" applyAlignment="1">
      <alignment horizontal="justify" vertical="justify" wrapText="1"/>
    </xf>
    <xf numFmtId="0" fontId="66" fillId="0" borderId="0" xfId="0" applyFont="1"/>
    <xf numFmtId="0" fontId="64" fillId="3" borderId="0" xfId="0" applyFont="1" applyFill="1" applyBorder="1" applyAlignment="1">
      <alignment horizontal="justify" vertical="center" wrapText="1"/>
    </xf>
    <xf numFmtId="0" fontId="60" fillId="0" borderId="3" xfId="0" applyFont="1" applyFill="1" applyBorder="1" applyAlignment="1">
      <alignment horizontal="justify" vertical="top" wrapText="1"/>
    </xf>
    <xf numFmtId="0" fontId="60" fillId="0" borderId="0" xfId="0" applyFont="1" applyFill="1" applyAlignment="1">
      <alignment horizontal="justify" wrapText="1"/>
    </xf>
    <xf numFmtId="4" fontId="66" fillId="0" borderId="1" xfId="0" applyNumberFormat="1" applyFont="1" applyFill="1" applyBorder="1" applyAlignment="1">
      <alignment horizontal="right"/>
    </xf>
    <xf numFmtId="4" fontId="60" fillId="0" borderId="0" xfId="0" applyNumberFormat="1" applyFont="1" applyAlignment="1">
      <alignment horizontal="right" vertical="top" wrapText="1"/>
    </xf>
    <xf numFmtId="0" fontId="60" fillId="0" borderId="0" xfId="0" applyNumberFormat="1" applyFont="1" applyAlignment="1">
      <alignment horizontal="justify" vertical="top" wrapText="1"/>
    </xf>
    <xf numFmtId="0" fontId="66" fillId="0" borderId="0" xfId="11" applyFont="1" applyAlignment="1">
      <alignment horizontal="center" vertical="top" wrapText="1"/>
    </xf>
    <xf numFmtId="0" fontId="66" fillId="0" borderId="0" xfId="11" applyFont="1" applyAlignment="1">
      <alignment vertical="top" wrapText="1"/>
    </xf>
    <xf numFmtId="0" fontId="60" fillId="0" borderId="0" xfId="11" applyFont="1" applyAlignment="1">
      <alignment horizontal="center" vertical="top" wrapText="1"/>
    </xf>
    <xf numFmtId="0" fontId="60" fillId="0" borderId="0" xfId="11" applyFont="1" applyAlignment="1">
      <alignment horizontal="justify" vertical="top" wrapText="1"/>
    </xf>
    <xf numFmtId="4" fontId="60" fillId="0" borderId="0" xfId="11" applyNumberFormat="1" applyFont="1" applyAlignment="1">
      <alignment horizontal="right" wrapText="1"/>
    </xf>
    <xf numFmtId="0" fontId="66" fillId="0" borderId="0" xfId="11" applyFont="1" applyAlignment="1">
      <alignment horizontal="justify" vertical="center" wrapText="1"/>
    </xf>
    <xf numFmtId="0" fontId="66" fillId="0" borderId="0" xfId="11" applyFont="1" applyAlignment="1">
      <alignment horizontal="justify" vertical="top" wrapText="1"/>
    </xf>
    <xf numFmtId="0" fontId="60" fillId="0" borderId="0" xfId="11" applyFont="1" applyFill="1" applyAlignment="1">
      <alignment horizontal="justify" vertical="top" wrapText="1"/>
    </xf>
    <xf numFmtId="4" fontId="60" fillId="0" borderId="0" xfId="11" applyNumberFormat="1" applyFont="1" applyFill="1" applyAlignment="1">
      <alignment horizontal="right" wrapText="1"/>
    </xf>
    <xf numFmtId="0" fontId="77" fillId="0" borderId="0" xfId="11" applyFont="1" applyAlignment="1">
      <alignment horizontal="justify" vertical="top" wrapText="1"/>
    </xf>
    <xf numFmtId="0" fontId="77" fillId="0" borderId="0" xfId="11" applyFont="1" applyFill="1" applyAlignment="1">
      <alignment horizontal="justify" vertical="top" wrapText="1"/>
    </xf>
    <xf numFmtId="0" fontId="60" fillId="0" borderId="0" xfId="11" applyFont="1" applyAlignment="1">
      <alignment horizontal="justify" vertical="top"/>
    </xf>
    <xf numFmtId="0" fontId="66" fillId="0" borderId="0" xfId="11" applyFont="1" applyBorder="1" applyAlignment="1">
      <alignment horizontal="justify" vertical="top" wrapText="1"/>
    </xf>
    <xf numFmtId="0" fontId="66" fillId="0" borderId="0" xfId="11" applyFont="1" applyBorder="1" applyAlignment="1">
      <alignment horizontal="right" wrapText="1"/>
    </xf>
    <xf numFmtId="0" fontId="60" fillId="0" borderId="0" xfId="11" applyFont="1" applyAlignment="1">
      <alignment horizontal="left" vertical="top" wrapText="1"/>
    </xf>
    <xf numFmtId="0" fontId="60" fillId="0" borderId="0" xfId="0" applyFont="1" applyAlignment="1">
      <alignment horizontal="left"/>
    </xf>
    <xf numFmtId="0" fontId="66" fillId="0" borderId="0" xfId="11" applyFont="1" applyFill="1" applyAlignment="1">
      <alignment horizontal="justify" vertical="top" wrapText="1"/>
    </xf>
    <xf numFmtId="0" fontId="60" fillId="0" borderId="0" xfId="11" applyFont="1" applyFill="1" applyAlignment="1">
      <alignment horizontal="justify"/>
    </xf>
    <xf numFmtId="0" fontId="60" fillId="0" borderId="0" xfId="11" applyFont="1" applyBorder="1" applyAlignment="1">
      <alignment horizontal="justify" vertical="top" wrapText="1"/>
    </xf>
    <xf numFmtId="0" fontId="66" fillId="0" borderId="0" xfId="11" applyFont="1" applyFill="1" applyAlignment="1">
      <alignment horizontal="center" vertical="top" wrapText="1"/>
    </xf>
    <xf numFmtId="0" fontId="60" fillId="0" borderId="0" xfId="11" applyFont="1" applyFill="1" applyAlignment="1">
      <alignment horizontal="center" vertical="top" wrapText="1"/>
    </xf>
    <xf numFmtId="4" fontId="66" fillId="0" borderId="0" xfId="11" applyNumberFormat="1" applyFont="1" applyAlignment="1">
      <alignment horizontal="right" wrapText="1"/>
    </xf>
    <xf numFmtId="0" fontId="66" fillId="0" borderId="0" xfId="11" applyFont="1" applyFill="1" applyBorder="1" applyAlignment="1">
      <alignment horizontal="justify" vertical="top" wrapText="1"/>
    </xf>
    <xf numFmtId="0" fontId="60" fillId="0" borderId="0" xfId="11" applyFont="1" applyFill="1" applyBorder="1" applyAlignment="1">
      <alignment horizontal="justify" vertical="top" wrapText="1"/>
    </xf>
    <xf numFmtId="4" fontId="66" fillId="0" borderId="0" xfId="11" applyNumberFormat="1" applyFont="1" applyFill="1" applyAlignment="1">
      <alignment horizontal="right" wrapText="1"/>
    </xf>
    <xf numFmtId="0" fontId="66" fillId="0" borderId="1" xfId="0" applyFont="1" applyFill="1" applyBorder="1" applyAlignment="1">
      <alignment horizontal="left" vertical="top" wrapText="1"/>
    </xf>
    <xf numFmtId="0" fontId="66" fillId="0" borderId="0" xfId="0" applyFont="1" applyFill="1" applyAlignment="1">
      <alignment horizontal="center" vertical="center"/>
    </xf>
    <xf numFmtId="0" fontId="66" fillId="0" borderId="0" xfId="0" applyFont="1" applyFill="1" applyAlignment="1">
      <alignment horizontal="justify"/>
    </xf>
    <xf numFmtId="0" fontId="66" fillId="0" borderId="0" xfId="0" applyFont="1" applyAlignment="1">
      <alignment horizontal="center"/>
    </xf>
    <xf numFmtId="0" fontId="66" fillId="0" borderId="0" xfId="0" applyFont="1" applyAlignment="1">
      <alignment horizontal="justify"/>
    </xf>
    <xf numFmtId="0" fontId="60" fillId="0" borderId="0" xfId="0" applyFont="1" applyBorder="1" applyAlignment="1">
      <alignment horizontal="justify"/>
    </xf>
    <xf numFmtId="0" fontId="60" fillId="0" borderId="0" xfId="0" applyFont="1" applyFill="1" applyBorder="1" applyAlignment="1">
      <alignment horizontal="center"/>
    </xf>
    <xf numFmtId="0" fontId="60" fillId="0" borderId="0" xfId="0" applyFont="1" applyFill="1" applyBorder="1" applyAlignment="1">
      <alignment horizontal="justify"/>
    </xf>
    <xf numFmtId="0" fontId="66" fillId="0" borderId="8" xfId="0" applyFont="1" applyBorder="1" applyAlignment="1">
      <alignment horizontal="justify"/>
    </xf>
    <xf numFmtId="4" fontId="60" fillId="0" borderId="21" xfId="0" applyNumberFormat="1" applyFont="1" applyBorder="1" applyAlignment="1">
      <alignment horizontal="right" wrapText="1"/>
    </xf>
    <xf numFmtId="0" fontId="60" fillId="0" borderId="0" xfId="0" applyFont="1" applyFill="1" applyAlignment="1">
      <alignment horizontal="justify"/>
    </xf>
    <xf numFmtId="0" fontId="60" fillId="0" borderId="0" xfId="0" applyFont="1" applyFill="1" applyAlignment="1">
      <alignment horizontal="center"/>
    </xf>
    <xf numFmtId="0" fontId="60" fillId="0" borderId="10" xfId="0" applyFont="1" applyBorder="1" applyAlignment="1">
      <alignment horizontal="justify"/>
    </xf>
    <xf numFmtId="49" fontId="66" fillId="0" borderId="0" xfId="0" applyNumberFormat="1" applyFont="1" applyBorder="1" applyAlignment="1">
      <alignment horizontal="justify"/>
    </xf>
    <xf numFmtId="0" fontId="66" fillId="0" borderId="21" xfId="0" applyFont="1" applyBorder="1" applyAlignment="1">
      <alignment horizontal="justify"/>
    </xf>
    <xf numFmtId="0" fontId="60" fillId="0" borderId="3" xfId="0" applyFont="1" applyBorder="1" applyAlignment="1">
      <alignment horizontal="justify"/>
    </xf>
    <xf numFmtId="0" fontId="60" fillId="0" borderId="0" xfId="6" applyFont="1" applyAlignment="1">
      <alignment horizontal="right" wrapText="1"/>
    </xf>
    <xf numFmtId="0" fontId="60" fillId="0" borderId="0" xfId="6" applyFont="1" applyAlignment="1">
      <alignment horizontal="left" vertical="top" wrapText="1"/>
    </xf>
    <xf numFmtId="0" fontId="60" fillId="0" borderId="0" xfId="6" applyFont="1" applyAlignment="1">
      <alignment horizontal="left" wrapText="1"/>
    </xf>
    <xf numFmtId="0" fontId="60" fillId="0" borderId="0" xfId="6" applyFont="1" applyAlignment="1">
      <alignment horizontal="justify" wrapText="1"/>
    </xf>
    <xf numFmtId="0" fontId="78" fillId="0" borderId="0" xfId="6" applyFont="1" applyAlignment="1">
      <alignment horizontal="justify" wrapText="1"/>
    </xf>
    <xf numFmtId="2" fontId="60" fillId="0" borderId="0" xfId="6" applyNumberFormat="1" applyFont="1" applyAlignment="1">
      <alignment horizontal="right" wrapText="1"/>
    </xf>
    <xf numFmtId="0" fontId="66" fillId="0" borderId="0" xfId="6" applyFont="1" applyAlignment="1">
      <alignment horizontal="left" wrapText="1"/>
    </xf>
    <xf numFmtId="0" fontId="66" fillId="0" borderId="0" xfId="6" applyFont="1" applyAlignment="1">
      <alignment horizontal="justify" wrapText="1"/>
    </xf>
    <xf numFmtId="0" fontId="60" fillId="0" borderId="3" xfId="6" applyFont="1" applyBorder="1" applyAlignment="1">
      <alignment horizontal="justify" wrapText="1"/>
    </xf>
    <xf numFmtId="2" fontId="60" fillId="0" borderId="0" xfId="6" applyNumberFormat="1" applyFont="1" applyFill="1" applyAlignment="1">
      <alignment horizontal="right" wrapText="1"/>
    </xf>
    <xf numFmtId="0" fontId="60" fillId="0" borderId="0" xfId="6" applyFont="1" applyFill="1" applyAlignment="1">
      <alignment horizontal="justify" wrapText="1"/>
    </xf>
    <xf numFmtId="4" fontId="60" fillId="0" borderId="0" xfId="9" applyNumberFormat="1" applyFont="1" applyFill="1" applyAlignment="1">
      <alignment horizontal="right" wrapText="1"/>
    </xf>
    <xf numFmtId="0" fontId="60" fillId="0" borderId="0" xfId="6" applyFont="1" applyBorder="1" applyAlignment="1">
      <alignment horizontal="justify" wrapText="1"/>
    </xf>
    <xf numFmtId="0" fontId="66" fillId="0" borderId="0" xfId="6" applyFont="1" applyBorder="1" applyAlignment="1">
      <alignment horizontal="justify" wrapText="1"/>
    </xf>
    <xf numFmtId="0" fontId="60" fillId="0" borderId="0" xfId="6" applyFont="1" applyBorder="1" applyAlignment="1">
      <alignment horizontal="right" wrapText="1"/>
    </xf>
    <xf numFmtId="0" fontId="76" fillId="0" borderId="0" xfId="6" applyFont="1" applyAlignment="1">
      <alignment horizontal="justify" wrapText="1"/>
    </xf>
    <xf numFmtId="0" fontId="76" fillId="0" borderId="0" xfId="6" applyFont="1" applyAlignment="1">
      <alignment horizontal="right" wrapText="1"/>
    </xf>
    <xf numFmtId="2" fontId="60" fillId="0" borderId="0" xfId="6" applyNumberFormat="1" applyFont="1" applyAlignment="1">
      <alignment horizontal="justify"/>
    </xf>
    <xf numFmtId="0" fontId="81" fillId="0" borderId="0" xfId="6" applyFont="1" applyAlignment="1">
      <alignment horizontal="justify" wrapText="1"/>
    </xf>
    <xf numFmtId="49" fontId="60" fillId="0" borderId="0" xfId="6" applyNumberFormat="1" applyFont="1" applyAlignment="1">
      <alignment horizontal="justify" wrapText="1"/>
    </xf>
    <xf numFmtId="0" fontId="60" fillId="0" borderId="0" xfId="6" applyFont="1"/>
    <xf numFmtId="49" fontId="82" fillId="0" borderId="3" xfId="6" applyNumberFormat="1" applyFont="1" applyBorder="1" applyAlignment="1">
      <alignment horizontal="justify" wrapText="1"/>
    </xf>
    <xf numFmtId="2" fontId="60" fillId="0" borderId="0" xfId="6" applyNumberFormat="1" applyFont="1" applyAlignment="1">
      <alignment horizontal="justify" wrapText="1"/>
    </xf>
    <xf numFmtId="4" fontId="60" fillId="0" borderId="0" xfId="6" applyNumberFormat="1" applyFont="1" applyAlignment="1">
      <alignment horizontal="right" wrapText="1"/>
    </xf>
    <xf numFmtId="4" fontId="60" fillId="0" borderId="0" xfId="9" applyNumberFormat="1" applyFont="1" applyAlignment="1">
      <alignment horizontal="right" wrapText="1"/>
    </xf>
    <xf numFmtId="0" fontId="60" fillId="0" borderId="0" xfId="6" applyFont="1" applyAlignment="1">
      <alignment horizontal="right"/>
    </xf>
    <xf numFmtId="0" fontId="60" fillId="0" borderId="3" xfId="6" applyFont="1" applyBorder="1" applyAlignment="1">
      <alignment horizontal="right" wrapText="1"/>
    </xf>
    <xf numFmtId="49" fontId="60" fillId="0" borderId="3" xfId="6" applyNumberFormat="1" applyFont="1" applyBorder="1" applyAlignment="1">
      <alignment horizontal="justify" wrapText="1"/>
    </xf>
    <xf numFmtId="0" fontId="66" fillId="0" borderId="1" xfId="6" applyFont="1" applyBorder="1" applyAlignment="1">
      <alignment horizontal="justify" wrapText="1"/>
    </xf>
    <xf numFmtId="0" fontId="60" fillId="0" borderId="1" xfId="6" applyFont="1" applyBorder="1" applyAlignment="1">
      <alignment horizontal="right" wrapText="1"/>
    </xf>
    <xf numFmtId="165" fontId="60" fillId="0" borderId="0" xfId="6" applyNumberFormat="1" applyFont="1" applyAlignment="1">
      <alignment horizontal="right" wrapText="1"/>
    </xf>
    <xf numFmtId="165" fontId="60" fillId="0" borderId="3" xfId="6" applyNumberFormat="1" applyFont="1" applyBorder="1" applyAlignment="1">
      <alignment horizontal="right" wrapText="1"/>
    </xf>
    <xf numFmtId="0" fontId="66" fillId="0" borderId="0" xfId="6" applyFont="1" applyBorder="1" applyAlignment="1">
      <alignment horizontal="justify"/>
    </xf>
    <xf numFmtId="0" fontId="66" fillId="0" borderId="0" xfId="0" applyFont="1" applyAlignment="1"/>
    <xf numFmtId="0" fontId="60" fillId="0" borderId="0" xfId="6" applyNumberFormat="1" applyFont="1" applyBorder="1" applyAlignment="1">
      <alignment horizontal="right" wrapText="1"/>
    </xf>
    <xf numFmtId="4" fontId="60" fillId="0" borderId="0" xfId="0" applyNumberFormat="1" applyFont="1" applyFill="1" applyAlignment="1">
      <alignment horizontal="right"/>
    </xf>
    <xf numFmtId="0" fontId="60" fillId="3" borderId="0" xfId="0" applyFont="1" applyFill="1" applyAlignment="1">
      <alignment horizontal="justify" wrapText="1"/>
    </xf>
    <xf numFmtId="4" fontId="60" fillId="3" borderId="0" xfId="0" applyNumberFormat="1" applyFont="1" applyFill="1" applyAlignment="1">
      <alignment horizontal="right"/>
    </xf>
    <xf numFmtId="0" fontId="60" fillId="3" borderId="0" xfId="0" applyFont="1" applyFill="1" applyAlignment="1"/>
    <xf numFmtId="4" fontId="60" fillId="3" borderId="0" xfId="0" applyNumberFormat="1" applyFont="1" applyFill="1" applyAlignment="1" applyProtection="1">
      <alignment horizontal="right"/>
      <protection locked="0"/>
    </xf>
    <xf numFmtId="0" fontId="60" fillId="3" borderId="1" xfId="0" applyFont="1" applyFill="1" applyBorder="1" applyAlignment="1">
      <alignment horizontal="justify" wrapText="1"/>
    </xf>
    <xf numFmtId="0" fontId="60" fillId="0" borderId="0" xfId="0" applyFont="1" applyFill="1" applyAlignment="1">
      <alignment horizontal="left" wrapText="1"/>
    </xf>
    <xf numFmtId="0" fontId="60" fillId="0" borderId="1" xfId="0" applyFont="1" applyFill="1" applyBorder="1" applyAlignment="1">
      <alignment horizontal="justify" wrapText="1"/>
    </xf>
    <xf numFmtId="0" fontId="78" fillId="0" borderId="0" xfId="6" applyFont="1" applyAlignment="1">
      <alignment horizontal="justify"/>
    </xf>
    <xf numFmtId="4" fontId="60" fillId="0" borderId="0" xfId="6" applyNumberFormat="1" applyFont="1" applyAlignment="1">
      <alignment horizontal="right"/>
    </xf>
    <xf numFmtId="0" fontId="66" fillId="0" borderId="0" xfId="6" applyFont="1" applyAlignment="1">
      <alignment horizontal="justify"/>
    </xf>
    <xf numFmtId="2" fontId="66" fillId="0" borderId="0" xfId="6" applyNumberFormat="1" applyFont="1" applyAlignment="1">
      <alignment horizontal="justify"/>
    </xf>
    <xf numFmtId="0" fontId="66" fillId="0" borderId="0" xfId="6" applyNumberFormat="1" applyFont="1" applyAlignment="1"/>
    <xf numFmtId="2" fontId="66" fillId="0" borderId="0" xfId="6" applyNumberFormat="1" applyFont="1" applyBorder="1" applyAlignment="1">
      <alignment horizontal="justify"/>
    </xf>
    <xf numFmtId="0" fontId="60" fillId="0" borderId="0" xfId="6" applyFont="1" applyBorder="1" applyAlignment="1">
      <alignment horizontal="right"/>
    </xf>
    <xf numFmtId="4" fontId="60" fillId="0" borderId="0" xfId="6" applyNumberFormat="1" applyFont="1" applyBorder="1" applyAlignment="1">
      <alignment horizontal="right"/>
    </xf>
    <xf numFmtId="0" fontId="66" fillId="0" borderId="0" xfId="6" applyNumberFormat="1" applyFont="1" applyBorder="1" applyAlignment="1"/>
    <xf numFmtId="0" fontId="66" fillId="0" borderId="21" xfId="6" applyFont="1" applyBorder="1" applyAlignment="1">
      <alignment horizontal="justify"/>
    </xf>
    <xf numFmtId="0" fontId="60" fillId="0" borderId="21" xfId="6" applyFont="1" applyBorder="1" applyAlignment="1">
      <alignment horizontal="right" wrapText="1"/>
    </xf>
    <xf numFmtId="0" fontId="60" fillId="0" borderId="0" xfId="6" applyFont="1" applyAlignment="1">
      <alignment horizontal="justify" vertical="top" wrapText="1"/>
    </xf>
    <xf numFmtId="0" fontId="60" fillId="0" borderId="0" xfId="6" applyFont="1" applyAlignment="1">
      <alignment horizontal="right" vertical="top" wrapText="1"/>
    </xf>
    <xf numFmtId="0" fontId="60" fillId="3" borderId="0" xfId="0" applyFont="1" applyFill="1" applyBorder="1" applyAlignment="1">
      <alignment horizontal="justify" vertical="center" wrapText="1"/>
    </xf>
    <xf numFmtId="0" fontId="60" fillId="0" borderId="0" xfId="0" applyFont="1" applyAlignment="1">
      <alignment horizontal="justify" vertical="justify" wrapText="1"/>
    </xf>
    <xf numFmtId="0" fontId="66" fillId="3" borderId="0" xfId="0" applyFont="1" applyFill="1" applyBorder="1" applyAlignment="1">
      <alignment horizontal="justify" vertical="center" wrapText="1"/>
    </xf>
    <xf numFmtId="0" fontId="73" fillId="0" borderId="0" xfId="0" applyFont="1" applyAlignment="1">
      <alignment horizontal="justify"/>
    </xf>
    <xf numFmtId="165" fontId="60" fillId="0" borderId="0" xfId="0" applyNumberFormat="1" applyFont="1" applyAlignment="1">
      <alignment horizontal="right" wrapText="1"/>
    </xf>
    <xf numFmtId="165" fontId="60" fillId="0" borderId="0" xfId="0" applyNumberFormat="1" applyFont="1" applyFill="1" applyAlignment="1">
      <alignment horizontal="right" wrapText="1"/>
    </xf>
    <xf numFmtId="165" fontId="60" fillId="0" borderId="0" xfId="0" applyNumberFormat="1" applyFont="1" applyBorder="1" applyAlignment="1">
      <alignment horizontal="right" wrapText="1"/>
    </xf>
    <xf numFmtId="165" fontId="60" fillId="0" borderId="3" xfId="0" applyNumberFormat="1" applyFont="1" applyBorder="1" applyAlignment="1">
      <alignment horizontal="right" wrapText="1"/>
    </xf>
    <xf numFmtId="165" fontId="66" fillId="0" borderId="0" xfId="0" applyNumberFormat="1" applyFont="1" applyBorder="1" applyAlignment="1">
      <alignment horizontal="right" wrapText="1"/>
    </xf>
    <xf numFmtId="165" fontId="66" fillId="0" borderId="0" xfId="0" applyNumberFormat="1" applyFont="1" applyAlignment="1">
      <alignment horizontal="right" wrapText="1"/>
    </xf>
    <xf numFmtId="165" fontId="60" fillId="0" borderId="0" xfId="0" applyNumberFormat="1" applyFont="1" applyFill="1" applyBorder="1" applyAlignment="1">
      <alignment horizontal="right" wrapText="1"/>
    </xf>
    <xf numFmtId="165" fontId="60" fillId="0" borderId="0" xfId="0" applyNumberFormat="1" applyFont="1" applyFill="1" applyBorder="1" applyAlignment="1">
      <alignment horizontal="right" vertical="top" wrapText="1"/>
    </xf>
    <xf numFmtId="165" fontId="60" fillId="0" borderId="3" xfId="0" applyNumberFormat="1" applyFont="1" applyFill="1" applyBorder="1" applyAlignment="1">
      <alignment horizontal="right" wrapText="1"/>
    </xf>
    <xf numFmtId="165" fontId="66" fillId="0" borderId="0" xfId="0" applyNumberFormat="1" applyFont="1" applyFill="1" applyAlignment="1">
      <alignment horizontal="right" wrapText="1"/>
    </xf>
    <xf numFmtId="165" fontId="60" fillId="0" borderId="0" xfId="0" applyNumberFormat="1" applyFont="1" applyFill="1" applyAlignment="1">
      <alignment horizontal="right" vertical="center" wrapText="1"/>
    </xf>
    <xf numFmtId="165" fontId="60" fillId="0" borderId="0" xfId="0" applyNumberFormat="1" applyFont="1" applyFill="1" applyAlignment="1">
      <alignment horizontal="right" vertical="top" wrapText="1"/>
    </xf>
    <xf numFmtId="165" fontId="60" fillId="0" borderId="16" xfId="0" applyNumberFormat="1" applyFont="1" applyFill="1" applyBorder="1" applyAlignment="1">
      <alignment horizontal="right" wrapText="1"/>
    </xf>
    <xf numFmtId="165" fontId="60" fillId="0" borderId="0" xfId="5" applyNumberFormat="1" applyFont="1" applyFill="1" applyAlignment="1">
      <alignment horizontal="right" wrapText="1"/>
    </xf>
    <xf numFmtId="165" fontId="60" fillId="0" borderId="3" xfId="5" applyNumberFormat="1" applyFont="1" applyFill="1" applyBorder="1" applyAlignment="1">
      <alignment horizontal="right" wrapText="1"/>
    </xf>
    <xf numFmtId="165" fontId="66" fillId="0" borderId="0" xfId="5" applyNumberFormat="1" applyFont="1" applyFill="1" applyAlignment="1">
      <alignment horizontal="right" wrapText="1"/>
    </xf>
    <xf numFmtId="165" fontId="66" fillId="0" borderId="1" xfId="0" applyNumberFormat="1" applyFont="1" applyFill="1" applyBorder="1" applyAlignment="1">
      <alignment horizontal="right"/>
    </xf>
    <xf numFmtId="165" fontId="60" fillId="0" borderId="0" xfId="0" applyNumberFormat="1" applyFont="1" applyBorder="1" applyAlignment="1">
      <alignment horizontal="right" vertical="top" wrapText="1"/>
    </xf>
    <xf numFmtId="165" fontId="60" fillId="0" borderId="0" xfId="11" applyNumberFormat="1" applyFont="1" applyAlignment="1">
      <alignment horizontal="right" wrapText="1"/>
    </xf>
    <xf numFmtId="165" fontId="66" fillId="0" borderId="0" xfId="11" applyNumberFormat="1" applyFont="1" applyAlignment="1">
      <alignment horizontal="right" wrapText="1"/>
    </xf>
    <xf numFmtId="165" fontId="66" fillId="0" borderId="1" xfId="0" applyNumberFormat="1" applyFont="1" applyFill="1" applyBorder="1" applyAlignment="1">
      <alignment horizontal="right" vertical="top"/>
    </xf>
    <xf numFmtId="165" fontId="60" fillId="0" borderId="0" xfId="0" applyNumberFormat="1" applyFont="1" applyBorder="1" applyAlignment="1"/>
    <xf numFmtId="0" fontId="60" fillId="0" borderId="0" xfId="6" applyFont="1" applyAlignment="1">
      <alignment horizontal="justify" vertical="center" wrapText="1"/>
    </xf>
    <xf numFmtId="0" fontId="60" fillId="0" borderId="0" xfId="6" applyFont="1" applyBorder="1" applyAlignment="1">
      <alignment horizontal="justify" vertical="center" wrapText="1"/>
    </xf>
    <xf numFmtId="0" fontId="60" fillId="0" borderId="3" xfId="0" applyFont="1" applyFill="1" applyBorder="1" applyAlignment="1">
      <alignment horizontal="justify" wrapText="1"/>
    </xf>
    <xf numFmtId="0" fontId="60" fillId="0" borderId="21" xfId="0" applyFont="1" applyBorder="1" applyAlignment="1">
      <alignment horizontal="justify" vertical="top" wrapText="1"/>
    </xf>
    <xf numFmtId="0" fontId="66" fillId="0" borderId="0" xfId="0" applyFont="1" applyFill="1" applyBorder="1" applyAlignment="1">
      <alignment vertical="top" wrapText="1"/>
    </xf>
    <xf numFmtId="0" fontId="60" fillId="0" borderId="21" xfId="0" applyFont="1" applyFill="1" applyBorder="1" applyAlignment="1">
      <alignment horizontal="justify" vertical="top" wrapText="1"/>
    </xf>
    <xf numFmtId="0" fontId="66" fillId="0" borderId="3" xfId="0" applyFont="1" applyBorder="1" applyAlignment="1">
      <alignment horizontal="justify" wrapText="1"/>
    </xf>
    <xf numFmtId="0" fontId="60" fillId="0" borderId="0" xfId="6" applyFont="1" applyFill="1" applyAlignment="1">
      <alignment horizontal="justify" vertical="center" wrapText="1"/>
    </xf>
    <xf numFmtId="0" fontId="60" fillId="0" borderId="0" xfId="0" applyFont="1" applyBorder="1" applyAlignment="1" applyProtection="1">
      <alignment horizontal="center"/>
    </xf>
    <xf numFmtId="0" fontId="60" fillId="0" borderId="20" xfId="0" applyFont="1" applyBorder="1" applyAlignment="1" applyProtection="1">
      <alignment horizontal="center"/>
    </xf>
    <xf numFmtId="0" fontId="66" fillId="0" borderId="0" xfId="0" applyFont="1" applyFill="1" applyBorder="1" applyAlignment="1" applyProtection="1">
      <alignment horizontal="right" vertical="top"/>
    </xf>
    <xf numFmtId="0" fontId="60" fillId="0" borderId="0" xfId="0" applyFont="1" applyFill="1" applyBorder="1" applyAlignment="1" applyProtection="1">
      <alignment horizontal="center" vertical="top"/>
    </xf>
    <xf numFmtId="0" fontId="60" fillId="0" borderId="0" xfId="0" applyFont="1" applyFill="1" applyBorder="1" applyAlignment="1" applyProtection="1">
      <alignment horizontal="left"/>
    </xf>
    <xf numFmtId="2" fontId="60" fillId="0" borderId="0" xfId="0" applyNumberFormat="1" applyFont="1" applyFill="1" applyBorder="1" applyAlignment="1" applyProtection="1">
      <alignment horizontal="right"/>
    </xf>
    <xf numFmtId="4" fontId="60" fillId="0" borderId="0" xfId="0" applyNumberFormat="1" applyFont="1" applyFill="1" applyBorder="1" applyAlignment="1" applyProtection="1">
      <alignment horizontal="right"/>
      <protection locked="0"/>
    </xf>
    <xf numFmtId="0" fontId="60" fillId="0" borderId="0" xfId="0" applyFont="1" applyFill="1" applyBorder="1" applyAlignment="1" applyProtection="1">
      <alignment horizontal="center"/>
    </xf>
    <xf numFmtId="0" fontId="60" fillId="0" borderId="20" xfId="0" applyFont="1" applyFill="1" applyBorder="1" applyAlignment="1" applyProtection="1">
      <alignment horizontal="center"/>
    </xf>
    <xf numFmtId="0" fontId="66" fillId="3" borderId="0" xfId="0" applyFont="1" applyFill="1" applyBorder="1" applyAlignment="1" applyProtection="1">
      <alignment horizontal="right" vertical="top"/>
    </xf>
    <xf numFmtId="0" fontId="66" fillId="3" borderId="0" xfId="0" applyFont="1" applyFill="1" applyBorder="1" applyAlignment="1">
      <alignment horizontal="left" vertical="top" wrapText="1"/>
    </xf>
    <xf numFmtId="0" fontId="60" fillId="3" borderId="0" xfId="0" applyFont="1" applyFill="1" applyBorder="1" applyAlignment="1">
      <alignment horizontal="left"/>
    </xf>
    <xf numFmtId="2" fontId="60" fillId="3" borderId="0" xfId="10" applyNumberFormat="1" applyFont="1" applyFill="1" applyBorder="1" applyAlignment="1">
      <alignment horizontal="right"/>
    </xf>
    <xf numFmtId="4" fontId="60" fillId="3" borderId="0" xfId="0" applyNumberFormat="1" applyFont="1" applyFill="1" applyBorder="1"/>
    <xf numFmtId="0" fontId="66" fillId="0" borderId="0" xfId="0" applyFont="1" applyFill="1" applyBorder="1" applyProtection="1"/>
    <xf numFmtId="0" fontId="66" fillId="0" borderId="20" xfId="0" applyFont="1" applyFill="1" applyBorder="1" applyProtection="1"/>
    <xf numFmtId="0" fontId="66" fillId="0" borderId="0" xfId="0" applyFont="1" applyBorder="1" applyAlignment="1" applyProtection="1">
      <alignment horizontal="right" vertical="top"/>
    </xf>
    <xf numFmtId="0" fontId="60" fillId="0" borderId="0" xfId="0" applyFont="1" applyBorder="1" applyAlignment="1">
      <alignment horizontal="left"/>
    </xf>
    <xf numFmtId="2" fontId="60" fillId="0" borderId="0" xfId="10" applyNumberFormat="1" applyFont="1" applyBorder="1" applyAlignment="1">
      <alignment horizontal="right"/>
    </xf>
    <xf numFmtId="4" fontId="60" fillId="0" borderId="0" xfId="0" applyNumberFormat="1" applyFont="1" applyBorder="1"/>
    <xf numFmtId="0" fontId="66" fillId="0" borderId="0" xfId="0" applyFont="1" applyBorder="1" applyProtection="1"/>
    <xf numFmtId="0" fontId="66" fillId="0" borderId="20" xfId="0" applyFont="1" applyBorder="1" applyProtection="1"/>
    <xf numFmtId="49" fontId="60" fillId="0" borderId="0" xfId="3" applyNumberFormat="1" applyFont="1" applyBorder="1" applyAlignment="1">
      <alignment horizontal="right" vertical="top"/>
    </xf>
    <xf numFmtId="0" fontId="60" fillId="0" borderId="0" xfId="3" quotePrefix="1" applyFont="1" applyBorder="1" applyAlignment="1">
      <alignment horizontal="left" vertical="top" wrapText="1"/>
    </xf>
    <xf numFmtId="0" fontId="60" fillId="0" borderId="0" xfId="3" applyFont="1" applyBorder="1" applyAlignment="1">
      <alignment horizontal="right"/>
    </xf>
    <xf numFmtId="2" fontId="60" fillId="0" borderId="0" xfId="3" applyNumberFormat="1" applyFont="1" applyBorder="1" applyAlignment="1">
      <alignment horizontal="right"/>
    </xf>
    <xf numFmtId="166" fontId="60" fillId="0" borderId="0" xfId="0" applyNumberFormat="1" applyFont="1" applyBorder="1" applyAlignment="1">
      <alignment horizontal="right"/>
    </xf>
    <xf numFmtId="0" fontId="60" fillId="0" borderId="0" xfId="0" applyFont="1" applyBorder="1" applyProtection="1"/>
    <xf numFmtId="0" fontId="60" fillId="0" borderId="20" xfId="0" applyFont="1" applyBorder="1" applyProtection="1"/>
    <xf numFmtId="49" fontId="66" fillId="0" borderId="0" xfId="3" applyNumberFormat="1" applyFont="1" applyBorder="1" applyAlignment="1">
      <alignment horizontal="right" vertical="top"/>
    </xf>
    <xf numFmtId="0" fontId="60" fillId="0" borderId="0" xfId="3" applyFont="1" applyBorder="1" applyAlignment="1">
      <alignment horizontal="left"/>
    </xf>
    <xf numFmtId="0" fontId="66" fillId="0" borderId="0" xfId="0" applyFont="1" applyBorder="1" applyAlignment="1">
      <alignment horizontal="right" vertical="top"/>
    </xf>
    <xf numFmtId="0" fontId="60" fillId="0" borderId="0" xfId="0" applyFont="1" applyBorder="1" applyAlignment="1">
      <alignment vertical="top" wrapText="1"/>
    </xf>
    <xf numFmtId="4" fontId="60" fillId="0" borderId="0" xfId="10" applyNumberFormat="1" applyFont="1" applyBorder="1" applyAlignment="1">
      <alignment horizontal="right"/>
    </xf>
    <xf numFmtId="0" fontId="66" fillId="0" borderId="3" xfId="0" applyFont="1" applyBorder="1" applyAlignment="1">
      <alignment horizontal="right" vertical="top"/>
    </xf>
    <xf numFmtId="0" fontId="60" fillId="0" borderId="3" xfId="0" applyFont="1" applyBorder="1" applyAlignment="1">
      <alignment vertical="top" wrapText="1"/>
    </xf>
    <xf numFmtId="4" fontId="60" fillId="0" borderId="3" xfId="0" applyNumberFormat="1" applyFont="1" applyFill="1" applyBorder="1" applyAlignment="1" applyProtection="1">
      <alignment horizontal="right"/>
      <protection locked="0"/>
    </xf>
    <xf numFmtId="49" fontId="66" fillId="0" borderId="0" xfId="0" applyNumberFormat="1" applyFont="1" applyFill="1" applyBorder="1" applyAlignment="1" applyProtection="1">
      <alignment horizontal="right"/>
    </xf>
    <xf numFmtId="0" fontId="60" fillId="0" borderId="0" xfId="0" applyFont="1" applyBorder="1" applyAlignment="1" applyProtection="1">
      <alignment horizontal="justify"/>
    </xf>
    <xf numFmtId="0" fontId="60" fillId="0" borderId="0" xfId="0" applyFont="1" applyBorder="1" applyAlignment="1" applyProtection="1">
      <alignment horizontal="left"/>
    </xf>
    <xf numFmtId="2" fontId="60" fillId="0" borderId="0" xfId="10" applyNumberFormat="1" applyFont="1" applyBorder="1" applyAlignment="1" applyProtection="1">
      <alignment horizontal="right"/>
    </xf>
    <xf numFmtId="4" fontId="60" fillId="0" borderId="0" xfId="10" applyNumberFormat="1" applyFont="1" applyBorder="1" applyAlignment="1" applyProtection="1">
      <alignment horizontal="right"/>
      <protection locked="0"/>
    </xf>
    <xf numFmtId="0" fontId="66" fillId="0" borderId="20" xfId="0" applyFont="1" applyBorder="1" applyAlignment="1" applyProtection="1">
      <alignment horizontal="right" vertical="top"/>
    </xf>
    <xf numFmtId="0" fontId="60" fillId="0" borderId="20" xfId="0" applyFont="1" applyBorder="1" applyAlignment="1" applyProtection="1">
      <alignment horizontal="justify"/>
    </xf>
    <xf numFmtId="0" fontId="60" fillId="0" borderId="20" xfId="0" applyFont="1" applyBorder="1" applyAlignment="1" applyProtection="1">
      <alignment horizontal="left"/>
    </xf>
    <xf numFmtId="2" fontId="60" fillId="0" borderId="20" xfId="10" applyNumberFormat="1" applyFont="1" applyBorder="1" applyAlignment="1" applyProtection="1">
      <alignment horizontal="right"/>
    </xf>
    <xf numFmtId="4" fontId="60" fillId="0" borderId="20" xfId="10" applyNumberFormat="1" applyFont="1" applyBorder="1" applyAlignment="1" applyProtection="1">
      <alignment horizontal="right"/>
      <protection locked="0"/>
    </xf>
    <xf numFmtId="165" fontId="60" fillId="0" borderId="0" xfId="0" applyNumberFormat="1" applyFont="1" applyFill="1" applyBorder="1" applyAlignment="1" applyProtection="1">
      <alignment horizontal="center"/>
    </xf>
    <xf numFmtId="165" fontId="60" fillId="3" borderId="0" xfId="0" applyNumberFormat="1" applyFont="1" applyFill="1" applyBorder="1"/>
    <xf numFmtId="165" fontId="60" fillId="0" borderId="0" xfId="0" applyNumberFormat="1" applyFont="1" applyBorder="1"/>
    <xf numFmtId="165" fontId="60" fillId="0" borderId="0" xfId="4" applyNumberFormat="1" applyFont="1" applyFill="1" applyBorder="1" applyAlignment="1" applyProtection="1">
      <alignment horizontal="right"/>
    </xf>
    <xf numFmtId="165" fontId="60" fillId="0" borderId="3" xfId="4" applyNumberFormat="1" applyFont="1" applyFill="1" applyBorder="1" applyAlignment="1" applyProtection="1">
      <alignment horizontal="right"/>
    </xf>
    <xf numFmtId="165" fontId="66" fillId="0" borderId="0" xfId="0" applyNumberFormat="1" applyFont="1" applyFill="1" applyBorder="1" applyAlignment="1" applyProtection="1">
      <alignment horizontal="right"/>
    </xf>
    <xf numFmtId="165" fontId="60" fillId="0" borderId="0" xfId="10" applyNumberFormat="1" applyFont="1" applyBorder="1" applyProtection="1"/>
    <xf numFmtId="165" fontId="60" fillId="0" borderId="20" xfId="10" applyNumberFormat="1" applyFont="1" applyBorder="1" applyProtection="1"/>
    <xf numFmtId="0" fontId="60" fillId="0" borderId="0" xfId="6" applyFont="1" applyFill="1" applyAlignment="1">
      <alignment horizontal="right" wrapText="1"/>
    </xf>
    <xf numFmtId="2" fontId="60" fillId="0" borderId="0" xfId="6" applyNumberFormat="1" applyFont="1" applyBorder="1" applyAlignment="1">
      <alignment horizontal="right" wrapText="1"/>
    </xf>
    <xf numFmtId="2" fontId="60" fillId="0" borderId="3" xfId="6" applyNumberFormat="1" applyFont="1" applyBorder="1" applyAlignment="1">
      <alignment horizontal="right" wrapText="1"/>
    </xf>
    <xf numFmtId="0" fontId="81" fillId="0" borderId="0" xfId="6" applyFont="1" applyAlignment="1">
      <alignment horizontal="right" wrapText="1"/>
    </xf>
    <xf numFmtId="0" fontId="82" fillId="0" borderId="3" xfId="6" applyFont="1" applyBorder="1" applyAlignment="1">
      <alignment horizontal="right" wrapText="1"/>
    </xf>
    <xf numFmtId="0" fontId="60" fillId="0" borderId="0" xfId="0" applyFont="1" applyAlignment="1">
      <alignment horizontal="right"/>
    </xf>
    <xf numFmtId="0" fontId="60" fillId="0" borderId="0" xfId="0" applyFont="1" applyFill="1" applyAlignment="1">
      <alignment horizontal="right"/>
    </xf>
    <xf numFmtId="0" fontId="60" fillId="3" borderId="0" xfId="0" applyFont="1" applyFill="1" applyAlignment="1">
      <alignment horizontal="right"/>
    </xf>
    <xf numFmtId="0" fontId="60" fillId="3" borderId="1" xfId="0" applyFont="1" applyFill="1" applyBorder="1" applyAlignment="1">
      <alignment horizontal="right"/>
    </xf>
    <xf numFmtId="0" fontId="60" fillId="0" borderId="0" xfId="0" applyFont="1" applyFill="1" applyBorder="1" applyAlignment="1">
      <alignment horizontal="right"/>
    </xf>
    <xf numFmtId="0" fontId="60" fillId="0" borderId="3" xfId="0" applyFont="1" applyFill="1" applyBorder="1" applyAlignment="1">
      <alignment horizontal="right"/>
    </xf>
    <xf numFmtId="0" fontId="60" fillId="0" borderId="1" xfId="0" applyFont="1" applyBorder="1" applyAlignment="1">
      <alignment horizontal="right"/>
    </xf>
    <xf numFmtId="4" fontId="60" fillId="3" borderId="1" xfId="0" applyNumberFormat="1" applyFont="1" applyFill="1" applyBorder="1" applyAlignment="1">
      <alignment horizontal="right"/>
    </xf>
    <xf numFmtId="4" fontId="60" fillId="0" borderId="0" xfId="0" applyNumberFormat="1" applyFont="1" applyBorder="1" applyAlignment="1">
      <alignment horizontal="right"/>
    </xf>
    <xf numFmtId="4" fontId="60" fillId="0" borderId="0" xfId="0" applyNumberFormat="1" applyFont="1" applyAlignment="1">
      <alignment horizontal="right"/>
    </xf>
    <xf numFmtId="4" fontId="60" fillId="0" borderId="3" xfId="0" applyNumberFormat="1" applyFont="1" applyBorder="1" applyAlignment="1">
      <alignment horizontal="right"/>
    </xf>
    <xf numFmtId="4" fontId="60" fillId="0" borderId="1" xfId="0" applyNumberFormat="1" applyFont="1" applyBorder="1" applyAlignment="1">
      <alignment horizontal="right"/>
    </xf>
    <xf numFmtId="165" fontId="60" fillId="0" borderId="0" xfId="6" applyNumberFormat="1" applyFont="1" applyBorder="1" applyAlignment="1">
      <alignment horizontal="right" wrapText="1"/>
    </xf>
    <xf numFmtId="165" fontId="60" fillId="0" borderId="0" xfId="6" applyNumberFormat="1" applyFont="1" applyFill="1" applyBorder="1" applyAlignment="1">
      <alignment horizontal="right" wrapText="1"/>
    </xf>
    <xf numFmtId="165" fontId="60" fillId="0" borderId="0" xfId="6" applyNumberFormat="1" applyFont="1" applyBorder="1" applyAlignment="1">
      <alignment horizontal="right"/>
    </xf>
    <xf numFmtId="165" fontId="82" fillId="0" borderId="3" xfId="6" applyNumberFormat="1" applyFont="1" applyBorder="1" applyAlignment="1">
      <alignment horizontal="right" wrapText="1"/>
    </xf>
    <xf numFmtId="43" fontId="60" fillId="0" borderId="0" xfId="0" applyNumberFormat="1" applyFont="1" applyAlignment="1">
      <alignment horizontal="right"/>
    </xf>
    <xf numFmtId="165" fontId="60" fillId="0" borderId="0" xfId="0" applyNumberFormat="1" applyFont="1" applyAlignment="1">
      <alignment horizontal="right"/>
    </xf>
    <xf numFmtId="43" fontId="60" fillId="3" borderId="0" xfId="0" applyNumberFormat="1" applyFont="1" applyFill="1" applyAlignment="1">
      <alignment horizontal="right"/>
    </xf>
    <xf numFmtId="165" fontId="60" fillId="3" borderId="0" xfId="0" applyNumberFormat="1" applyFont="1" applyFill="1" applyAlignment="1">
      <alignment horizontal="right"/>
    </xf>
    <xf numFmtId="43" fontId="60" fillId="3" borderId="0" xfId="0" applyNumberFormat="1" applyFont="1" applyFill="1" applyAlignment="1" applyProtection="1">
      <alignment horizontal="right"/>
      <protection locked="0"/>
    </xf>
    <xf numFmtId="165" fontId="83" fillId="3" borderId="0" xfId="0" applyNumberFormat="1" applyFont="1" applyFill="1" applyAlignment="1" applyProtection="1">
      <alignment horizontal="right"/>
      <protection locked="0"/>
    </xf>
    <xf numFmtId="43" fontId="60" fillId="3" borderId="1" xfId="0" applyNumberFormat="1" applyFont="1" applyFill="1" applyBorder="1" applyAlignment="1" applyProtection="1">
      <alignment horizontal="right"/>
      <protection locked="0"/>
    </xf>
    <xf numFmtId="165" fontId="60" fillId="3" borderId="1" xfId="0" applyNumberFormat="1" applyFont="1" applyFill="1" applyBorder="1" applyAlignment="1">
      <alignment horizontal="right"/>
    </xf>
    <xf numFmtId="43" fontId="60" fillId="0" borderId="0" xfId="0" applyNumberFormat="1" applyFont="1" applyFill="1" applyBorder="1" applyAlignment="1" applyProtection="1">
      <alignment horizontal="right"/>
      <protection locked="0"/>
    </xf>
    <xf numFmtId="165" fontId="60" fillId="0" borderId="0" xfId="0" applyNumberFormat="1" applyFont="1" applyBorder="1" applyAlignment="1">
      <alignment horizontal="right"/>
    </xf>
    <xf numFmtId="43" fontId="60" fillId="0" borderId="0" xfId="0" applyNumberFormat="1" applyFont="1" applyFill="1" applyAlignment="1" applyProtection="1">
      <alignment horizontal="right"/>
      <protection locked="0"/>
    </xf>
    <xf numFmtId="43" fontId="60" fillId="0" borderId="3" xfId="0" applyNumberFormat="1" applyFont="1" applyBorder="1" applyAlignment="1">
      <alignment horizontal="right"/>
    </xf>
    <xf numFmtId="165" fontId="60" fillId="0" borderId="3" xfId="0" applyNumberFormat="1" applyFont="1" applyBorder="1" applyAlignment="1">
      <alignment horizontal="right"/>
    </xf>
    <xf numFmtId="43" fontId="60" fillId="0" borderId="1" xfId="0" applyNumberFormat="1" applyFont="1" applyBorder="1" applyAlignment="1">
      <alignment horizontal="right"/>
    </xf>
    <xf numFmtId="165" fontId="60" fillId="0" borderId="1" xfId="0" applyNumberFormat="1" applyFont="1" applyBorder="1" applyAlignment="1">
      <alignment horizontal="right"/>
    </xf>
    <xf numFmtId="43" fontId="60" fillId="0" borderId="0" xfId="0" applyNumberFormat="1" applyFont="1" applyBorder="1" applyAlignment="1">
      <alignment horizontal="right"/>
    </xf>
    <xf numFmtId="165" fontId="60" fillId="0" borderId="0" xfId="6" applyNumberFormat="1" applyFont="1" applyAlignment="1">
      <alignment horizontal="right" vertical="top" wrapText="1"/>
    </xf>
    <xf numFmtId="165" fontId="60" fillId="0" borderId="0" xfId="6" applyNumberFormat="1" applyFont="1" applyBorder="1" applyAlignment="1">
      <alignment horizontal="right" vertical="top" wrapText="1"/>
    </xf>
    <xf numFmtId="165" fontId="66" fillId="0" borderId="0" xfId="6" applyNumberFormat="1" applyFont="1" applyBorder="1" applyAlignment="1">
      <alignment horizontal="right" wrapText="1"/>
    </xf>
    <xf numFmtId="165" fontId="60" fillId="0" borderId="21" xfId="6" applyNumberFormat="1" applyFont="1" applyBorder="1" applyAlignment="1">
      <alignment horizontal="right" vertical="top" wrapText="1"/>
    </xf>
    <xf numFmtId="165" fontId="66" fillId="0" borderId="14" xfId="6" applyNumberFormat="1" applyFont="1" applyBorder="1" applyAlignment="1">
      <alignment horizontal="right" wrapText="1"/>
    </xf>
    <xf numFmtId="4" fontId="60" fillId="0" borderId="0" xfId="6" applyNumberFormat="1" applyFont="1" applyFill="1" applyAlignment="1">
      <alignment horizontal="right" wrapText="1"/>
    </xf>
    <xf numFmtId="4" fontId="60" fillId="0" borderId="0" xfId="9" applyNumberFormat="1" applyFont="1" applyBorder="1" applyAlignment="1">
      <alignment horizontal="right" wrapText="1"/>
    </xf>
    <xf numFmtId="4" fontId="60" fillId="0" borderId="3" xfId="9" applyNumberFormat="1" applyFont="1" applyBorder="1" applyAlignment="1">
      <alignment horizontal="right" wrapText="1"/>
    </xf>
    <xf numFmtId="4" fontId="60" fillId="0" borderId="0" xfId="6" applyNumberFormat="1" applyFont="1" applyBorder="1" applyAlignment="1">
      <alignment horizontal="right" wrapText="1"/>
    </xf>
    <xf numFmtId="4" fontId="76" fillId="0" borderId="0" xfId="6" applyNumberFormat="1" applyFont="1" applyAlignment="1">
      <alignment horizontal="right" wrapText="1"/>
    </xf>
    <xf numFmtId="4" fontId="81" fillId="0" borderId="0" xfId="9" applyNumberFormat="1" applyFont="1" applyAlignment="1">
      <alignment horizontal="right" wrapText="1"/>
    </xf>
    <xf numFmtId="4" fontId="82" fillId="0" borderId="3" xfId="6" applyNumberFormat="1" applyFont="1" applyBorder="1" applyAlignment="1">
      <alignment horizontal="right" wrapText="1"/>
    </xf>
    <xf numFmtId="4" fontId="60" fillId="0" borderId="3" xfId="6" applyNumberFormat="1" applyFont="1" applyBorder="1" applyAlignment="1">
      <alignment horizontal="right" wrapText="1"/>
    </xf>
    <xf numFmtId="4" fontId="60" fillId="0" borderId="1" xfId="6" applyNumberFormat="1" applyFont="1" applyBorder="1" applyAlignment="1">
      <alignment horizontal="right" wrapText="1"/>
    </xf>
    <xf numFmtId="4" fontId="66" fillId="0" borderId="0" xfId="6" applyNumberFormat="1" applyFont="1" applyBorder="1" applyAlignment="1">
      <alignment horizontal="right" wrapText="1"/>
    </xf>
    <xf numFmtId="4" fontId="60" fillId="0" borderId="21" xfId="6" applyNumberFormat="1" applyFont="1" applyBorder="1" applyAlignment="1">
      <alignment horizontal="right" wrapText="1"/>
    </xf>
    <xf numFmtId="4" fontId="60" fillId="0" borderId="0" xfId="6" applyNumberFormat="1" applyFont="1" applyAlignment="1">
      <alignment horizontal="right" vertical="top" wrapText="1"/>
    </xf>
    <xf numFmtId="0" fontId="60" fillId="0" borderId="3" xfId="0" applyFont="1" applyBorder="1" applyAlignment="1">
      <alignment horizontal="right"/>
    </xf>
    <xf numFmtId="4" fontId="60" fillId="0" borderId="3" xfId="10" applyNumberFormat="1" applyFont="1" applyBorder="1" applyAlignment="1">
      <alignment horizontal="right"/>
    </xf>
    <xf numFmtId="0" fontId="81" fillId="0" borderId="0" xfId="12" applyFont="1"/>
    <xf numFmtId="0" fontId="80" fillId="0" borderId="0" xfId="12" applyFont="1" applyAlignment="1">
      <alignment horizontal="right" vertical="top"/>
    </xf>
    <xf numFmtId="0" fontId="66" fillId="0" borderId="0" xfId="12" applyFont="1" applyAlignment="1">
      <alignment horizontal="justify" vertical="top"/>
    </xf>
    <xf numFmtId="0" fontId="60" fillId="0" borderId="0" xfId="12" applyFont="1" applyAlignment="1">
      <alignment horizontal="right"/>
    </xf>
    <xf numFmtId="4" fontId="60" fillId="0" borderId="0" xfId="12" applyNumberFormat="1" applyFont="1" applyAlignment="1">
      <alignment horizontal="right"/>
    </xf>
    <xf numFmtId="0" fontId="60" fillId="0" borderId="0" xfId="12" applyFont="1" applyAlignment="1">
      <alignment horizontal="justify" vertical="top"/>
    </xf>
    <xf numFmtId="0" fontId="66" fillId="0" borderId="0" xfId="12" applyFont="1" applyAlignment="1">
      <alignment horizontal="right"/>
    </xf>
    <xf numFmtId="0" fontId="60" fillId="0" borderId="0" xfId="12" applyFont="1" applyAlignment="1">
      <alignment vertical="top"/>
    </xf>
    <xf numFmtId="0" fontId="66" fillId="0" borderId="0" xfId="12" applyFont="1" applyAlignment="1">
      <alignment horizontal="right" vertical="top"/>
    </xf>
    <xf numFmtId="0" fontId="81" fillId="0" borderId="0" xfId="12" applyFont="1" applyAlignment="1">
      <alignment vertical="top"/>
    </xf>
    <xf numFmtId="0" fontId="60" fillId="0" borderId="3" xfId="12" applyFont="1" applyBorder="1" applyAlignment="1">
      <alignment horizontal="justify" vertical="top"/>
    </xf>
    <xf numFmtId="0" fontId="60" fillId="0" borderId="3" xfId="12" applyFont="1" applyBorder="1" applyAlignment="1">
      <alignment horizontal="right"/>
    </xf>
    <xf numFmtId="4" fontId="60" fillId="0" borderId="3" xfId="12" applyNumberFormat="1" applyFont="1" applyBorder="1" applyAlignment="1">
      <alignment horizontal="right"/>
    </xf>
    <xf numFmtId="0" fontId="60" fillId="0" borderId="3" xfId="12" applyFont="1" applyBorder="1" applyAlignment="1">
      <alignment vertical="top"/>
    </xf>
    <xf numFmtId="0" fontId="81" fillId="0" borderId="0" xfId="12" applyFont="1" applyAlignment="1">
      <alignment horizontal="justify" vertical="top"/>
    </xf>
    <xf numFmtId="0" fontId="81" fillId="0" borderId="0" xfId="12" applyFont="1" applyAlignment="1">
      <alignment horizontal="right"/>
    </xf>
    <xf numFmtId="4" fontId="81" fillId="0" borderId="0" xfId="12" applyNumberFormat="1" applyFont="1" applyAlignment="1">
      <alignment horizontal="right"/>
    </xf>
    <xf numFmtId="0" fontId="80" fillId="0" borderId="3" xfId="12" applyFont="1" applyBorder="1" applyAlignment="1">
      <alignment horizontal="right" vertical="top"/>
    </xf>
    <xf numFmtId="0" fontId="81" fillId="0" borderId="3" xfId="12" applyFont="1" applyBorder="1" applyAlignment="1">
      <alignment horizontal="justify" vertical="top"/>
    </xf>
    <xf numFmtId="0" fontId="81" fillId="0" borderId="3" xfId="12" applyFont="1" applyBorder="1" applyAlignment="1">
      <alignment horizontal="right"/>
    </xf>
    <xf numFmtId="4" fontId="81" fillId="0" borderId="3" xfId="12" applyNumberFormat="1" applyFont="1" applyBorder="1" applyAlignment="1">
      <alignment horizontal="right"/>
    </xf>
    <xf numFmtId="0" fontId="66" fillId="0" borderId="0" xfId="12" applyFont="1" applyAlignment="1">
      <alignment vertical="top"/>
    </xf>
    <xf numFmtId="0" fontId="60" fillId="0" borderId="0" xfId="12" applyFont="1" applyAlignment="1">
      <alignment horizontal="left" vertical="top"/>
    </xf>
    <xf numFmtId="0" fontId="60" fillId="0" borderId="0" xfId="12" applyFont="1" applyAlignment="1">
      <alignment horizontal="right" vertical="top"/>
    </xf>
    <xf numFmtId="0" fontId="81" fillId="0" borderId="3" xfId="12" applyFont="1" applyBorder="1"/>
    <xf numFmtId="0" fontId="69" fillId="0" borderId="0" xfId="12" applyFont="1" applyAlignment="1">
      <alignment horizontal="justify" vertical="top"/>
    </xf>
    <xf numFmtId="4" fontId="60" fillId="0" borderId="0" xfId="12" applyNumberFormat="1" applyFont="1" applyBorder="1" applyAlignment="1">
      <alignment horizontal="right"/>
    </xf>
    <xf numFmtId="0" fontId="60" fillId="0" borderId="0" xfId="12" applyFont="1" applyBorder="1" applyAlignment="1">
      <alignment horizontal="right"/>
    </xf>
    <xf numFmtId="49" fontId="60" fillId="0" borderId="0" xfId="12" applyNumberFormat="1" applyFont="1" applyAlignment="1">
      <alignment vertical="top" wrapText="1"/>
    </xf>
    <xf numFmtId="49" fontId="60" fillId="0" borderId="3" xfId="12" applyNumberFormat="1" applyFont="1" applyBorder="1" applyAlignment="1">
      <alignment vertical="top" wrapText="1"/>
    </xf>
    <xf numFmtId="0" fontId="60" fillId="0" borderId="0" xfId="12" applyFont="1" applyAlignment="1">
      <alignment horizontal="justify" vertical="top" wrapText="1"/>
    </xf>
    <xf numFmtId="0" fontId="80" fillId="0" borderId="0" xfId="12" applyFont="1"/>
    <xf numFmtId="0" fontId="67" fillId="0" borderId="0" xfId="12" applyFont="1" applyAlignment="1">
      <alignment horizontal="justify" vertical="top"/>
    </xf>
    <xf numFmtId="0" fontId="60" fillId="0" borderId="0" xfId="12" applyFont="1" applyAlignment="1">
      <alignment vertical="top" wrapText="1"/>
    </xf>
    <xf numFmtId="0" fontId="81" fillId="0" borderId="0" xfId="12" applyFont="1" applyAlignment="1">
      <alignment vertical="top" wrapText="1"/>
    </xf>
    <xf numFmtId="0" fontId="66" fillId="0" borderId="1" xfId="12" applyFont="1" applyBorder="1" applyAlignment="1">
      <alignment vertical="top"/>
    </xf>
    <xf numFmtId="0" fontId="60" fillId="0" borderId="1" xfId="12" applyFont="1" applyBorder="1" applyAlignment="1">
      <alignment horizontal="right"/>
    </xf>
    <xf numFmtId="4" fontId="60" fillId="0" borderId="1" xfId="12" applyNumberFormat="1" applyFont="1" applyBorder="1" applyAlignment="1">
      <alignment horizontal="right"/>
    </xf>
    <xf numFmtId="16" fontId="80" fillId="0" borderId="0" xfId="12" applyNumberFormat="1" applyFont="1" applyAlignment="1">
      <alignment horizontal="right" vertical="top"/>
    </xf>
    <xf numFmtId="0" fontId="60" fillId="0" borderId="0" xfId="12" applyFont="1" applyAlignment="1">
      <alignment horizontal="center" vertical="top"/>
    </xf>
    <xf numFmtId="0" fontId="60" fillId="0" borderId="0" xfId="12" applyFont="1" applyAlignment="1">
      <alignment horizontal="left" vertical="top" wrapText="1"/>
    </xf>
    <xf numFmtId="0" fontId="60" fillId="0" borderId="3" xfId="12" applyFont="1" applyBorder="1" applyAlignment="1">
      <alignment horizontal="left" vertical="top"/>
    </xf>
    <xf numFmtId="0" fontId="66" fillId="0" borderId="0" xfId="12" applyFont="1" applyAlignment="1">
      <alignment horizontal="center" vertical="top"/>
    </xf>
    <xf numFmtId="0" fontId="66" fillId="0" borderId="3" xfId="12" applyFont="1" applyBorder="1" applyAlignment="1">
      <alignment horizontal="right"/>
    </xf>
    <xf numFmtId="0" fontId="66" fillId="0" borderId="3" xfId="12" applyFont="1" applyBorder="1" applyAlignment="1">
      <alignment horizontal="justify" vertical="top"/>
    </xf>
    <xf numFmtId="0" fontId="82" fillId="0" borderId="0" xfId="12" applyFont="1" applyAlignment="1">
      <alignment horizontal="left" vertical="top"/>
    </xf>
    <xf numFmtId="49" fontId="60" fillId="0" borderId="0" xfId="13" applyNumberFormat="1" applyFont="1" applyFill="1" applyBorder="1" applyAlignment="1" applyProtection="1">
      <alignment horizontal="justify" vertical="top" wrapText="1"/>
    </xf>
    <xf numFmtId="0" fontId="60" fillId="0" borderId="0" xfId="13" applyFont="1" applyFill="1" applyBorder="1" applyAlignment="1" applyProtection="1">
      <alignment horizontal="right" wrapText="1"/>
    </xf>
    <xf numFmtId="4" fontId="60" fillId="0" borderId="0" xfId="12" applyNumberFormat="1" applyFont="1" applyFill="1" applyBorder="1" applyAlignment="1" applyProtection="1">
      <alignment horizontal="right" wrapText="1"/>
      <protection locked="0"/>
    </xf>
    <xf numFmtId="49" fontId="60" fillId="0" borderId="3" xfId="13" applyNumberFormat="1" applyFont="1" applyFill="1" applyBorder="1" applyAlignment="1" applyProtection="1">
      <alignment horizontal="justify" vertical="top" wrapText="1"/>
    </xf>
    <xf numFmtId="43" fontId="60" fillId="0" borderId="0" xfId="12" applyNumberFormat="1" applyFont="1" applyAlignment="1">
      <alignment horizontal="right"/>
    </xf>
    <xf numFmtId="0" fontId="66" fillId="0" borderId="0" xfId="12" applyFont="1" applyAlignment="1">
      <alignment horizontal="center"/>
    </xf>
    <xf numFmtId="0" fontId="60" fillId="0" borderId="0" xfId="12" applyFont="1" applyAlignment="1">
      <alignment horizontal="center"/>
    </xf>
    <xf numFmtId="0" fontId="71" fillId="3" borderId="0" xfId="12" applyFont="1" applyFill="1" applyBorder="1" applyAlignment="1">
      <alignment horizontal="left" vertical="top"/>
    </xf>
    <xf numFmtId="0" fontId="71" fillId="3" borderId="0" xfId="12" applyFont="1" applyFill="1" applyBorder="1" applyAlignment="1">
      <alignment horizontal="center" vertical="top"/>
    </xf>
    <xf numFmtId="0" fontId="71" fillId="0" borderId="0" xfId="12" applyFont="1" applyBorder="1" applyAlignment="1">
      <alignment horizontal="center" vertical="top"/>
    </xf>
    <xf numFmtId="0" fontId="70" fillId="0" borderId="0" xfId="12" applyFont="1" applyBorder="1" applyAlignment="1">
      <alignment vertical="top" wrapText="1"/>
    </xf>
    <xf numFmtId="0" fontId="70" fillId="0" borderId="0" xfId="12" applyFont="1" applyBorder="1" applyAlignment="1">
      <alignment horizontal="center" vertical="top"/>
    </xf>
    <xf numFmtId="0" fontId="70" fillId="0" borderId="0" xfId="12" applyFont="1" applyBorder="1" applyAlignment="1">
      <alignment vertical="top"/>
    </xf>
    <xf numFmtId="0" fontId="71" fillId="0" borderId="0" xfId="12" applyFont="1" applyBorder="1" applyAlignment="1">
      <alignment horizontal="right" vertical="top" wrapText="1"/>
    </xf>
    <xf numFmtId="0" fontId="71" fillId="0" borderId="0" xfId="12" applyFont="1" applyAlignment="1">
      <alignment horizontal="center"/>
    </xf>
    <xf numFmtId="0" fontId="70" fillId="0" borderId="0" xfId="12" applyFont="1" applyAlignment="1">
      <alignment vertical="top" wrapText="1"/>
    </xf>
    <xf numFmtId="0" fontId="70" fillId="0" borderId="0" xfId="12" applyFont="1" applyAlignment="1">
      <alignment horizontal="center"/>
    </xf>
    <xf numFmtId="0" fontId="71" fillId="3" borderId="8" xfId="12" applyFont="1" applyFill="1" applyBorder="1" applyAlignment="1">
      <alignment horizontal="left" vertical="top"/>
    </xf>
    <xf numFmtId="0" fontId="71" fillId="3" borderId="21" xfId="12" applyFont="1" applyFill="1" applyBorder="1" applyAlignment="1">
      <alignment horizontal="left" vertical="top"/>
    </xf>
    <xf numFmtId="0" fontId="66" fillId="0" borderId="0" xfId="12" applyFont="1" applyFill="1" applyBorder="1" applyAlignment="1">
      <alignment horizontal="center" vertical="top"/>
    </xf>
    <xf numFmtId="0" fontId="60" fillId="0" borderId="0" xfId="12" quotePrefix="1" applyFont="1" applyFill="1" applyBorder="1" applyAlignment="1">
      <alignment vertical="top" wrapText="1"/>
    </xf>
    <xf numFmtId="0" fontId="60" fillId="0" borderId="0" xfId="12" applyFont="1" applyFill="1" applyBorder="1" applyAlignment="1">
      <alignment horizontal="left" vertical="top"/>
    </xf>
    <xf numFmtId="0" fontId="60" fillId="0" borderId="0" xfId="12" applyFont="1" applyFill="1" applyBorder="1" applyAlignment="1">
      <alignment vertical="top" wrapText="1"/>
    </xf>
    <xf numFmtId="0" fontId="71" fillId="0" borderId="0" xfId="12" applyFont="1" applyBorder="1" applyAlignment="1">
      <alignment horizontal="center"/>
    </xf>
    <xf numFmtId="0" fontId="70" fillId="0" borderId="0" xfId="12" applyFont="1" applyBorder="1"/>
    <xf numFmtId="0" fontId="71" fillId="0" borderId="0" xfId="12" applyFont="1" applyBorder="1" applyAlignment="1">
      <alignment horizontal="right" vertical="top"/>
    </xf>
    <xf numFmtId="0" fontId="71" fillId="3" borderId="0" xfId="12" applyFont="1" applyFill="1" applyBorder="1" applyAlignment="1">
      <alignment horizontal="right" vertical="top"/>
    </xf>
    <xf numFmtId="0" fontId="80" fillId="0" borderId="0" xfId="12" applyFont="1" applyBorder="1" applyAlignment="1">
      <alignment horizontal="right" vertical="top"/>
    </xf>
    <xf numFmtId="0" fontId="60" fillId="0" borderId="0" xfId="12" applyFont="1" applyBorder="1" applyAlignment="1">
      <alignment vertical="top"/>
    </xf>
    <xf numFmtId="0" fontId="80" fillId="0" borderId="8" xfId="12" applyFont="1" applyBorder="1" applyAlignment="1">
      <alignment horizontal="right" vertical="top"/>
    </xf>
    <xf numFmtId="0" fontId="66" fillId="0" borderId="21" xfId="12" applyFont="1" applyBorder="1" applyAlignment="1">
      <alignment horizontal="justify" vertical="top"/>
    </xf>
    <xf numFmtId="0" fontId="66" fillId="0" borderId="21" xfId="12" applyFont="1" applyBorder="1" applyAlignment="1">
      <alignment horizontal="right"/>
    </xf>
    <xf numFmtId="4" fontId="60" fillId="0" borderId="21" xfId="12" applyNumberFormat="1" applyFont="1" applyBorder="1" applyAlignment="1">
      <alignment horizontal="right"/>
    </xf>
    <xf numFmtId="0" fontId="60" fillId="0" borderId="0" xfId="12" applyFont="1" applyBorder="1" applyAlignment="1">
      <alignment horizontal="justify" vertical="top"/>
    </xf>
    <xf numFmtId="0" fontId="66" fillId="0" borderId="4" xfId="12" applyFont="1" applyBorder="1" applyAlignment="1">
      <alignment vertical="top"/>
    </xf>
    <xf numFmtId="0" fontId="60" fillId="0" borderId="4" xfId="12" applyFont="1" applyBorder="1" applyAlignment="1">
      <alignment horizontal="right"/>
    </xf>
    <xf numFmtId="4" fontId="60" fillId="0" borderId="4" xfId="12" applyNumberFormat="1" applyFont="1" applyBorder="1" applyAlignment="1">
      <alignment horizontal="right"/>
    </xf>
    <xf numFmtId="0" fontId="66" fillId="0" borderId="0" xfId="12" applyFont="1" applyBorder="1" applyAlignment="1">
      <alignment vertical="top"/>
    </xf>
    <xf numFmtId="0" fontId="66" fillId="0" borderId="0" xfId="12" applyFont="1" applyBorder="1" applyAlignment="1">
      <alignment horizontal="justify" vertical="top"/>
    </xf>
    <xf numFmtId="0" fontId="60" fillId="0" borderId="0" xfId="12" applyFont="1" applyBorder="1" applyAlignment="1">
      <alignment horizontal="left" vertical="top"/>
    </xf>
    <xf numFmtId="0" fontId="66" fillId="0" borderId="0" xfId="12" applyFont="1" applyBorder="1" applyAlignment="1">
      <alignment horizontal="right"/>
    </xf>
    <xf numFmtId="0" fontId="60" fillId="0" borderId="0" xfId="12" applyFont="1" applyBorder="1" applyAlignment="1">
      <alignment horizontal="right" vertical="top"/>
    </xf>
    <xf numFmtId="0" fontId="66" fillId="0" borderId="8" xfId="12" applyFont="1" applyBorder="1" applyAlignment="1">
      <alignment horizontal="left" vertical="top"/>
    </xf>
    <xf numFmtId="4" fontId="66" fillId="0" borderId="21" xfId="12" applyNumberFormat="1" applyFont="1" applyBorder="1" applyAlignment="1">
      <alignment horizontal="right"/>
    </xf>
    <xf numFmtId="0" fontId="78" fillId="0" borderId="3" xfId="12" applyFont="1" applyBorder="1" applyAlignment="1">
      <alignment horizontal="left" vertical="top"/>
    </xf>
    <xf numFmtId="0" fontId="60" fillId="0" borderId="21" xfId="12" applyFont="1" applyBorder="1" applyAlignment="1">
      <alignment horizontal="justify" vertical="top"/>
    </xf>
    <xf numFmtId="0" fontId="60" fillId="0" borderId="21" xfId="12" applyFont="1" applyBorder="1" applyAlignment="1">
      <alignment horizontal="right"/>
    </xf>
    <xf numFmtId="4" fontId="66" fillId="0" borderId="21" xfId="12" applyNumberFormat="1" applyFont="1" applyBorder="1" applyAlignment="1">
      <alignment horizontal="left" vertical="top"/>
    </xf>
    <xf numFmtId="0" fontId="66" fillId="0" borderId="4" xfId="12" applyFont="1" applyBorder="1" applyAlignment="1">
      <alignment horizontal="justify" vertical="top"/>
    </xf>
    <xf numFmtId="0" fontId="66" fillId="0" borderId="4" xfId="12" applyFont="1" applyBorder="1" applyAlignment="1">
      <alignment horizontal="right"/>
    </xf>
    <xf numFmtId="4" fontId="66" fillId="0" borderId="4" xfId="12" applyNumberFormat="1" applyFont="1" applyBorder="1" applyAlignment="1">
      <alignment horizontal="right"/>
    </xf>
    <xf numFmtId="0" fontId="81" fillId="0" borderId="0" xfId="12" applyFont="1" applyAlignment="1">
      <alignment horizontal="right" vertical="top"/>
    </xf>
    <xf numFmtId="4" fontId="66" fillId="0" borderId="0" xfId="12" applyNumberFormat="1" applyFont="1" applyAlignment="1">
      <alignment horizontal="right"/>
    </xf>
    <xf numFmtId="4" fontId="76" fillId="0" borderId="0" xfId="12" applyNumberFormat="1" applyFont="1" applyAlignment="1">
      <alignment horizontal="right"/>
    </xf>
    <xf numFmtId="0" fontId="70" fillId="0" borderId="0" xfId="12" applyFont="1" applyAlignment="1">
      <alignment vertical="top"/>
    </xf>
    <xf numFmtId="4" fontId="70" fillId="0" borderId="0" xfId="12" applyNumberFormat="1" applyFont="1" applyBorder="1" applyAlignment="1">
      <alignment horizontal="right" vertical="top"/>
    </xf>
    <xf numFmtId="4" fontId="70" fillId="0" borderId="0" xfId="12" applyNumberFormat="1" applyFont="1" applyAlignment="1">
      <alignment horizontal="right"/>
    </xf>
    <xf numFmtId="4" fontId="60" fillId="0" borderId="0" xfId="12" applyNumberFormat="1" applyFont="1" applyFill="1" applyBorder="1" applyAlignment="1">
      <alignment horizontal="right" vertical="top"/>
    </xf>
    <xf numFmtId="4" fontId="70" fillId="0" borderId="0" xfId="12" applyNumberFormat="1" applyFont="1" applyBorder="1" applyAlignment="1">
      <alignment horizontal="right"/>
    </xf>
    <xf numFmtId="4" fontId="81" fillId="0" borderId="0" xfId="12" applyNumberFormat="1" applyFont="1" applyAlignment="1">
      <alignment horizontal="right" vertical="top"/>
    </xf>
    <xf numFmtId="4" fontId="60" fillId="0" borderId="0" xfId="12" applyNumberFormat="1" applyFont="1" applyAlignment="1">
      <alignment horizontal="right" vertical="top"/>
    </xf>
    <xf numFmtId="4" fontId="66" fillId="0" borderId="1" xfId="12" applyNumberFormat="1" applyFont="1" applyBorder="1" applyAlignment="1">
      <alignment horizontal="right"/>
    </xf>
    <xf numFmtId="4" fontId="66" fillId="0" borderId="0" xfId="13" applyNumberFormat="1" applyFont="1" applyFill="1" applyBorder="1" applyAlignment="1" applyProtection="1">
      <alignment horizontal="right" vertical="center" wrapText="1"/>
    </xf>
    <xf numFmtId="4" fontId="66" fillId="0" borderId="0" xfId="14" applyNumberFormat="1" applyFont="1" applyAlignment="1" applyProtection="1">
      <alignment horizontal="right" vertical="center"/>
    </xf>
    <xf numFmtId="4" fontId="71" fillId="3" borderId="0" xfId="12" applyNumberFormat="1" applyFont="1" applyFill="1" applyBorder="1" applyAlignment="1">
      <alignment horizontal="right" vertical="top"/>
    </xf>
    <xf numFmtId="4" fontId="71" fillId="0" borderId="0" xfId="12" applyNumberFormat="1" applyFont="1" applyBorder="1" applyAlignment="1">
      <alignment horizontal="right" vertical="top"/>
    </xf>
    <xf numFmtId="4" fontId="71" fillId="3" borderId="21" xfId="12" applyNumberFormat="1" applyFont="1" applyFill="1" applyBorder="1" applyAlignment="1">
      <alignment horizontal="right" vertical="top"/>
    </xf>
    <xf numFmtId="4" fontId="71" fillId="3" borderId="14" xfId="12" applyNumberFormat="1" applyFont="1" applyFill="1" applyBorder="1" applyAlignment="1">
      <alignment horizontal="right" vertical="top"/>
    </xf>
    <xf numFmtId="4" fontId="81" fillId="0" borderId="0" xfId="12" applyNumberFormat="1" applyFont="1" applyBorder="1" applyAlignment="1">
      <alignment horizontal="right" vertical="top"/>
    </xf>
    <xf numFmtId="4" fontId="60" fillId="0" borderId="0" xfId="12" applyNumberFormat="1" applyFont="1" applyBorder="1" applyAlignment="1">
      <alignment horizontal="right" vertical="top"/>
    </xf>
    <xf numFmtId="4" fontId="80" fillId="0" borderId="0" xfId="12" applyNumberFormat="1" applyFont="1" applyBorder="1" applyAlignment="1">
      <alignment horizontal="right" vertical="top"/>
    </xf>
    <xf numFmtId="4" fontId="71" fillId="0" borderId="0" xfId="12" applyNumberFormat="1" applyFont="1" applyBorder="1" applyAlignment="1">
      <alignment horizontal="right"/>
    </xf>
    <xf numFmtId="4" fontId="60" fillId="0" borderId="14" xfId="12" applyNumberFormat="1" applyFont="1" applyBorder="1" applyAlignment="1">
      <alignment horizontal="right"/>
    </xf>
    <xf numFmtId="4" fontId="66" fillId="0" borderId="0" xfId="12" applyNumberFormat="1" applyFont="1" applyBorder="1" applyAlignment="1">
      <alignment horizontal="right"/>
    </xf>
    <xf numFmtId="4" fontId="66" fillId="0" borderId="14" xfId="12" applyNumberFormat="1" applyFont="1" applyBorder="1" applyAlignment="1">
      <alignment horizontal="right"/>
    </xf>
    <xf numFmtId="0" fontId="66" fillId="0" borderId="0" xfId="0" applyFont="1" applyAlignment="1">
      <alignment horizontal="right" vertical="top" wrapText="1"/>
    </xf>
    <xf numFmtId="4" fontId="66" fillId="0" borderId="0" xfId="0" applyNumberFormat="1" applyFont="1" applyAlignment="1">
      <alignment horizontal="right" vertical="top" wrapText="1"/>
    </xf>
    <xf numFmtId="165" fontId="66" fillId="0" borderId="0" xfId="0" applyNumberFormat="1" applyFont="1" applyBorder="1" applyAlignment="1">
      <alignment horizontal="right" vertical="top" wrapText="1"/>
    </xf>
    <xf numFmtId="0" fontId="60" fillId="0" borderId="0" xfId="0" applyFont="1" applyAlignment="1">
      <alignment horizontal="right" vertical="center" wrapText="1"/>
    </xf>
    <xf numFmtId="4" fontId="60" fillId="0" borderId="0" xfId="0" applyNumberFormat="1" applyFont="1" applyAlignment="1">
      <alignment horizontal="right" vertical="center" wrapText="1"/>
    </xf>
    <xf numFmtId="165" fontId="60" fillId="0" borderId="0" xfId="0" applyNumberFormat="1" applyFont="1" applyAlignment="1">
      <alignment horizontal="right" vertical="top" wrapText="1"/>
    </xf>
    <xf numFmtId="0" fontId="66" fillId="0" borderId="0" xfId="0" applyFont="1" applyAlignment="1">
      <alignment horizontal="right" wrapText="1"/>
    </xf>
    <xf numFmtId="0" fontId="60" fillId="0" borderId="0" xfId="0" applyFont="1" applyFill="1" applyAlignment="1">
      <alignment horizontal="right" vertical="top" wrapText="1"/>
    </xf>
    <xf numFmtId="0" fontId="66" fillId="0" borderId="0" xfId="0" applyFont="1" applyFill="1" applyAlignment="1">
      <alignment horizontal="right" wrapText="1"/>
    </xf>
    <xf numFmtId="4" fontId="60" fillId="0" borderId="0" xfId="5" applyNumberFormat="1" applyFont="1" applyBorder="1" applyAlignment="1">
      <alignment horizontal="right" wrapText="1"/>
    </xf>
    <xf numFmtId="4" fontId="60" fillId="0" borderId="0" xfId="0" applyNumberFormat="1" applyFont="1" applyFill="1" applyBorder="1" applyAlignment="1">
      <alignment horizontal="right"/>
    </xf>
    <xf numFmtId="0" fontId="66" fillId="0" borderId="0" xfId="0" applyFont="1" applyFill="1" applyAlignment="1">
      <alignment horizontal="right" vertical="top" wrapText="1"/>
    </xf>
    <xf numFmtId="4" fontId="66" fillId="0" borderId="0" xfId="0" applyNumberFormat="1" applyFont="1" applyFill="1" applyAlignment="1">
      <alignment horizontal="right" vertical="top" wrapText="1"/>
    </xf>
    <xf numFmtId="165" fontId="66" fillId="0" borderId="0" xfId="0" applyNumberFormat="1" applyFont="1" applyFill="1" applyAlignment="1">
      <alignment horizontal="right" vertical="top" wrapText="1"/>
    </xf>
    <xf numFmtId="0" fontId="66" fillId="0" borderId="1" xfId="0" applyFont="1" applyFill="1" applyBorder="1" applyAlignment="1">
      <alignment horizontal="right" wrapText="1"/>
    </xf>
    <xf numFmtId="0" fontId="66" fillId="0" borderId="0" xfId="5" applyFont="1" applyFill="1" applyAlignment="1">
      <alignment horizontal="right" wrapText="1"/>
    </xf>
    <xf numFmtId="0" fontId="66" fillId="0" borderId="0" xfId="11" applyFont="1" applyAlignment="1">
      <alignment horizontal="right" wrapText="1"/>
    </xf>
    <xf numFmtId="4" fontId="60" fillId="0" borderId="0" xfId="11" applyNumberFormat="1" applyFont="1" applyAlignment="1">
      <alignment horizontal="right"/>
    </xf>
    <xf numFmtId="4" fontId="60" fillId="0" borderId="0" xfId="184" applyNumberFormat="1" applyFont="1" applyAlignment="1">
      <alignment horizontal="right"/>
    </xf>
    <xf numFmtId="165" fontId="60" fillId="0" borderId="0" xfId="11" applyNumberFormat="1" applyFont="1" applyAlignment="1">
      <alignment horizontal="right"/>
    </xf>
    <xf numFmtId="4" fontId="66" fillId="0" borderId="0" xfId="184" applyNumberFormat="1" applyFont="1" applyAlignment="1">
      <alignment horizontal="right"/>
    </xf>
    <xf numFmtId="165" fontId="66" fillId="0" borderId="34" xfId="0" applyNumberFormat="1" applyFont="1" applyFill="1" applyBorder="1" applyAlignment="1">
      <alignment horizontal="right" vertical="top" wrapText="1"/>
    </xf>
    <xf numFmtId="165" fontId="60" fillId="0" borderId="0" xfId="0" applyNumberFormat="1" applyFont="1" applyFill="1" applyBorder="1" applyAlignment="1">
      <alignment horizontal="right"/>
    </xf>
    <xf numFmtId="165" fontId="60" fillId="0" borderId="0" xfId="0" applyNumberFormat="1" applyFont="1" applyFill="1" applyAlignment="1">
      <alignment horizontal="right"/>
    </xf>
    <xf numFmtId="165" fontId="60" fillId="0" borderId="14" xfId="0" applyNumberFormat="1" applyFont="1" applyFill="1" applyBorder="1" applyAlignment="1">
      <alignment horizontal="right"/>
    </xf>
    <xf numFmtId="165" fontId="66" fillId="0" borderId="0" xfId="0" applyNumberFormat="1" applyFont="1" applyFill="1" applyBorder="1" applyAlignment="1">
      <alignment horizontal="right"/>
    </xf>
    <xf numFmtId="165" fontId="60" fillId="0" borderId="16" xfId="0" applyNumberFormat="1" applyFont="1" applyFill="1" applyBorder="1" applyAlignment="1">
      <alignment horizontal="right"/>
    </xf>
    <xf numFmtId="1" fontId="66" fillId="0" borderId="8" xfId="2" applyNumberFormat="1" applyFont="1" applyBorder="1" applyAlignment="1">
      <alignment horizontal="center" vertical="center" wrapText="1"/>
    </xf>
    <xf numFmtId="1" fontId="66" fillId="0" borderId="21" xfId="2" applyNumberFormat="1" applyFont="1" applyBorder="1" applyAlignment="1">
      <alignment horizontal="center" vertical="center" wrapText="1"/>
    </xf>
    <xf numFmtId="0" fontId="64" fillId="0" borderId="21" xfId="2" applyFont="1" applyBorder="1" applyAlignment="1">
      <alignment horizontal="center" vertical="center" wrapText="1"/>
    </xf>
    <xf numFmtId="4" fontId="64" fillId="0" borderId="21" xfId="2" applyNumberFormat="1" applyFont="1" applyBorder="1" applyAlignment="1">
      <alignment horizontal="center" vertical="center" wrapText="1"/>
    </xf>
    <xf numFmtId="165" fontId="64" fillId="0" borderId="14" xfId="2" applyNumberFormat="1" applyFont="1" applyBorder="1" applyAlignment="1">
      <alignment horizontal="center" vertical="center" wrapText="1"/>
    </xf>
    <xf numFmtId="0" fontId="60" fillId="0" borderId="0" xfId="6" applyFont="1" applyAlignment="1">
      <alignment horizontal="left" vertical="center" wrapText="1"/>
    </xf>
    <xf numFmtId="0" fontId="60" fillId="0" borderId="0" xfId="6" applyFont="1" applyAlignment="1">
      <alignment horizontal="center" vertical="center" wrapText="1"/>
    </xf>
    <xf numFmtId="0" fontId="66" fillId="0" borderId="0" xfId="6" applyFont="1" applyAlignment="1">
      <alignment horizontal="center" vertical="center" wrapText="1"/>
    </xf>
    <xf numFmtId="0" fontId="66" fillId="0" borderId="0" xfId="6" applyFont="1" applyAlignment="1">
      <alignment horizontal="left" vertical="center" wrapText="1"/>
    </xf>
    <xf numFmtId="0" fontId="66" fillId="0" borderId="0" xfId="6" applyFont="1" applyAlignment="1">
      <alignment horizontal="justify" vertical="center" wrapText="1"/>
    </xf>
    <xf numFmtId="0" fontId="66" fillId="0" borderId="0" xfId="6" applyFont="1" applyAlignment="1">
      <alignment horizontal="center" vertical="center"/>
    </xf>
    <xf numFmtId="0" fontId="66" fillId="0" borderId="0" xfId="6" applyFont="1" applyFill="1" applyAlignment="1">
      <alignment horizontal="left" vertical="center" wrapText="1"/>
    </xf>
    <xf numFmtId="0" fontId="66" fillId="0" borderId="0" xfId="6" applyFont="1" applyFill="1" applyAlignment="1">
      <alignment horizontal="center" vertical="center" wrapText="1"/>
    </xf>
    <xf numFmtId="0" fontId="66" fillId="0" borderId="0" xfId="6" applyFont="1" applyBorder="1" applyAlignment="1">
      <alignment horizontal="center" vertical="center" wrapText="1"/>
    </xf>
    <xf numFmtId="0" fontId="66" fillId="0" borderId="3" xfId="6" applyFont="1" applyBorder="1" applyAlignment="1">
      <alignment horizontal="left" vertical="center" wrapText="1"/>
    </xf>
    <xf numFmtId="0" fontId="66" fillId="0" borderId="3" xfId="6" applyFont="1" applyBorder="1" applyAlignment="1">
      <alignment horizontal="center" vertical="center" wrapText="1"/>
    </xf>
    <xf numFmtId="49" fontId="66" fillId="0" borderId="0" xfId="6" applyNumberFormat="1" applyFont="1" applyBorder="1" applyAlignment="1">
      <alignment horizontal="center" vertical="center" wrapText="1"/>
    </xf>
    <xf numFmtId="49" fontId="66" fillId="0" borderId="3" xfId="6" applyNumberFormat="1" applyFont="1" applyBorder="1" applyAlignment="1">
      <alignment horizontal="center" vertical="center" wrapText="1"/>
    </xf>
    <xf numFmtId="0" fontId="80" fillId="0" borderId="0" xfId="6" applyFont="1" applyAlignment="1">
      <alignment horizontal="center" vertical="center" wrapText="1"/>
    </xf>
    <xf numFmtId="0" fontId="66" fillId="0" borderId="0" xfId="6" applyFont="1" applyAlignment="1">
      <alignment horizontal="right" vertical="center" wrapText="1"/>
    </xf>
    <xf numFmtId="49" fontId="66" fillId="0" borderId="0" xfId="6" applyNumberFormat="1" applyFont="1" applyAlignment="1">
      <alignment horizontal="center" vertical="center" wrapText="1"/>
    </xf>
    <xf numFmtId="0" fontId="78" fillId="0" borderId="0" xfId="6" applyFont="1" applyAlignment="1">
      <alignment horizontal="left" vertical="center" wrapText="1"/>
    </xf>
    <xf numFmtId="0" fontId="78" fillId="0" borderId="3" xfId="6" applyFont="1" applyBorder="1" applyAlignment="1">
      <alignment horizontal="center" vertical="center" wrapText="1"/>
    </xf>
    <xf numFmtId="0" fontId="66" fillId="0" borderId="1" xfId="6" applyFont="1" applyBorder="1" applyAlignment="1">
      <alignment vertical="center" wrapText="1"/>
    </xf>
    <xf numFmtId="0" fontId="66" fillId="0" borderId="0" xfId="6" applyFont="1" applyAlignment="1">
      <alignment vertical="center"/>
    </xf>
    <xf numFmtId="0" fontId="66" fillId="0" borderId="0" xfId="6" applyFont="1" applyAlignment="1">
      <alignment vertical="center" wrapText="1"/>
    </xf>
    <xf numFmtId="0" fontId="60" fillId="0" borderId="0" xfId="6" applyFont="1" applyFill="1" applyAlignment="1">
      <alignment horizontal="left" vertical="center" wrapText="1"/>
    </xf>
    <xf numFmtId="0" fontId="66" fillId="0" borderId="0" xfId="6" applyFont="1" applyBorder="1" applyAlignment="1">
      <alignment horizontal="left" vertical="center" wrapText="1"/>
    </xf>
    <xf numFmtId="0" fontId="66" fillId="0" borderId="3" xfId="6" applyFont="1" applyBorder="1" applyAlignment="1">
      <alignment vertical="center" wrapText="1"/>
    </xf>
    <xf numFmtId="0" fontId="60" fillId="0" borderId="0" xfId="6" applyFont="1" applyBorder="1" applyAlignment="1">
      <alignment horizontal="center" vertical="center" wrapText="1"/>
    </xf>
    <xf numFmtId="49" fontId="60" fillId="0" borderId="0" xfId="6" applyNumberFormat="1" applyFont="1" applyBorder="1" applyAlignment="1">
      <alignment horizontal="center" vertical="center" wrapText="1"/>
    </xf>
    <xf numFmtId="0" fontId="66" fillId="0" borderId="0" xfId="6" applyFont="1" applyBorder="1" applyAlignment="1">
      <alignment horizontal="justify" vertical="center" wrapText="1"/>
    </xf>
    <xf numFmtId="0" fontId="66" fillId="0" borderId="3" xfId="6" applyFont="1" applyBorder="1" applyAlignment="1">
      <alignment horizontal="justify" vertical="center" wrapText="1"/>
    </xf>
    <xf numFmtId="0" fontId="66" fillId="0" borderId="1" xfId="6" applyFont="1" applyBorder="1" applyAlignment="1">
      <alignment horizontal="center" vertical="center" wrapText="1"/>
    </xf>
    <xf numFmtId="0" fontId="60" fillId="0" borderId="3" xfId="6" applyFont="1" applyBorder="1" applyAlignment="1">
      <alignment horizontal="left" vertical="center" wrapText="1"/>
    </xf>
    <xf numFmtId="49" fontId="60" fillId="0" borderId="3" xfId="6" applyNumberFormat="1" applyFont="1" applyBorder="1" applyAlignment="1">
      <alignment horizontal="center" vertical="center" wrapText="1"/>
    </xf>
    <xf numFmtId="0" fontId="60" fillId="0" borderId="0" xfId="6" applyFont="1" applyBorder="1" applyAlignment="1">
      <alignment horizontal="left" vertical="center" wrapText="1"/>
    </xf>
    <xf numFmtId="0" fontId="60" fillId="0" borderId="3" xfId="6" applyFont="1" applyBorder="1" applyAlignment="1">
      <alignment horizontal="center" vertical="center" wrapText="1"/>
    </xf>
    <xf numFmtId="0" fontId="66" fillId="0" borderId="0" xfId="0" applyFont="1" applyAlignment="1">
      <alignment vertical="center"/>
    </xf>
    <xf numFmtId="0" fontId="66" fillId="0" borderId="0" xfId="0" applyFont="1" applyFill="1" applyAlignment="1">
      <alignment vertical="center"/>
    </xf>
    <xf numFmtId="0" fontId="66" fillId="3" borderId="0" xfId="0" applyFont="1" applyFill="1" applyAlignment="1">
      <alignment horizontal="center" vertical="center"/>
    </xf>
    <xf numFmtId="0" fontId="66" fillId="3" borderId="1" xfId="0" applyFont="1" applyFill="1" applyBorder="1" applyAlignment="1">
      <alignment horizontal="center" vertical="center"/>
    </xf>
    <xf numFmtId="0" fontId="66" fillId="0" borderId="0" xfId="0" applyFont="1" applyBorder="1" applyAlignment="1">
      <alignment horizontal="center" vertical="center"/>
    </xf>
    <xf numFmtId="0" fontId="66" fillId="0" borderId="0" xfId="0" applyFont="1" applyAlignment="1">
      <alignment horizontal="center" vertical="center"/>
    </xf>
    <xf numFmtId="0" fontId="60" fillId="0" borderId="0" xfId="0" applyFont="1" applyAlignment="1">
      <alignment horizontal="center" vertical="center"/>
    </xf>
    <xf numFmtId="0" fontId="78" fillId="0" borderId="0" xfId="6" applyFont="1" applyBorder="1" applyAlignment="1">
      <alignment vertical="center"/>
    </xf>
    <xf numFmtId="0" fontId="60" fillId="0" borderId="0" xfId="6" applyFont="1" applyBorder="1" applyAlignment="1">
      <alignment vertical="center"/>
    </xf>
    <xf numFmtId="0" fontId="60" fillId="0" borderId="8" xfId="6" applyFont="1" applyBorder="1" applyAlignment="1">
      <alignment horizontal="left" vertical="center" wrapText="1"/>
    </xf>
    <xf numFmtId="0" fontId="60" fillId="0" borderId="21" xfId="6" applyFont="1" applyBorder="1" applyAlignment="1">
      <alignment horizontal="center" vertical="center" wrapText="1"/>
    </xf>
    <xf numFmtId="165" fontId="60" fillId="0" borderId="21" xfId="6" applyNumberFormat="1" applyFont="1" applyBorder="1" applyAlignment="1">
      <alignment horizontal="right" wrapText="1"/>
    </xf>
    <xf numFmtId="165" fontId="60" fillId="0" borderId="14" xfId="6" applyNumberFormat="1" applyFont="1" applyBorder="1" applyAlignment="1">
      <alignment horizontal="right" wrapText="1"/>
    </xf>
    <xf numFmtId="0" fontId="73" fillId="0" borderId="3" xfId="0" applyFont="1" applyBorder="1" applyAlignment="1">
      <alignment vertical="top" wrapText="1"/>
    </xf>
    <xf numFmtId="0" fontId="60" fillId="0" borderId="0" xfId="0" applyFont="1" applyBorder="1" applyAlignment="1">
      <alignment horizontal="center" vertical="center"/>
    </xf>
    <xf numFmtId="1" fontId="64" fillId="36" borderId="2" xfId="2" applyNumberFormat="1" applyFont="1" applyFill="1" applyBorder="1" applyAlignment="1">
      <alignment horizontal="center" vertical="center" wrapText="1"/>
    </xf>
    <xf numFmtId="0" fontId="64" fillId="36" borderId="2" xfId="2" applyFont="1" applyFill="1" applyBorder="1" applyAlignment="1">
      <alignment horizontal="center" vertical="center" wrapText="1"/>
    </xf>
    <xf numFmtId="4" fontId="64" fillId="36" borderId="2" xfId="2" applyNumberFormat="1" applyFont="1" applyFill="1" applyBorder="1" applyAlignment="1">
      <alignment horizontal="center" vertical="center" wrapText="1"/>
    </xf>
    <xf numFmtId="165" fontId="64" fillId="36" borderId="2" xfId="2" applyNumberFormat="1" applyFont="1" applyFill="1" applyBorder="1" applyAlignment="1">
      <alignment horizontal="center" vertical="center" wrapText="1"/>
    </xf>
    <xf numFmtId="0" fontId="66" fillId="0" borderId="21" xfId="12" applyFont="1" applyBorder="1" applyAlignment="1">
      <alignment horizontal="left" vertical="top"/>
    </xf>
    <xf numFmtId="1" fontId="64" fillId="3" borderId="0" xfId="2" applyNumberFormat="1" applyFont="1" applyFill="1" applyBorder="1" applyAlignment="1">
      <alignment horizontal="center" vertical="center" wrapText="1"/>
    </xf>
    <xf numFmtId="0" fontId="64" fillId="3" borderId="0" xfId="2" applyFont="1" applyFill="1" applyBorder="1" applyAlignment="1">
      <alignment horizontal="center" vertical="center" wrapText="1"/>
    </xf>
    <xf numFmtId="4" fontId="64" fillId="3" borderId="0" xfId="2" applyNumberFormat="1" applyFont="1" applyFill="1" applyBorder="1" applyAlignment="1">
      <alignment horizontal="center" vertical="center" wrapText="1"/>
    </xf>
    <xf numFmtId="165" fontId="64" fillId="3" borderId="0" xfId="2" applyNumberFormat="1" applyFont="1" applyFill="1" applyBorder="1" applyAlignment="1">
      <alignment horizontal="center" vertical="center" wrapText="1"/>
    </xf>
    <xf numFmtId="49" fontId="77" fillId="0" borderId="0" xfId="130" applyNumberFormat="1" applyFont="1" applyFill="1"/>
    <xf numFmtId="0" fontId="60" fillId="0" borderId="0" xfId="130" applyFont="1"/>
    <xf numFmtId="49" fontId="66" fillId="0" borderId="0" xfId="130" applyNumberFormat="1" applyFont="1" applyFill="1" applyBorder="1" applyAlignment="1">
      <alignment horizontal="left" vertical="top"/>
    </xf>
    <xf numFmtId="49" fontId="60" fillId="0" borderId="0" xfId="130" applyNumberFormat="1" applyFont="1" applyFill="1" applyBorder="1" applyAlignment="1">
      <alignment horizontal="justify" vertical="center"/>
    </xf>
    <xf numFmtId="49" fontId="84" fillId="0" borderId="0" xfId="130" applyNumberFormat="1" applyFont="1" applyFill="1" applyAlignment="1">
      <alignment horizontal="left" vertical="top"/>
    </xf>
    <xf numFmtId="49" fontId="77" fillId="0" borderId="0" xfId="130" applyNumberFormat="1" applyFont="1" applyFill="1" applyAlignment="1">
      <alignment horizontal="justify" vertical="center"/>
    </xf>
    <xf numFmtId="4" fontId="77" fillId="0" borderId="0" xfId="130" applyNumberFormat="1" applyFont="1" applyFill="1" applyAlignment="1">
      <alignment horizontal="right"/>
    </xf>
    <xf numFmtId="49" fontId="66" fillId="0" borderId="0" xfId="130" applyNumberFormat="1" applyFont="1" applyFill="1" applyAlignment="1">
      <alignment horizontal="left" vertical="top"/>
    </xf>
    <xf numFmtId="0" fontId="66" fillId="0" borderId="0" xfId="130" applyFont="1" applyAlignment="1">
      <alignment horizontal="left"/>
    </xf>
    <xf numFmtId="49" fontId="85" fillId="0" borderId="0" xfId="130" applyNumberFormat="1" applyFont="1" applyFill="1" applyAlignment="1">
      <alignment horizontal="left" vertical="top"/>
    </xf>
    <xf numFmtId="0" fontId="60" fillId="0" borderId="0" xfId="130" applyFont="1" applyAlignment="1">
      <alignment horizontal="left"/>
    </xf>
    <xf numFmtId="0" fontId="77" fillId="0" borderId="0" xfId="130" applyFont="1"/>
    <xf numFmtId="0" fontId="70" fillId="0" borderId="0" xfId="130" applyFont="1"/>
    <xf numFmtId="0" fontId="77" fillId="0" borderId="0" xfId="130" applyFont="1" applyAlignment="1">
      <alignment horizontal="left"/>
    </xf>
    <xf numFmtId="0" fontId="60" fillId="0" borderId="0" xfId="130" applyFont="1" applyAlignment="1">
      <alignment wrapText="1"/>
    </xf>
    <xf numFmtId="49" fontId="60" fillId="0" borderId="0" xfId="130" applyNumberFormat="1" applyFont="1" applyAlignment="1">
      <alignment wrapText="1"/>
    </xf>
    <xf numFmtId="0" fontId="60" fillId="0" borderId="0" xfId="130" applyFont="1" applyAlignment="1">
      <alignment horizontal="center"/>
    </xf>
    <xf numFmtId="0" fontId="60" fillId="0" borderId="0" xfId="130" applyFont="1" applyAlignment="1">
      <alignment horizontal="right"/>
    </xf>
    <xf numFmtId="49" fontId="66" fillId="0" borderId="3" xfId="130" applyNumberFormat="1" applyFont="1" applyBorder="1" applyAlignment="1">
      <alignment wrapText="1"/>
    </xf>
    <xf numFmtId="49" fontId="66" fillId="0" borderId="0" xfId="130" applyNumberFormat="1" applyFont="1" applyBorder="1" applyAlignment="1">
      <alignment wrapText="1"/>
    </xf>
    <xf numFmtId="49" fontId="66" fillId="0" borderId="3" xfId="130" applyNumberFormat="1" applyFont="1" applyBorder="1"/>
    <xf numFmtId="49" fontId="66" fillId="0" borderId="0" xfId="130" applyNumberFormat="1" applyFont="1" applyBorder="1"/>
    <xf numFmtId="49" fontId="60" fillId="0" borderId="0" xfId="130" applyNumberFormat="1" applyFont="1"/>
    <xf numFmtId="0" fontId="60" fillId="0" borderId="0" xfId="130" applyFont="1" applyAlignment="1">
      <alignment horizontal="left" wrapText="1"/>
    </xf>
    <xf numFmtId="49" fontId="60" fillId="0" borderId="0" xfId="130" applyNumberFormat="1" applyFont="1" applyAlignment="1">
      <alignment horizontal="left" wrapText="1"/>
    </xf>
    <xf numFmtId="0" fontId="84" fillId="0" borderId="0" xfId="130" applyFont="1" applyAlignment="1">
      <alignment horizontal="left" wrapText="1"/>
    </xf>
    <xf numFmtId="0" fontId="66" fillId="0" borderId="0" xfId="130" applyFont="1" applyAlignment="1">
      <alignment horizontal="left" wrapText="1"/>
    </xf>
    <xf numFmtId="0" fontId="70" fillId="0" borderId="0" xfId="130" applyFont="1" applyAlignment="1">
      <alignment wrapText="1"/>
    </xf>
    <xf numFmtId="0" fontId="71" fillId="0" borderId="0" xfId="130" applyFont="1" applyAlignment="1">
      <alignment wrapText="1"/>
    </xf>
    <xf numFmtId="0" fontId="66" fillId="0" borderId="0" xfId="130" applyFont="1" applyAlignment="1">
      <alignment wrapText="1"/>
    </xf>
    <xf numFmtId="49" fontId="60" fillId="0" borderId="0" xfId="130" applyNumberFormat="1" applyFont="1" applyFill="1" applyAlignment="1">
      <alignment wrapText="1"/>
    </xf>
    <xf numFmtId="49" fontId="60" fillId="0" borderId="0" xfId="130" applyNumberFormat="1" applyFont="1" applyFill="1"/>
    <xf numFmtId="0" fontId="60" fillId="0" borderId="0" xfId="130" applyFont="1" applyFill="1" applyAlignment="1">
      <alignment horizontal="right"/>
    </xf>
    <xf numFmtId="0" fontId="77" fillId="0" borderId="0" xfId="130" applyFont="1" applyAlignment="1">
      <alignment horizontal="right"/>
    </xf>
    <xf numFmtId="0" fontId="84" fillId="0" borderId="0" xfId="130" applyFont="1"/>
    <xf numFmtId="0" fontId="66" fillId="0" borderId="0" xfId="130" applyFont="1"/>
    <xf numFmtId="49" fontId="66" fillId="0" borderId="0" xfId="130" applyNumberFormat="1" applyFont="1" applyAlignment="1">
      <alignment horizontal="left" wrapText="1"/>
    </xf>
    <xf numFmtId="0" fontId="70" fillId="0" borderId="0" xfId="130" applyFont="1" applyAlignment="1">
      <alignment horizontal="justify" wrapText="1"/>
    </xf>
    <xf numFmtId="1" fontId="77" fillId="0" borderId="0" xfId="130" applyNumberFormat="1" applyFont="1" applyAlignment="1">
      <alignment horizontal="center" vertical="top"/>
    </xf>
    <xf numFmtId="0" fontId="77" fillId="0" borderId="0" xfId="130" applyFont="1" applyAlignment="1">
      <alignment horizontal="justify" vertical="top"/>
    </xf>
    <xf numFmtId="0" fontId="77" fillId="0" borderId="0" xfId="130" applyFont="1" applyBorder="1"/>
    <xf numFmtId="1" fontId="60" fillId="0" borderId="1" xfId="130" applyNumberFormat="1" applyFont="1" applyBorder="1" applyAlignment="1">
      <alignment horizontal="center"/>
    </xf>
    <xf numFmtId="0" fontId="60" fillId="0" borderId="1" xfId="130" applyFont="1" applyBorder="1" applyAlignment="1">
      <alignment horizontal="justify" vertical="justify"/>
    </xf>
    <xf numFmtId="0" fontId="60" fillId="0" borderId="0" xfId="130" applyFont="1" applyBorder="1"/>
    <xf numFmtId="1" fontId="66" fillId="0" borderId="0" xfId="130" applyNumberFormat="1" applyFont="1" applyBorder="1" applyAlignment="1">
      <alignment horizontal="center"/>
    </xf>
    <xf numFmtId="0" fontId="60" fillId="0" borderId="0" xfId="130" applyFont="1" applyBorder="1" applyAlignment="1">
      <alignment horizontal="justify" vertical="justify"/>
    </xf>
    <xf numFmtId="49" fontId="71" fillId="0" borderId="0" xfId="130" applyNumberFormat="1" applyFont="1" applyFill="1" applyAlignment="1">
      <alignment horizontal="left" vertical="top"/>
    </xf>
    <xf numFmtId="4" fontId="60" fillId="0" borderId="0" xfId="130" applyNumberFormat="1" applyFont="1" applyFill="1" applyAlignment="1">
      <alignment horizontal="right"/>
    </xf>
    <xf numFmtId="4" fontId="70" fillId="0" borderId="0" xfId="130" applyNumberFormat="1" applyFont="1" applyFill="1" applyAlignment="1">
      <alignment horizontal="right"/>
    </xf>
    <xf numFmtId="49" fontId="70" fillId="0" borderId="0" xfId="130" applyNumberFormat="1" applyFont="1" applyFill="1" applyAlignment="1">
      <alignment horizontal="justify" vertical="top" wrapText="1"/>
    </xf>
    <xf numFmtId="49" fontId="70" fillId="0" borderId="0" xfId="130" quotePrefix="1" applyNumberFormat="1" applyFont="1" applyFill="1" applyAlignment="1">
      <alignment horizontal="left" vertical="top"/>
    </xf>
    <xf numFmtId="0" fontId="70" fillId="0" borderId="0" xfId="130" quotePrefix="1" applyFont="1" applyAlignment="1">
      <alignment horizontal="justify" vertical="top"/>
    </xf>
    <xf numFmtId="1" fontId="77" fillId="0" borderId="0" xfId="130" applyNumberFormat="1" applyFont="1" applyFill="1" applyAlignment="1">
      <alignment horizontal="center"/>
    </xf>
    <xf numFmtId="0" fontId="70" fillId="0" borderId="0" xfId="130" applyFont="1" applyBorder="1" applyAlignment="1">
      <alignment horizontal="left" vertical="center" wrapText="1"/>
    </xf>
    <xf numFmtId="0" fontId="71" fillId="0" borderId="0" xfId="130" applyFont="1"/>
    <xf numFmtId="0" fontId="87" fillId="0" borderId="0" xfId="130" quotePrefix="1" applyFont="1"/>
    <xf numFmtId="0" fontId="70" fillId="0" borderId="0" xfId="130" quotePrefix="1" applyFont="1"/>
    <xf numFmtId="0" fontId="70" fillId="0" borderId="0" xfId="130" quotePrefix="1" applyFont="1" applyAlignment="1">
      <alignment wrapText="1"/>
    </xf>
    <xf numFmtId="0" fontId="70" fillId="0" borderId="0" xfId="130" applyFont="1" applyFill="1" applyAlignment="1">
      <alignment horizontal="justify" wrapText="1"/>
    </xf>
    <xf numFmtId="0" fontId="71" fillId="0" borderId="0" xfId="130" applyFont="1" applyFill="1" applyAlignment="1">
      <alignment horizontal="justify" wrapText="1"/>
    </xf>
    <xf numFmtId="49" fontId="87" fillId="0" borderId="0" xfId="130" applyNumberFormat="1" applyFont="1" applyFill="1" applyAlignment="1">
      <alignment horizontal="justify" wrapText="1"/>
    </xf>
    <xf numFmtId="49" fontId="70" fillId="0" borderId="0" xfId="130" applyNumberFormat="1" applyFont="1" applyFill="1" applyAlignment="1">
      <alignment horizontal="justify" wrapText="1"/>
    </xf>
    <xf numFmtId="49" fontId="71" fillId="0" borderId="0" xfId="130" applyNumberFormat="1" applyFont="1" applyFill="1" applyAlignment="1">
      <alignment horizontal="justify" wrapText="1"/>
    </xf>
    <xf numFmtId="0" fontId="77" fillId="0" borderId="0" xfId="130" applyFont="1" applyFill="1" applyAlignment="1">
      <alignment horizontal="justify"/>
    </xf>
    <xf numFmtId="4" fontId="60" fillId="0" borderId="0" xfId="130" applyNumberFormat="1" applyFont="1" applyFill="1" applyBorder="1" applyAlignment="1">
      <alignment horizontal="right"/>
    </xf>
    <xf numFmtId="0" fontId="70" fillId="0" borderId="0" xfId="130" applyFont="1" applyAlignment="1">
      <alignment horizontal="left"/>
    </xf>
    <xf numFmtId="49" fontId="84" fillId="0" borderId="0" xfId="130" applyNumberFormat="1" applyFont="1" applyFill="1" applyBorder="1" applyAlignment="1">
      <alignment horizontal="left" vertical="top"/>
    </xf>
    <xf numFmtId="0" fontId="70" fillId="0" borderId="0" xfId="130" applyNumberFormat="1" applyFont="1" applyFill="1" applyAlignment="1">
      <alignment horizontal="left"/>
    </xf>
    <xf numFmtId="0" fontId="70" fillId="0" borderId="0" xfId="130" applyFont="1" applyAlignment="1">
      <alignment horizontal="left" vertical="center"/>
    </xf>
    <xf numFmtId="0" fontId="71" fillId="0" borderId="0" xfId="130" applyFont="1" applyAlignment="1">
      <alignment horizontal="left"/>
    </xf>
    <xf numFmtId="49" fontId="70" fillId="0" borderId="0" xfId="130" applyNumberFormat="1" applyFont="1" applyFill="1" applyBorder="1" applyAlignment="1">
      <alignment horizontal="left"/>
    </xf>
    <xf numFmtId="0" fontId="70" fillId="0" borderId="0" xfId="130" applyFont="1" applyBorder="1" applyAlignment="1">
      <alignment wrapText="1"/>
    </xf>
    <xf numFmtId="0" fontId="70" fillId="0" borderId="3" xfId="130" applyFont="1" applyBorder="1" applyAlignment="1">
      <alignment wrapText="1"/>
    </xf>
    <xf numFmtId="0" fontId="71" fillId="0" borderId="0" xfId="130" applyFont="1" applyAlignment="1">
      <alignment horizontal="left" vertical="center"/>
    </xf>
    <xf numFmtId="0" fontId="87" fillId="0" borderId="0" xfId="130" quotePrefix="1" applyFont="1" applyAlignment="1">
      <alignment horizontal="left" vertical="center"/>
    </xf>
    <xf numFmtId="0" fontId="77" fillId="0" borderId="0" xfId="130" applyFont="1" applyBorder="1" applyAlignment="1">
      <alignment wrapText="1"/>
    </xf>
    <xf numFmtId="49" fontId="77" fillId="0" borderId="0" xfId="130" applyNumberFormat="1" applyFont="1" applyFill="1" applyAlignment="1">
      <alignment horizontal="left" vertical="top"/>
    </xf>
    <xf numFmtId="0" fontId="77" fillId="0" borderId="0" xfId="130" applyFont="1" applyAlignment="1">
      <alignment horizontal="left" vertical="center"/>
    </xf>
    <xf numFmtId="0" fontId="84" fillId="0" borderId="0" xfId="130" applyFont="1" applyAlignment="1"/>
    <xf numFmtId="0" fontId="70" fillId="0" borderId="0" xfId="130" applyFont="1" applyAlignment="1"/>
    <xf numFmtId="0" fontId="70" fillId="0" borderId="0" xfId="130" applyFont="1" applyAlignment="1">
      <alignment vertical="center"/>
    </xf>
    <xf numFmtId="0" fontId="71" fillId="0" borderId="0" xfId="130" applyFont="1" applyAlignment="1">
      <alignment vertical="center"/>
    </xf>
    <xf numFmtId="0" fontId="70" fillId="0" borderId="0" xfId="130" applyFont="1" applyBorder="1" applyAlignment="1"/>
    <xf numFmtId="0" fontId="77" fillId="0" borderId="3" xfId="130" applyFont="1" applyBorder="1" applyAlignment="1">
      <alignment wrapText="1"/>
    </xf>
    <xf numFmtId="0" fontId="70" fillId="0" borderId="0" xfId="130" applyFont="1" applyFill="1" applyBorder="1" applyAlignment="1">
      <alignment horizontal="left"/>
    </xf>
    <xf numFmtId="0" fontId="70" fillId="0" borderId="0" xfId="130" applyFont="1" applyFill="1" applyBorder="1" applyAlignment="1">
      <alignment wrapText="1"/>
    </xf>
    <xf numFmtId="0" fontId="70" fillId="0" borderId="0" xfId="130" applyFont="1" applyFill="1" applyBorder="1" applyAlignment="1"/>
    <xf numFmtId="0" fontId="70" fillId="0" borderId="0" xfId="130" applyFont="1" applyFill="1" applyAlignment="1"/>
    <xf numFmtId="0" fontId="71" fillId="0" borderId="0" xfId="130" applyFont="1" applyFill="1" applyAlignment="1">
      <alignment vertical="center"/>
    </xf>
    <xf numFmtId="0" fontId="70" fillId="0" borderId="3" xfId="130" applyFont="1" applyFill="1" applyBorder="1" applyAlignment="1">
      <alignment wrapText="1"/>
    </xf>
    <xf numFmtId="0" fontId="71" fillId="0" borderId="0" xfId="130" applyFont="1" applyAlignment="1">
      <alignment vertical="center" wrapText="1"/>
    </xf>
    <xf numFmtId="49" fontId="70" fillId="0" borderId="0" xfId="130" applyNumberFormat="1" applyFont="1" applyFill="1" applyAlignment="1">
      <alignment horizontal="justify" vertical="center"/>
    </xf>
    <xf numFmtId="0" fontId="70" fillId="0" borderId="0" xfId="130" applyFont="1" applyFill="1" applyAlignment="1">
      <alignment horizontal="left"/>
    </xf>
    <xf numFmtId="0" fontId="71" fillId="0" borderId="0" xfId="130" applyFont="1" applyFill="1" applyAlignment="1">
      <alignment horizontal="left"/>
    </xf>
    <xf numFmtId="0" fontId="73" fillId="0" borderId="0" xfId="130" applyFont="1" applyFill="1"/>
    <xf numFmtId="0" fontId="72" fillId="0" borderId="0" xfId="130" applyFont="1" applyFill="1"/>
    <xf numFmtId="49" fontId="70" fillId="0" borderId="0" xfId="130" applyNumberFormat="1" applyFont="1" applyFill="1" applyAlignment="1">
      <alignment horizontal="justify" vertical="center" wrapText="1"/>
    </xf>
    <xf numFmtId="49" fontId="77" fillId="0" borderId="0" xfId="130" applyNumberFormat="1" applyFont="1" applyFill="1" applyAlignment="1">
      <alignment horizontal="justify" vertical="center" wrapText="1"/>
    </xf>
    <xf numFmtId="0" fontId="60" fillId="0" borderId="0" xfId="130" applyFont="1" applyAlignment="1">
      <alignment horizontal="justify" wrapText="1"/>
    </xf>
    <xf numFmtId="49" fontId="70" fillId="0" borderId="0" xfId="130" applyNumberFormat="1" applyFont="1" applyAlignment="1">
      <alignment wrapText="1"/>
    </xf>
    <xf numFmtId="0" fontId="70" fillId="0" borderId="0" xfId="130" quotePrefix="1" applyFont="1" applyFill="1" applyAlignment="1">
      <alignment horizontal="justify" wrapText="1"/>
    </xf>
    <xf numFmtId="0" fontId="77" fillId="0" borderId="0" xfId="130" applyFont="1" applyAlignment="1">
      <alignment wrapText="1"/>
    </xf>
    <xf numFmtId="0" fontId="70" fillId="0" borderId="0" xfId="130" applyFont="1" applyAlignment="1">
      <alignment horizontal="justify"/>
    </xf>
    <xf numFmtId="0" fontId="70" fillId="0" borderId="0" xfId="130" quotePrefix="1" applyFont="1" applyFill="1" applyAlignment="1">
      <alignment horizontal="justify" vertical="top"/>
    </xf>
    <xf numFmtId="0" fontId="70" fillId="0" borderId="0" xfId="130" quotePrefix="1" applyFont="1" applyFill="1"/>
    <xf numFmtId="0" fontId="70" fillId="0" borderId="0" xfId="130" applyNumberFormat="1" applyFont="1" applyFill="1" applyAlignment="1">
      <alignment horizontal="justify" wrapText="1"/>
    </xf>
    <xf numFmtId="0" fontId="70" fillId="0" borderId="0" xfId="130" applyFont="1" applyFill="1" applyAlignment="1">
      <alignment horizontal="justify"/>
    </xf>
    <xf numFmtId="0" fontId="71" fillId="0" borderId="0" xfId="130" applyFont="1" applyFill="1" applyAlignment="1">
      <alignment horizontal="justify"/>
    </xf>
    <xf numFmtId="0" fontId="70" fillId="0" borderId="0" xfId="130" quotePrefix="1" applyFont="1" applyFill="1" applyAlignment="1">
      <alignment horizontal="justify" vertical="top" wrapText="1"/>
    </xf>
    <xf numFmtId="49" fontId="70" fillId="0" borderId="0" xfId="130" quotePrefix="1" applyNumberFormat="1" applyFont="1" applyFill="1"/>
    <xf numFmtId="49" fontId="70" fillId="0" borderId="0" xfId="130" quotePrefix="1" applyNumberFormat="1" applyFont="1" applyFill="1" applyAlignment="1">
      <alignment horizontal="justify" wrapText="1"/>
    </xf>
    <xf numFmtId="4" fontId="60" fillId="0" borderId="0" xfId="130" applyNumberFormat="1" applyFont="1" applyAlignment="1">
      <alignment horizontal="right"/>
    </xf>
    <xf numFmtId="4" fontId="77" fillId="0" borderId="0" xfId="130" applyNumberFormat="1" applyFont="1" applyAlignment="1">
      <alignment horizontal="right"/>
    </xf>
    <xf numFmtId="0" fontId="60" fillId="0" borderId="3" xfId="130" applyFont="1" applyBorder="1"/>
    <xf numFmtId="4" fontId="60" fillId="0" borderId="1" xfId="130" applyNumberFormat="1" applyFont="1" applyBorder="1" applyAlignment="1">
      <alignment horizontal="right"/>
    </xf>
    <xf numFmtId="0" fontId="60" fillId="0" borderId="0" xfId="130" applyFont="1" applyBorder="1" applyAlignment="1">
      <alignment horizontal="center"/>
    </xf>
    <xf numFmtId="4" fontId="60" fillId="0" borderId="0" xfId="130" applyNumberFormat="1" applyFont="1" applyBorder="1" applyAlignment="1">
      <alignment horizontal="right"/>
    </xf>
    <xf numFmtId="1" fontId="60" fillId="0" borderId="0" xfId="130" applyNumberFormat="1" applyFont="1" applyAlignment="1">
      <alignment horizontal="center"/>
    </xf>
    <xf numFmtId="1" fontId="66" fillId="0" borderId="0" xfId="130" applyNumberFormat="1" applyFont="1" applyAlignment="1">
      <alignment horizontal="center"/>
    </xf>
    <xf numFmtId="0" fontId="66" fillId="0" borderId="0" xfId="130" applyFont="1" applyAlignment="1">
      <alignment horizontal="justify" vertical="justify"/>
    </xf>
    <xf numFmtId="0" fontId="60" fillId="0" borderId="0" xfId="130" applyFont="1" applyAlignment="1">
      <alignment horizontal="justify" vertical="justify"/>
    </xf>
    <xf numFmtId="0" fontId="60" fillId="0" borderId="1" xfId="130" applyFont="1" applyBorder="1"/>
    <xf numFmtId="49" fontId="92" fillId="0" borderId="0" xfId="130" applyNumberFormat="1" applyFont="1" applyFill="1" applyAlignment="1">
      <alignment horizontal="left" vertical="top"/>
    </xf>
    <xf numFmtId="49" fontId="71" fillId="3" borderId="0" xfId="130" applyNumberFormat="1" applyFont="1" applyFill="1" applyAlignment="1">
      <alignment horizontal="center" vertical="top"/>
    </xf>
    <xf numFmtId="0" fontId="60" fillId="0" borderId="0" xfId="130" applyFont="1" applyBorder="1" applyAlignment="1">
      <alignment horizontal="justify" vertical="top" wrapText="1"/>
    </xf>
    <xf numFmtId="49" fontId="70" fillId="0" borderId="0" xfId="130" applyNumberFormat="1" applyFont="1" applyFill="1" applyAlignment="1">
      <alignment horizontal="left" vertical="top"/>
    </xf>
    <xf numFmtId="0" fontId="60" fillId="0" borderId="0" xfId="130" applyFont="1" applyBorder="1" applyAlignment="1">
      <alignment horizontal="left" vertical="top" wrapText="1"/>
    </xf>
    <xf numFmtId="0" fontId="60" fillId="0" borderId="0" xfId="130" applyFont="1" applyAlignment="1">
      <alignment horizontal="justify" vertical="top"/>
    </xf>
    <xf numFmtId="0" fontId="60" fillId="0" borderId="0" xfId="130" quotePrefix="1" applyFont="1" applyAlignment="1">
      <alignment horizontal="justify" vertical="top"/>
    </xf>
    <xf numFmtId="0" fontId="60" fillId="0" borderId="0" xfId="130" applyFont="1" applyBorder="1" applyAlignment="1">
      <alignment horizontal="left" vertical="center" wrapText="1"/>
    </xf>
    <xf numFmtId="0" fontId="81" fillId="0" borderId="0" xfId="130" applyFont="1" applyBorder="1" applyAlignment="1">
      <alignment wrapText="1"/>
    </xf>
    <xf numFmtId="0" fontId="81" fillId="0" borderId="3" xfId="130" applyFont="1" applyBorder="1" applyAlignment="1">
      <alignment wrapText="1"/>
    </xf>
    <xf numFmtId="0" fontId="70" fillId="0" borderId="0" xfId="130" applyFont="1" applyBorder="1" applyAlignment="1">
      <alignment horizontal="left" vertical="top" wrapText="1"/>
    </xf>
    <xf numFmtId="0" fontId="70" fillId="0" borderId="0" xfId="130" applyFont="1" applyFill="1" applyAlignment="1">
      <alignment horizontal="left" vertical="center"/>
    </xf>
    <xf numFmtId="0" fontId="71" fillId="0" borderId="0" xfId="130" applyFont="1" applyFill="1" applyAlignment="1">
      <alignment horizontal="left" vertical="center"/>
    </xf>
    <xf numFmtId="0" fontId="87" fillId="0" borderId="0" xfId="130" applyFont="1" applyFill="1" applyAlignment="1">
      <alignment horizontal="left" vertical="center"/>
    </xf>
    <xf numFmtId="0" fontId="70" fillId="0" borderId="0" xfId="130" applyFont="1" applyBorder="1" applyAlignment="1">
      <alignment horizontal="justify" vertical="top" wrapText="1"/>
    </xf>
    <xf numFmtId="0" fontId="70" fillId="0" borderId="0" xfId="130" applyFont="1" applyFill="1" applyBorder="1" applyAlignment="1">
      <alignment horizontal="justify" vertical="center" wrapText="1"/>
    </xf>
    <xf numFmtId="0" fontId="60" fillId="0" borderId="0" xfId="130" applyFont="1" applyBorder="1" applyAlignment="1">
      <alignment horizontal="justify" vertical="top"/>
    </xf>
    <xf numFmtId="3" fontId="60" fillId="0" borderId="0" xfId="130" applyNumberFormat="1" applyFont="1" applyBorder="1" applyAlignment="1">
      <alignment horizontal="justify" vertical="center" wrapText="1"/>
    </xf>
    <xf numFmtId="0" fontId="60" fillId="0" borderId="0" xfId="130" applyFont="1" applyBorder="1" applyAlignment="1">
      <alignment horizontal="justify" vertical="center" wrapText="1"/>
    </xf>
    <xf numFmtId="0" fontId="60" fillId="0" borderId="0" xfId="130" quotePrefix="1" applyFont="1" applyBorder="1" applyAlignment="1">
      <alignment horizontal="justify" vertical="center" wrapText="1"/>
    </xf>
    <xf numFmtId="0" fontId="70" fillId="0" borderId="0" xfId="130" quotePrefix="1" applyFont="1" applyBorder="1" applyAlignment="1">
      <alignment horizontal="justify" vertical="center" wrapText="1"/>
    </xf>
    <xf numFmtId="0" fontId="87" fillId="0" borderId="0" xfId="130" quotePrefix="1" applyFont="1" applyBorder="1" applyAlignment="1">
      <alignment horizontal="justify" vertical="center" wrapText="1"/>
    </xf>
    <xf numFmtId="0" fontId="81" fillId="0" borderId="0" xfId="130" applyFont="1" applyFill="1" applyBorder="1" applyAlignment="1">
      <alignment wrapText="1"/>
    </xf>
    <xf numFmtId="0" fontId="93" fillId="0" borderId="0" xfId="130" quotePrefix="1" applyFont="1" applyAlignment="1">
      <alignment horizontal="justify" vertical="top"/>
    </xf>
    <xf numFmtId="4" fontId="70" fillId="0" borderId="0" xfId="130" quotePrefix="1" applyNumberFormat="1" applyFont="1" applyFill="1" applyAlignment="1">
      <alignment horizontal="right"/>
    </xf>
    <xf numFmtId="0" fontId="77" fillId="0" borderId="0" xfId="130" applyFont="1" applyAlignment="1">
      <alignment horizontal="justify" vertical="justify"/>
    </xf>
    <xf numFmtId="4" fontId="70" fillId="0" borderId="0" xfId="130" applyNumberFormat="1" applyFont="1" applyAlignment="1">
      <alignment horizontal="right"/>
    </xf>
    <xf numFmtId="49" fontId="77" fillId="0" borderId="3" xfId="130" applyNumberFormat="1" applyFont="1" applyFill="1" applyBorder="1"/>
    <xf numFmtId="1" fontId="77" fillId="0" borderId="1" xfId="130" applyNumberFormat="1" applyFont="1" applyFill="1" applyBorder="1" applyAlignment="1">
      <alignment horizontal="center"/>
    </xf>
    <xf numFmtId="0" fontId="77" fillId="0" borderId="1" xfId="130" applyFont="1" applyBorder="1" applyAlignment="1">
      <alignment horizontal="justify" vertical="justify"/>
    </xf>
    <xf numFmtId="4" fontId="70" fillId="0" borderId="1" xfId="130" applyNumberFormat="1" applyFont="1" applyBorder="1" applyAlignment="1">
      <alignment horizontal="right"/>
    </xf>
    <xf numFmtId="0" fontId="77" fillId="0" borderId="0" xfId="130" applyFont="1" applyAlignment="1">
      <alignment horizontal="left" wrapText="1"/>
    </xf>
    <xf numFmtId="49" fontId="77" fillId="0" borderId="0" xfId="130" applyNumberFormat="1" applyFont="1" applyFill="1" applyAlignment="1">
      <alignment wrapText="1"/>
    </xf>
    <xf numFmtId="0" fontId="77" fillId="0" borderId="0" xfId="130" applyFont="1" applyAlignment="1">
      <alignment horizontal="justify" vertical="top" wrapText="1"/>
    </xf>
    <xf numFmtId="49" fontId="70" fillId="0" borderId="0" xfId="130" applyNumberFormat="1" applyFont="1" applyFill="1" applyBorder="1" applyAlignment="1">
      <alignment horizontal="justify"/>
    </xf>
    <xf numFmtId="4" fontId="70" fillId="0" borderId="0" xfId="130" applyNumberFormat="1" applyFont="1" applyFill="1" applyBorder="1" applyAlignment="1">
      <alignment horizontal="right"/>
    </xf>
    <xf numFmtId="49" fontId="77" fillId="0" borderId="0" xfId="130" applyNumberFormat="1" applyFont="1" applyFill="1" applyBorder="1"/>
    <xf numFmtId="49" fontId="77" fillId="0" borderId="0" xfId="130" applyNumberFormat="1" applyFont="1" applyFill="1" applyAlignment="1">
      <alignment horizontal="justify"/>
    </xf>
    <xf numFmtId="0" fontId="77" fillId="0" borderId="0" xfId="130" quotePrefix="1" applyFont="1"/>
    <xf numFmtId="49" fontId="70" fillId="0" borderId="0" xfId="130" applyNumberFormat="1" applyFont="1" applyFill="1" applyAlignment="1">
      <alignment horizontal="justify"/>
    </xf>
    <xf numFmtId="49" fontId="70" fillId="0" borderId="0" xfId="130" applyNumberFormat="1" applyFont="1" applyFill="1"/>
    <xf numFmtId="0" fontId="70" fillId="0" borderId="0" xfId="130" applyNumberFormat="1" applyFont="1" applyFill="1" applyAlignment="1">
      <alignment horizontal="justify" vertical="top"/>
    </xf>
    <xf numFmtId="49" fontId="77" fillId="0" borderId="0" xfId="130" applyNumberFormat="1" applyFont="1" applyFill="1" applyAlignment="1">
      <alignment horizontal="justify" wrapText="1"/>
    </xf>
    <xf numFmtId="0" fontId="70" fillId="0" borderId="0" xfId="130" quotePrefix="1" applyFont="1" applyFill="1" applyAlignment="1">
      <alignment horizontal="justify"/>
    </xf>
    <xf numFmtId="0" fontId="77" fillId="0" borderId="0" xfId="130" quotePrefix="1" applyFont="1" applyFill="1"/>
    <xf numFmtId="0" fontId="77" fillId="0" borderId="0" xfId="130" quotePrefix="1" applyFont="1" applyFill="1" applyAlignment="1">
      <alignment horizontal="justify"/>
    </xf>
    <xf numFmtId="49" fontId="93" fillId="0" borderId="0" xfId="130" applyNumberFormat="1" applyFont="1" applyFill="1"/>
    <xf numFmtId="49" fontId="70" fillId="0" borderId="0" xfId="130" quotePrefix="1" applyNumberFormat="1" applyFont="1" applyFill="1" applyAlignment="1">
      <alignment horizontal="justify" vertical="center"/>
    </xf>
    <xf numFmtId="0" fontId="66" fillId="0" borderId="0" xfId="130" applyFont="1" applyAlignment="1">
      <alignment horizontal="center"/>
    </xf>
    <xf numFmtId="49" fontId="71" fillId="0" borderId="0" xfId="130" applyNumberFormat="1" applyFont="1" applyFill="1" applyAlignment="1">
      <alignment horizontal="justify" vertical="justify" wrapText="1"/>
    </xf>
    <xf numFmtId="4" fontId="70" fillId="0" borderId="0" xfId="130" applyNumberFormat="1" applyFont="1" applyFill="1" applyAlignment="1">
      <alignment horizontal="right" wrapText="1"/>
    </xf>
    <xf numFmtId="0" fontId="70" fillId="0" borderId="0" xfId="130" applyFont="1" applyBorder="1" applyAlignment="1">
      <alignment horizontal="justify" vertical="center" wrapText="1"/>
    </xf>
    <xf numFmtId="0" fontId="77" fillId="0" borderId="0" xfId="130" applyFont="1" applyBorder="1" applyAlignment="1">
      <alignment horizontal="left" vertical="center" wrapText="1"/>
    </xf>
    <xf numFmtId="3" fontId="70" fillId="0" borderId="0" xfId="130" applyNumberFormat="1" applyFont="1" applyBorder="1" applyAlignment="1">
      <alignment horizontal="justify" vertical="center" wrapText="1"/>
    </xf>
    <xf numFmtId="0" fontId="60" fillId="0" borderId="0" xfId="130" applyFont="1" applyFill="1" applyBorder="1" applyAlignment="1">
      <alignment horizontal="justify" vertical="center" wrapText="1"/>
    </xf>
    <xf numFmtId="0" fontId="60" fillId="0" borderId="0" xfId="130" applyFont="1" applyFill="1"/>
    <xf numFmtId="4" fontId="70" fillId="0" borderId="0" xfId="130" applyNumberFormat="1" applyFont="1" applyFill="1" applyBorder="1" applyAlignment="1">
      <alignment horizontal="right" wrapText="1"/>
    </xf>
    <xf numFmtId="49" fontId="71" fillId="0" borderId="0" xfId="130" applyNumberFormat="1" applyFont="1" applyFill="1" applyAlignment="1">
      <alignment vertical="top"/>
    </xf>
    <xf numFmtId="3" fontId="70" fillId="0" borderId="0" xfId="130" applyNumberFormat="1" applyFont="1" applyBorder="1" applyAlignment="1">
      <alignment horizontal="justify" vertical="top" wrapText="1"/>
    </xf>
    <xf numFmtId="49" fontId="92" fillId="0" borderId="0" xfId="0" applyNumberFormat="1" applyFont="1" applyFill="1" applyAlignment="1">
      <alignment horizontal="left" vertical="top"/>
    </xf>
    <xf numFmtId="4" fontId="70" fillId="0" borderId="0" xfId="0" applyNumberFormat="1" applyFont="1" applyFill="1" applyAlignment="1">
      <alignment horizontal="right"/>
    </xf>
    <xf numFmtId="49" fontId="70" fillId="0" borderId="0" xfId="0" applyNumberFormat="1" applyFont="1" applyFill="1" applyAlignment="1">
      <alignment horizontal="left" vertical="top"/>
    </xf>
    <xf numFmtId="0" fontId="60" fillId="0" borderId="0" xfId="0" applyFont="1" applyBorder="1" applyAlignment="1">
      <alignment horizontal="left" vertical="top" wrapText="1"/>
    </xf>
    <xf numFmtId="0" fontId="60" fillId="0" borderId="0" xfId="0" quotePrefix="1" applyFont="1" applyAlignment="1">
      <alignment horizontal="justify" vertical="top"/>
    </xf>
    <xf numFmtId="0" fontId="60" fillId="0" borderId="0" xfId="0" applyFont="1" applyBorder="1" applyAlignment="1">
      <alignment horizontal="left" vertical="center" wrapText="1"/>
    </xf>
    <xf numFmtId="0" fontId="81" fillId="0" borderId="0" xfId="0" applyFont="1" applyBorder="1" applyAlignment="1">
      <alignment wrapText="1"/>
    </xf>
    <xf numFmtId="0" fontId="81" fillId="0" borderId="3" xfId="0" applyFont="1" applyBorder="1" applyAlignment="1">
      <alignment wrapText="1"/>
    </xf>
    <xf numFmtId="0" fontId="70" fillId="0" borderId="0" xfId="0" applyFont="1"/>
    <xf numFmtId="0" fontId="70" fillId="0" borderId="0" xfId="0" applyFont="1" applyBorder="1" applyAlignment="1">
      <alignment horizontal="left" vertical="top" wrapText="1"/>
    </xf>
    <xf numFmtId="0" fontId="70" fillId="0" borderId="0" xfId="0" applyFont="1" applyFill="1" applyAlignment="1">
      <alignment horizontal="left" vertical="center"/>
    </xf>
    <xf numFmtId="0" fontId="71" fillId="0" borderId="0" xfId="0" applyFont="1" applyFill="1" applyAlignment="1">
      <alignment horizontal="left" vertical="center"/>
    </xf>
    <xf numFmtId="0" fontId="87" fillId="0" borderId="0" xfId="0" applyFont="1" applyFill="1" applyAlignment="1">
      <alignment horizontal="left" vertical="center"/>
    </xf>
    <xf numFmtId="49" fontId="77" fillId="0" borderId="0" xfId="0" applyNumberFormat="1" applyFont="1" applyFill="1"/>
    <xf numFmtId="0" fontId="70" fillId="0" borderId="0" xfId="0" applyFont="1" applyBorder="1" applyAlignment="1">
      <alignment horizontal="justify" vertical="top" wrapText="1"/>
    </xf>
    <xf numFmtId="0" fontId="70" fillId="0" borderId="0" xfId="0" applyFont="1" applyFill="1" applyBorder="1" applyAlignment="1">
      <alignment horizontal="justify" vertical="center" wrapText="1"/>
    </xf>
    <xf numFmtId="0" fontId="60" fillId="0" borderId="0" xfId="0" applyFont="1" applyBorder="1" applyAlignment="1">
      <alignment horizontal="justify" vertical="top"/>
    </xf>
    <xf numFmtId="3" fontId="60" fillId="0" borderId="0" xfId="0" applyNumberFormat="1" applyFont="1" applyBorder="1" applyAlignment="1">
      <alignment horizontal="justify" vertical="center" wrapText="1"/>
    </xf>
    <xf numFmtId="0" fontId="60" fillId="0" borderId="0" xfId="0" quotePrefix="1" applyFont="1" applyBorder="1" applyAlignment="1">
      <alignment horizontal="justify" vertical="center" wrapText="1"/>
    </xf>
    <xf numFmtId="0" fontId="70" fillId="0" borderId="0" xfId="0" quotePrefix="1" applyFont="1" applyBorder="1" applyAlignment="1">
      <alignment horizontal="justify" vertical="center" wrapText="1"/>
    </xf>
    <xf numFmtId="0" fontId="87" fillId="0" borderId="0" xfId="0" quotePrefix="1" applyFont="1" applyBorder="1" applyAlignment="1">
      <alignment horizontal="justify" vertical="center" wrapText="1"/>
    </xf>
    <xf numFmtId="49" fontId="70" fillId="0" borderId="0" xfId="0" applyNumberFormat="1" applyFont="1" applyFill="1" applyAlignment="1">
      <alignment horizontal="justify" wrapText="1"/>
    </xf>
    <xf numFmtId="49" fontId="70" fillId="0" borderId="0" xfId="0" quotePrefix="1" applyNumberFormat="1" applyFont="1" applyFill="1" applyAlignment="1">
      <alignment horizontal="justify" wrapText="1"/>
    </xf>
    <xf numFmtId="4" fontId="70" fillId="0" borderId="0" xfId="0" quotePrefix="1" applyNumberFormat="1" applyFont="1" applyFill="1" applyAlignment="1">
      <alignment horizontal="right"/>
    </xf>
    <xf numFmtId="0" fontId="70" fillId="0" borderId="0" xfId="130" applyFont="1" applyFill="1"/>
    <xf numFmtId="0" fontId="76" fillId="0" borderId="0" xfId="130" quotePrefix="1" applyFont="1" applyAlignment="1">
      <alignment wrapText="1"/>
    </xf>
    <xf numFmtId="49" fontId="94" fillId="0" borderId="0" xfId="130" applyNumberFormat="1" applyFont="1" applyFill="1"/>
    <xf numFmtId="49" fontId="84" fillId="0" borderId="0" xfId="130" applyNumberFormat="1" applyFont="1" applyFill="1" applyAlignment="1">
      <alignment vertical="top"/>
    </xf>
    <xf numFmtId="0" fontId="70" fillId="0" borderId="0" xfId="130" applyFont="1" applyFill="1" applyBorder="1" applyAlignment="1">
      <alignment horizontal="justify" vertical="top" wrapText="1"/>
    </xf>
    <xf numFmtId="49" fontId="92" fillId="0" borderId="0" xfId="130" applyNumberFormat="1" applyFont="1" applyFill="1" applyAlignment="1">
      <alignment vertical="top"/>
    </xf>
    <xf numFmtId="0" fontId="81" fillId="0" borderId="0" xfId="130" applyFont="1" applyBorder="1" applyAlignment="1">
      <alignment horizontal="justify" vertical="top" wrapText="1"/>
    </xf>
    <xf numFmtId="0" fontId="77" fillId="0" borderId="0" xfId="130" applyFont="1" applyBorder="1" applyAlignment="1">
      <alignment vertical="top" wrapText="1"/>
    </xf>
    <xf numFmtId="0" fontId="88" fillId="0" borderId="0" xfId="130" applyFont="1" applyBorder="1" applyAlignment="1">
      <alignment wrapText="1"/>
    </xf>
    <xf numFmtId="0" fontId="70" fillId="0" borderId="0" xfId="130" applyFont="1" applyBorder="1" applyAlignment="1">
      <alignment vertical="top" wrapText="1"/>
    </xf>
    <xf numFmtId="0" fontId="60" fillId="0" borderId="0" xfId="130" applyFont="1" applyFill="1" applyAlignment="1">
      <alignment horizontal="center" vertical="center"/>
    </xf>
    <xf numFmtId="0" fontId="70" fillId="0" borderId="0" xfId="130" applyFont="1" applyFill="1" applyBorder="1" applyAlignment="1">
      <alignment horizontal="left" vertical="center" wrapText="1"/>
    </xf>
    <xf numFmtId="0" fontId="77" fillId="0" borderId="0" xfId="130" applyFont="1" applyFill="1" applyBorder="1" applyAlignment="1">
      <alignment horizontal="justify" vertical="center" wrapText="1"/>
    </xf>
    <xf numFmtId="0" fontId="77" fillId="0" borderId="0" xfId="130" applyFont="1" applyFill="1" applyBorder="1" applyAlignment="1">
      <alignment horizontal="left" vertical="center" wrapText="1"/>
    </xf>
    <xf numFmtId="0" fontId="73" fillId="0" borderId="0" xfId="130" applyFont="1" applyAlignment="1">
      <alignment vertical="center"/>
    </xf>
    <xf numFmtId="3" fontId="70" fillId="0" borderId="0" xfId="130" applyNumberFormat="1" applyFont="1" applyFill="1" applyBorder="1" applyAlignment="1">
      <alignment horizontal="justify" vertical="center" wrapText="1"/>
    </xf>
    <xf numFmtId="0" fontId="71" fillId="0" borderId="0" xfId="130" applyFont="1" applyFill="1"/>
    <xf numFmtId="1" fontId="77" fillId="0" borderId="0" xfId="130" applyNumberFormat="1" applyFont="1" applyAlignment="1">
      <alignment vertical="top"/>
    </xf>
    <xf numFmtId="1" fontId="77" fillId="0" borderId="0" xfId="130" applyNumberFormat="1" applyFont="1" applyBorder="1" applyAlignment="1">
      <alignment vertical="top"/>
    </xf>
    <xf numFmtId="4" fontId="70" fillId="0" borderId="0" xfId="130" applyNumberFormat="1" applyFont="1" applyBorder="1" applyAlignment="1">
      <alignment horizontal="right"/>
    </xf>
    <xf numFmtId="0" fontId="70" fillId="0" borderId="0" xfId="130" applyFont="1" applyBorder="1"/>
    <xf numFmtId="0" fontId="71" fillId="0" borderId="0" xfId="130" applyFont="1" applyBorder="1" applyAlignment="1">
      <alignment horizontal="center"/>
    </xf>
    <xf numFmtId="1" fontId="71" fillId="0" borderId="0" xfId="130" applyNumberFormat="1" applyFont="1" applyBorder="1" applyAlignment="1">
      <alignment vertical="top"/>
    </xf>
    <xf numFmtId="0" fontId="70" fillId="0" borderId="0" xfId="130" applyFont="1" applyAlignment="1">
      <alignment horizontal="justify" vertical="top" wrapText="1"/>
    </xf>
    <xf numFmtId="0" fontId="70" fillId="0" borderId="0" xfId="130" applyFont="1" applyAlignment="1">
      <alignment horizontal="left" vertical="top" wrapText="1"/>
    </xf>
    <xf numFmtId="49" fontId="84" fillId="0" borderId="0" xfId="130" applyNumberFormat="1" applyFont="1" applyFill="1" applyBorder="1" applyAlignment="1">
      <alignment vertical="top"/>
    </xf>
    <xf numFmtId="49" fontId="77" fillId="0" borderId="0" xfId="130" applyNumberFormat="1" applyFont="1" applyFill="1" applyBorder="1" applyAlignment="1">
      <alignment vertical="top"/>
    </xf>
    <xf numFmtId="0" fontId="70" fillId="0" borderId="0" xfId="130" applyFont="1" applyFill="1" applyBorder="1"/>
    <xf numFmtId="49" fontId="71" fillId="0" borderId="0" xfId="130" applyNumberFormat="1" applyFont="1" applyFill="1" applyBorder="1" applyAlignment="1">
      <alignment vertical="top"/>
    </xf>
    <xf numFmtId="0" fontId="70" fillId="0" borderId="0" xfId="130" applyFont="1" applyFill="1" applyBorder="1" applyAlignment="1">
      <alignment horizontal="justify"/>
    </xf>
    <xf numFmtId="0" fontId="72" fillId="0" borderId="0" xfId="130" applyFont="1" applyAlignment="1">
      <alignment horizontal="justify" wrapText="1"/>
    </xf>
    <xf numFmtId="1" fontId="77" fillId="0" borderId="1" xfId="130" applyNumberFormat="1" applyFont="1" applyBorder="1" applyAlignment="1">
      <alignment vertical="top"/>
    </xf>
    <xf numFmtId="0" fontId="70" fillId="0" borderId="0" xfId="130" quotePrefix="1" applyFont="1" applyAlignment="1">
      <alignment horizontal="left"/>
    </xf>
    <xf numFmtId="49" fontId="70" fillId="0" borderId="0" xfId="130" applyNumberFormat="1" applyFont="1" applyAlignment="1">
      <alignment horizontal="left"/>
    </xf>
    <xf numFmtId="49" fontId="70" fillId="0" borderId="0" xfId="130" quotePrefix="1" applyNumberFormat="1" applyFont="1" applyAlignment="1">
      <alignment horizontal="justify" wrapText="1"/>
    </xf>
    <xf numFmtId="49" fontId="70" fillId="0" borderId="0" xfId="130" quotePrefix="1" applyNumberFormat="1" applyFont="1" applyAlignment="1">
      <alignment horizontal="justify" vertical="top" wrapText="1"/>
    </xf>
    <xf numFmtId="49" fontId="70" fillId="0" borderId="0" xfId="130" applyNumberFormat="1" applyFont="1" applyAlignment="1">
      <alignment horizontal="justify"/>
    </xf>
    <xf numFmtId="0" fontId="87" fillId="0" borderId="0" xfId="130" quotePrefix="1" applyFont="1" applyAlignment="1">
      <alignment horizontal="left"/>
    </xf>
    <xf numFmtId="0" fontId="95" fillId="0" borderId="0" xfId="130" quotePrefix="1" applyFont="1" applyAlignment="1">
      <alignment horizontal="left"/>
    </xf>
    <xf numFmtId="0" fontId="84" fillId="0" borderId="0" xfId="130" applyFont="1" applyAlignment="1">
      <alignment horizontal="left"/>
    </xf>
    <xf numFmtId="49" fontId="70" fillId="0" borderId="0" xfId="130" applyNumberFormat="1" applyFont="1"/>
    <xf numFmtId="49" fontId="70" fillId="0" borderId="0" xfId="130" quotePrefix="1" applyNumberFormat="1" applyFont="1"/>
    <xf numFmtId="49" fontId="71" fillId="0" borderId="0" xfId="130" applyNumberFormat="1" applyFont="1" applyAlignment="1">
      <alignment vertical="center"/>
    </xf>
    <xf numFmtId="49" fontId="77" fillId="0" borderId="0" xfId="130" applyNumberFormat="1" applyFont="1"/>
    <xf numFmtId="49" fontId="84" fillId="0" borderId="0" xfId="130" applyNumberFormat="1" applyFont="1"/>
    <xf numFmtId="49" fontId="70" fillId="0" borderId="0" xfId="130" applyNumberFormat="1" applyFont="1" applyAlignment="1">
      <alignment horizontal="justify" wrapText="1"/>
    </xf>
    <xf numFmtId="0" fontId="70" fillId="0" borderId="0" xfId="130" applyFont="1" applyAlignment="1">
      <alignment horizontal="right" vertical="center"/>
    </xf>
    <xf numFmtId="0" fontId="70" fillId="0" borderId="0" xfId="130" applyFont="1" applyAlignment="1">
      <alignment horizontal="left" wrapText="1"/>
    </xf>
    <xf numFmtId="0" fontId="70" fillId="0" borderId="0" xfId="130" applyFont="1" applyAlignment="1">
      <alignment horizontal="justify" vertical="top"/>
    </xf>
    <xf numFmtId="0" fontId="70" fillId="0" borderId="0" xfId="130" applyFont="1" applyAlignment="1">
      <alignment horizontal="right"/>
    </xf>
    <xf numFmtId="49" fontId="70" fillId="0" borderId="0" xfId="130" applyNumberFormat="1" applyFont="1" applyFill="1" applyAlignment="1">
      <alignment horizontal="justify" vertical="top"/>
    </xf>
    <xf numFmtId="0" fontId="71" fillId="0" borderId="0" xfId="130" applyFont="1" applyAlignment="1"/>
    <xf numFmtId="0" fontId="60" fillId="0" borderId="0" xfId="130" applyFont="1" applyAlignment="1">
      <alignment horizontal="justify"/>
    </xf>
    <xf numFmtId="0" fontId="66" fillId="0" borderId="0" xfId="130" applyFont="1" applyAlignment="1"/>
    <xf numFmtId="0" fontId="60" fillId="0" borderId="0" xfId="130" applyFont="1" applyFill="1" applyAlignment="1">
      <alignment horizontal="left"/>
    </xf>
    <xf numFmtId="0" fontId="66" fillId="0" borderId="0" xfId="130" applyFont="1" applyFill="1" applyAlignment="1">
      <alignment horizontal="left"/>
    </xf>
    <xf numFmtId="0" fontId="76" fillId="0" borderId="0" xfId="130" applyFont="1" applyFill="1" applyAlignment="1">
      <alignment horizontal="left"/>
    </xf>
    <xf numFmtId="0" fontId="60" fillId="0" borderId="0" xfId="130" applyFont="1" applyAlignment="1"/>
    <xf numFmtId="49" fontId="70" fillId="0" borderId="0" xfId="130" quotePrefix="1" applyNumberFormat="1" applyFont="1" applyFill="1" applyAlignment="1">
      <alignment horizontal="justify"/>
    </xf>
    <xf numFmtId="0" fontId="60" fillId="0" borderId="0" xfId="130" applyFont="1" applyAlignment="1">
      <alignment horizontal="justify" vertical="top" wrapText="1"/>
    </xf>
    <xf numFmtId="0" fontId="60" fillId="0" borderId="0" xfId="130" applyFont="1" applyFill="1" applyAlignment="1">
      <alignment horizontal="justify"/>
    </xf>
    <xf numFmtId="0" fontId="60" fillId="0" borderId="0" xfId="130" applyFont="1" applyFill="1" applyAlignment="1"/>
    <xf numFmtId="0" fontId="66" fillId="0" borderId="0" xfId="130" applyFont="1" applyFill="1" applyAlignment="1"/>
    <xf numFmtId="0" fontId="71" fillId="0" borderId="0" xfId="130" quotePrefix="1" applyFont="1" applyAlignment="1">
      <alignment horizontal="justify" vertical="top"/>
    </xf>
    <xf numFmtId="0" fontId="94" fillId="0" borderId="0" xfId="130" applyFont="1" applyBorder="1" applyAlignment="1">
      <alignment horizontal="right" vertical="justify"/>
    </xf>
    <xf numFmtId="0" fontId="71" fillId="0" borderId="0" xfId="130" applyFont="1" applyBorder="1" applyAlignment="1">
      <alignment wrapText="1"/>
    </xf>
    <xf numFmtId="0" fontId="71" fillId="0" borderId="0" xfId="130" applyFont="1" applyBorder="1" applyAlignment="1">
      <alignment vertical="top" wrapText="1"/>
    </xf>
    <xf numFmtId="49" fontId="60" fillId="0" borderId="3" xfId="130" applyNumberFormat="1" applyFont="1" applyBorder="1" applyAlignment="1">
      <alignment horizontal="left" wrapText="1"/>
    </xf>
    <xf numFmtId="49" fontId="60" fillId="0" borderId="0" xfId="130" applyNumberFormat="1" applyFont="1" applyBorder="1" applyAlignment="1">
      <alignment horizontal="left" wrapText="1"/>
    </xf>
    <xf numFmtId="0" fontId="60" fillId="0" borderId="0" xfId="130" applyFont="1" applyAlignment="1">
      <alignment vertical="top" wrapText="1"/>
    </xf>
    <xf numFmtId="49" fontId="77" fillId="0" borderId="0" xfId="130" applyNumberFormat="1" applyFont="1" applyAlignment="1">
      <alignment horizontal="left" wrapText="1"/>
    </xf>
    <xf numFmtId="0" fontId="60" fillId="0" borderId="0" xfId="130" applyFont="1" applyAlignment="1">
      <alignment horizontal="justify" vertical="justify" wrapText="1"/>
    </xf>
    <xf numFmtId="49" fontId="60" fillId="0" borderId="0" xfId="130" applyNumberFormat="1" applyFont="1" applyAlignment="1">
      <alignment horizontal="justify" vertical="top" wrapText="1"/>
    </xf>
    <xf numFmtId="49" fontId="60" fillId="0" borderId="0" xfId="130" applyNumberFormat="1" applyFont="1" applyAlignment="1">
      <alignment horizontal="justify" vertical="justify" wrapText="1"/>
    </xf>
    <xf numFmtId="0" fontId="66" fillId="0" borderId="0" xfId="130" applyFont="1" applyAlignment="1">
      <alignment horizontal="justify" wrapText="1"/>
    </xf>
    <xf numFmtId="49" fontId="60" fillId="0" borderId="0" xfId="130" applyNumberFormat="1" applyFont="1" applyFill="1" applyAlignment="1">
      <alignment horizontal="justify" vertical="center" wrapText="1"/>
    </xf>
    <xf numFmtId="4" fontId="60" fillId="0" borderId="0" xfId="130" applyNumberFormat="1" applyFont="1" applyAlignment="1">
      <alignment wrapText="1"/>
    </xf>
    <xf numFmtId="0" fontId="84" fillId="0" borderId="0" xfId="130" applyFont="1" applyAlignment="1">
      <alignment wrapText="1"/>
    </xf>
    <xf numFmtId="49" fontId="60" fillId="0" borderId="0" xfId="130" applyNumberFormat="1" applyFont="1" applyBorder="1" applyAlignment="1">
      <alignment horizontal="justify" vertical="justify" wrapText="1"/>
    </xf>
    <xf numFmtId="0" fontId="77" fillId="0" borderId="0" xfId="130" applyFont="1" applyAlignment="1"/>
    <xf numFmtId="49" fontId="66" fillId="0" borderId="0" xfId="130" applyNumberFormat="1" applyFont="1" applyAlignment="1">
      <alignment vertical="center" wrapText="1"/>
    </xf>
    <xf numFmtId="49" fontId="77" fillId="0" borderId="0" xfId="130" applyNumberFormat="1" applyFont="1" applyAlignment="1">
      <alignment wrapText="1"/>
    </xf>
    <xf numFmtId="0" fontId="60" fillId="0" borderId="0" xfId="130" applyFont="1" applyAlignment="1">
      <alignment horizontal="right" vertical="center"/>
    </xf>
    <xf numFmtId="49" fontId="84" fillId="0" borderId="0" xfId="130" applyNumberFormat="1" applyFont="1" applyAlignment="1">
      <alignment wrapText="1"/>
    </xf>
    <xf numFmtId="0" fontId="66" fillId="0" borderId="0" xfId="130" applyFont="1" applyAlignment="1">
      <alignment horizontal="right"/>
    </xf>
    <xf numFmtId="0" fontId="77" fillId="0" borderId="0" xfId="130" applyFont="1" applyFill="1" applyAlignment="1">
      <alignment wrapText="1"/>
    </xf>
    <xf numFmtId="49" fontId="66" fillId="0" borderId="0" xfId="130" applyNumberFormat="1" applyFont="1" applyFill="1"/>
    <xf numFmtId="49" fontId="66" fillId="0" borderId="0" xfId="130" applyNumberFormat="1" applyFont="1" applyFill="1" applyAlignment="1">
      <alignment horizontal="justify" vertical="center"/>
    </xf>
    <xf numFmtId="49" fontId="84" fillId="0" borderId="3" xfId="130" applyNumberFormat="1" applyFont="1" applyFill="1" applyBorder="1" applyAlignment="1">
      <alignment horizontal="left" vertical="top"/>
    </xf>
    <xf numFmtId="49" fontId="77" fillId="0" borderId="3" xfId="130" applyNumberFormat="1" applyFont="1" applyFill="1" applyBorder="1" applyAlignment="1">
      <alignment horizontal="justify" vertical="center"/>
    </xf>
    <xf numFmtId="0" fontId="77" fillId="0" borderId="0" xfId="130" applyFont="1" applyFill="1"/>
    <xf numFmtId="49" fontId="66" fillId="0" borderId="0" xfId="130" applyNumberFormat="1" applyFont="1"/>
    <xf numFmtId="49" fontId="66" fillId="0" borderId="0" xfId="130" applyNumberFormat="1" applyFont="1" applyAlignment="1">
      <alignment vertical="center"/>
    </xf>
    <xf numFmtId="0" fontId="60" fillId="0" borderId="0" xfId="130" applyFont="1" applyAlignment="1">
      <alignment vertical="center"/>
    </xf>
    <xf numFmtId="0" fontId="66" fillId="0" borderId="0" xfId="130" applyFont="1" applyAlignment="1">
      <alignment vertical="center"/>
    </xf>
    <xf numFmtId="49" fontId="60" fillId="0" borderId="0" xfId="130" applyNumberFormat="1" applyFont="1" applyAlignment="1">
      <alignment vertical="center"/>
    </xf>
    <xf numFmtId="0" fontId="77" fillId="0" borderId="0" xfId="130" applyFont="1" applyAlignment="1">
      <alignment vertical="center"/>
    </xf>
    <xf numFmtId="0" fontId="84" fillId="0" borderId="0" xfId="130" applyFont="1" applyAlignment="1">
      <alignment vertical="center"/>
    </xf>
    <xf numFmtId="49" fontId="66" fillId="0" borderId="3" xfId="130" applyNumberFormat="1" applyFont="1" applyBorder="1" applyAlignment="1">
      <alignment vertical="center"/>
    </xf>
    <xf numFmtId="49" fontId="66" fillId="0" borderId="0" xfId="130" applyNumberFormat="1" applyFont="1" applyBorder="1" applyAlignment="1">
      <alignment vertical="center"/>
    </xf>
    <xf numFmtId="49" fontId="60" fillId="0" borderId="0" xfId="130" applyNumberFormat="1" applyFont="1" applyFill="1" applyAlignment="1">
      <alignment horizontal="justify" vertical="center"/>
    </xf>
    <xf numFmtId="49" fontId="84" fillId="0" borderId="0" xfId="130" applyNumberFormat="1" applyFont="1" applyFill="1" applyAlignment="1">
      <alignment horizontal="left" vertical="center"/>
    </xf>
    <xf numFmtId="0" fontId="77" fillId="0" borderId="0" xfId="130" applyFont="1" applyFill="1" applyAlignment="1">
      <alignment vertical="center"/>
    </xf>
    <xf numFmtId="4" fontId="77" fillId="0" borderId="0" xfId="130" applyNumberFormat="1" applyFont="1" applyFill="1" applyAlignment="1">
      <alignment horizontal="right" vertical="center"/>
    </xf>
    <xf numFmtId="0" fontId="77" fillId="0" borderId="0" xfId="130" applyFont="1" applyFill="1" applyAlignment="1">
      <alignment horizontal="justify" vertical="center"/>
    </xf>
    <xf numFmtId="0" fontId="60" fillId="0" borderId="0" xfId="130" applyFont="1" applyBorder="1" applyAlignment="1">
      <alignment vertical="center" wrapText="1"/>
    </xf>
    <xf numFmtId="0" fontId="66" fillId="0" borderId="0" xfId="130" applyFont="1" applyAlignment="1">
      <alignment horizontal="left" vertical="center"/>
    </xf>
    <xf numFmtId="0" fontId="60" fillId="0" borderId="0" xfId="130" applyFont="1" applyBorder="1" applyAlignment="1">
      <alignment horizontal="justify" vertical="center"/>
    </xf>
    <xf numFmtId="0" fontId="60" fillId="0" borderId="0" xfId="130" applyFont="1" applyBorder="1" applyAlignment="1" applyProtection="1">
      <alignment vertical="center"/>
      <protection locked="0"/>
    </xf>
    <xf numFmtId="0" fontId="60" fillId="0" borderId="0" xfId="130" applyFont="1" applyBorder="1" applyAlignment="1">
      <alignment vertical="center"/>
    </xf>
    <xf numFmtId="0" fontId="77" fillId="0" borderId="0" xfId="130" applyFont="1" applyBorder="1" applyAlignment="1">
      <alignment vertical="center"/>
    </xf>
    <xf numFmtId="0" fontId="60" fillId="0" borderId="0" xfId="130" applyNumberFormat="1" applyFont="1" applyFill="1" applyAlignment="1">
      <alignment vertical="center"/>
    </xf>
    <xf numFmtId="49" fontId="77" fillId="0" borderId="0" xfId="130" applyNumberFormat="1" applyFont="1" applyFill="1" applyAlignment="1">
      <alignment vertical="center"/>
    </xf>
    <xf numFmtId="0" fontId="60" fillId="0" borderId="0" xfId="130" applyNumberFormat="1" applyFont="1" applyFill="1" applyAlignment="1"/>
    <xf numFmtId="49" fontId="60" fillId="0" borderId="0" xfId="130" applyNumberFormat="1" applyFont="1" applyFill="1" applyAlignment="1">
      <alignment horizontal="justify"/>
    </xf>
    <xf numFmtId="49" fontId="84" fillId="0" borderId="3" xfId="130" applyNumberFormat="1" applyFont="1" applyBorder="1"/>
    <xf numFmtId="49" fontId="84" fillId="0" borderId="0" xfId="130" applyNumberFormat="1" applyFont="1" applyBorder="1"/>
    <xf numFmtId="0" fontId="60" fillId="0" borderId="0" xfId="183" applyFont="1" applyBorder="1" applyAlignment="1">
      <alignment vertical="center"/>
    </xf>
    <xf numFmtId="0" fontId="70" fillId="0" borderId="0" xfId="130" applyFont="1" applyBorder="1" applyAlignment="1">
      <alignment vertical="center"/>
    </xf>
    <xf numFmtId="0" fontId="77" fillId="0" borderId="0" xfId="130" applyFont="1" applyBorder="1" applyAlignment="1">
      <alignment horizontal="justify" vertical="center"/>
    </xf>
    <xf numFmtId="49" fontId="60" fillId="0" borderId="0" xfId="130" applyNumberFormat="1" applyFont="1" applyFill="1" applyAlignment="1">
      <alignment vertical="center"/>
    </xf>
    <xf numFmtId="0" fontId="60" fillId="0" borderId="0" xfId="130" applyFont="1" applyFill="1" applyAlignment="1">
      <alignment vertical="center"/>
    </xf>
    <xf numFmtId="49" fontId="66" fillId="0" borderId="0" xfId="130" applyNumberFormat="1" applyFont="1" applyFill="1" applyAlignment="1">
      <alignment horizontal="left" vertical="center"/>
    </xf>
    <xf numFmtId="49" fontId="84" fillId="0" borderId="3" xfId="130" applyNumberFormat="1" applyFont="1" applyFill="1" applyBorder="1" applyAlignment="1">
      <alignment horizontal="left" vertical="center"/>
    </xf>
    <xf numFmtId="4" fontId="77" fillId="0" borderId="3" xfId="130" applyNumberFormat="1" applyFont="1" applyFill="1" applyBorder="1" applyAlignment="1">
      <alignment horizontal="right" vertical="center"/>
    </xf>
    <xf numFmtId="0" fontId="70" fillId="0" borderId="0" xfId="130" applyFont="1" applyAlignment="1">
      <alignment horizontal="center" vertical="center"/>
    </xf>
    <xf numFmtId="49" fontId="71" fillId="3" borderId="0" xfId="130" applyNumberFormat="1" applyFont="1" applyFill="1" applyBorder="1" applyAlignment="1">
      <alignment horizontal="center" vertical="top"/>
    </xf>
    <xf numFmtId="0" fontId="66" fillId="0" borderId="0" xfId="130" applyFont="1" applyBorder="1"/>
    <xf numFmtId="4" fontId="71" fillId="0" borderId="0" xfId="130" applyNumberFormat="1" applyFont="1" applyFill="1" applyBorder="1" applyAlignment="1">
      <alignment horizontal="right"/>
    </xf>
    <xf numFmtId="0" fontId="72" fillId="0" borderId="0" xfId="130" applyFont="1" applyBorder="1" applyAlignment="1">
      <alignment horizontal="justify" wrapText="1"/>
    </xf>
    <xf numFmtId="1" fontId="66" fillId="36" borderId="2" xfId="2" applyNumberFormat="1" applyFont="1" applyFill="1" applyBorder="1" applyAlignment="1">
      <alignment horizontal="center" vertical="center" wrapText="1"/>
    </xf>
    <xf numFmtId="0" fontId="66" fillId="36" borderId="2" xfId="2" applyFont="1" applyFill="1" applyBorder="1" applyAlignment="1">
      <alignment horizontal="center" vertical="center" wrapText="1"/>
    </xf>
    <xf numFmtId="4" fontId="66" fillId="36" borderId="2" xfId="2" applyNumberFormat="1" applyFont="1" applyFill="1" applyBorder="1" applyAlignment="1">
      <alignment horizontal="center" vertical="center" wrapText="1"/>
    </xf>
    <xf numFmtId="165" fontId="66" fillId="36" borderId="2" xfId="2" applyNumberFormat="1" applyFont="1" applyFill="1" applyBorder="1" applyAlignment="1">
      <alignment horizontal="center" vertical="center" wrapText="1"/>
    </xf>
    <xf numFmtId="49" fontId="60" fillId="0" borderId="0" xfId="130" applyNumberFormat="1" applyFont="1" applyFill="1" applyBorder="1" applyAlignment="1">
      <alignment horizontal="right"/>
    </xf>
    <xf numFmtId="49" fontId="77" fillId="0" borderId="0" xfId="130" applyNumberFormat="1" applyFont="1" applyFill="1" applyAlignment="1">
      <alignment horizontal="right"/>
    </xf>
    <xf numFmtId="49" fontId="84" fillId="0" borderId="0" xfId="130" applyNumberFormat="1" applyFont="1" applyFill="1" applyAlignment="1">
      <alignment horizontal="right" vertical="top"/>
    </xf>
    <xf numFmtId="4" fontId="84" fillId="0" borderId="0" xfId="130" applyNumberFormat="1" applyFont="1" applyFill="1" applyAlignment="1">
      <alignment horizontal="right" vertical="top"/>
    </xf>
    <xf numFmtId="49" fontId="60" fillId="0" borderId="0" xfId="130" applyNumberFormat="1" applyFont="1" applyFill="1" applyAlignment="1">
      <alignment horizontal="right"/>
    </xf>
    <xf numFmtId="4" fontId="71" fillId="0" borderId="0" xfId="130" applyNumberFormat="1" applyFont="1" applyAlignment="1">
      <alignment horizontal="right"/>
    </xf>
    <xf numFmtId="0" fontId="60" fillId="0" borderId="0" xfId="130" applyFont="1" applyFill="1" applyAlignment="1">
      <alignment horizontal="right" vertical="center" indent="2"/>
    </xf>
    <xf numFmtId="4" fontId="66" fillId="0" borderId="0" xfId="130" applyNumberFormat="1" applyFont="1" applyAlignment="1">
      <alignment horizontal="right"/>
    </xf>
    <xf numFmtId="0" fontId="60" fillId="0" borderId="1" xfId="130" applyFont="1" applyBorder="1" applyAlignment="1">
      <alignment horizontal="right"/>
    </xf>
    <xf numFmtId="0" fontId="66" fillId="0" borderId="0" xfId="130" applyFont="1" applyBorder="1" applyAlignment="1">
      <alignment horizontal="right"/>
    </xf>
    <xf numFmtId="4" fontId="66" fillId="0" borderId="0" xfId="130" applyNumberFormat="1" applyFont="1" applyBorder="1" applyAlignment="1">
      <alignment horizontal="right"/>
    </xf>
    <xf numFmtId="49" fontId="70" fillId="0" borderId="0" xfId="130" applyNumberFormat="1" applyFont="1" applyFill="1" applyAlignment="1">
      <alignment horizontal="right" vertical="top"/>
    </xf>
    <xf numFmtId="49" fontId="71" fillId="0" borderId="0" xfId="130" applyNumberFormat="1" applyFont="1" applyFill="1" applyAlignment="1">
      <alignment horizontal="right" vertical="top"/>
    </xf>
    <xf numFmtId="49" fontId="70" fillId="0" borderId="0" xfId="130" applyNumberFormat="1" applyFont="1" applyFill="1" applyAlignment="1">
      <alignment horizontal="right"/>
    </xf>
    <xf numFmtId="49" fontId="71" fillId="0" borderId="0" xfId="130" applyNumberFormat="1" applyFont="1" applyFill="1" applyAlignment="1">
      <alignment horizontal="right"/>
    </xf>
    <xf numFmtId="0" fontId="70" fillId="0" borderId="0" xfId="130" applyFont="1" applyFill="1" applyAlignment="1">
      <alignment horizontal="right"/>
    </xf>
    <xf numFmtId="49" fontId="77" fillId="0" borderId="0" xfId="130" applyNumberFormat="1" applyFont="1" applyFill="1" applyBorder="1" applyAlignment="1">
      <alignment horizontal="right"/>
    </xf>
    <xf numFmtId="49" fontId="70" fillId="0" borderId="0" xfId="130" applyNumberFormat="1" applyFont="1" applyFill="1" applyBorder="1" applyAlignment="1">
      <alignment horizontal="right"/>
    </xf>
    <xf numFmtId="0" fontId="77" fillId="0" borderId="0" xfId="130" applyFont="1" applyFill="1" applyAlignment="1">
      <alignment horizontal="right"/>
    </xf>
    <xf numFmtId="0" fontId="70" fillId="0" borderId="0" xfId="130" applyFont="1" applyBorder="1" applyAlignment="1">
      <alignment horizontal="right"/>
    </xf>
    <xf numFmtId="0" fontId="70" fillId="0" borderId="0" xfId="130" applyFont="1" applyFill="1" applyBorder="1" applyAlignment="1">
      <alignment horizontal="right"/>
    </xf>
    <xf numFmtId="0" fontId="60" fillId="0" borderId="0" xfId="130" applyFont="1" applyBorder="1" applyAlignment="1">
      <alignment horizontal="right"/>
    </xf>
    <xf numFmtId="0" fontId="60" fillId="0" borderId="0" xfId="130" applyFont="1" applyBorder="1" applyAlignment="1">
      <alignment horizontal="right" wrapText="1"/>
    </xf>
    <xf numFmtId="4" fontId="60" fillId="0" borderId="0" xfId="130" applyNumberFormat="1" applyFont="1" applyBorder="1" applyAlignment="1">
      <alignment horizontal="right" wrapText="1"/>
    </xf>
    <xf numFmtId="0" fontId="70" fillId="0" borderId="0" xfId="130" applyFont="1" applyBorder="1" applyAlignment="1">
      <alignment horizontal="right" wrapText="1"/>
    </xf>
    <xf numFmtId="4" fontId="60" fillId="0" borderId="0" xfId="130" applyNumberFormat="1" applyFont="1" applyFill="1" applyBorder="1" applyAlignment="1">
      <alignment horizontal="right" wrapText="1"/>
    </xf>
    <xf numFmtId="0" fontId="77" fillId="0" borderId="1" xfId="130" applyFont="1" applyBorder="1" applyAlignment="1">
      <alignment horizontal="right"/>
    </xf>
    <xf numFmtId="4" fontId="77" fillId="0" borderId="1" xfId="130" applyNumberFormat="1" applyFont="1" applyBorder="1" applyAlignment="1">
      <alignment horizontal="right"/>
    </xf>
    <xf numFmtId="0" fontId="71" fillId="0" borderId="0" xfId="130" applyFont="1" applyAlignment="1">
      <alignment horizontal="right"/>
    </xf>
    <xf numFmtId="4" fontId="60" fillId="0" borderId="3" xfId="130" applyNumberFormat="1" applyFont="1" applyBorder="1" applyAlignment="1">
      <alignment horizontal="right"/>
    </xf>
    <xf numFmtId="4" fontId="60" fillId="0" borderId="3" xfId="130" applyNumberFormat="1" applyFont="1" applyFill="1" applyBorder="1" applyAlignment="1">
      <alignment horizontal="right"/>
    </xf>
    <xf numFmtId="4" fontId="67" fillId="0" borderId="0" xfId="130" applyNumberFormat="1" applyFont="1" applyAlignment="1">
      <alignment horizontal="right"/>
    </xf>
    <xf numFmtId="49" fontId="71" fillId="0" borderId="0" xfId="130" applyNumberFormat="1" applyFont="1" applyFill="1" applyAlignment="1">
      <alignment horizontal="right" wrapText="1"/>
    </xf>
    <xf numFmtId="49" fontId="84" fillId="0" borderId="0" xfId="130" applyNumberFormat="1" applyFont="1" applyFill="1" applyAlignment="1">
      <alignment horizontal="right"/>
    </xf>
    <xf numFmtId="4" fontId="77" fillId="0" borderId="0" xfId="130" applyNumberFormat="1" applyFont="1" applyBorder="1" applyAlignment="1">
      <alignment horizontal="right" wrapText="1"/>
    </xf>
    <xf numFmtId="0" fontId="77" fillId="0" borderId="0" xfId="130" applyFont="1" applyBorder="1" applyAlignment="1">
      <alignment horizontal="right" wrapText="1"/>
    </xf>
    <xf numFmtId="4" fontId="70" fillId="0" borderId="0" xfId="130" applyNumberFormat="1" applyFont="1" applyBorder="1" applyAlignment="1">
      <alignment horizontal="right" wrapText="1"/>
    </xf>
    <xf numFmtId="4" fontId="77" fillId="0" borderId="0" xfId="130" applyNumberFormat="1" applyFont="1" applyFill="1" applyBorder="1" applyAlignment="1">
      <alignment horizontal="right" wrapText="1"/>
    </xf>
    <xf numFmtId="0" fontId="60" fillId="0" borderId="0" xfId="0" applyFont="1" applyBorder="1" applyAlignment="1">
      <alignment horizontal="right" wrapText="1"/>
    </xf>
    <xf numFmtId="49" fontId="77" fillId="0" borderId="0" xfId="0" applyNumberFormat="1" applyFont="1" applyFill="1" applyAlignment="1">
      <alignment horizontal="right"/>
    </xf>
    <xf numFmtId="49" fontId="70" fillId="0" borderId="0" xfId="0" applyNumberFormat="1" applyFont="1" applyFill="1" applyAlignment="1">
      <alignment horizontal="right"/>
    </xf>
    <xf numFmtId="0" fontId="70" fillId="0" borderId="0" xfId="0" applyFont="1" applyAlignment="1">
      <alignment horizontal="right"/>
    </xf>
    <xf numFmtId="4" fontId="70" fillId="0" borderId="0" xfId="0" applyNumberFormat="1" applyFont="1" applyAlignment="1">
      <alignment horizontal="right"/>
    </xf>
    <xf numFmtId="0" fontId="70" fillId="0" borderId="0" xfId="0" applyFont="1" applyBorder="1" applyAlignment="1">
      <alignment horizontal="right"/>
    </xf>
    <xf numFmtId="4" fontId="70" fillId="0" borderId="0" xfId="0" applyNumberFormat="1" applyFont="1" applyBorder="1" applyAlignment="1">
      <alignment horizontal="right"/>
    </xf>
    <xf numFmtId="0" fontId="70" fillId="0" borderId="0" xfId="0" applyFont="1" applyBorder="1" applyAlignment="1">
      <alignment horizontal="right" wrapText="1"/>
    </xf>
    <xf numFmtId="0" fontId="70" fillId="0" borderId="0" xfId="0" applyFont="1" applyFill="1" applyAlignment="1">
      <alignment horizontal="right"/>
    </xf>
    <xf numFmtId="4" fontId="71" fillId="0" borderId="0" xfId="130" applyNumberFormat="1" applyFont="1" applyFill="1" applyAlignment="1">
      <alignment horizontal="right" vertical="top"/>
    </xf>
    <xf numFmtId="0" fontId="77" fillId="0" borderId="0" xfId="130" applyFont="1" applyBorder="1" applyAlignment="1">
      <alignment horizontal="right"/>
    </xf>
    <xf numFmtId="0" fontId="60" fillId="0" borderId="0" xfId="130" applyFont="1" applyBorder="1" applyAlignment="1">
      <alignment horizontal="right" vertical="center" wrapText="1"/>
    </xf>
    <xf numFmtId="4" fontId="70" fillId="0" borderId="0" xfId="130" applyNumberFormat="1" applyFont="1" applyBorder="1" applyAlignment="1">
      <alignment horizontal="right" vertical="center" wrapText="1"/>
    </xf>
    <xf numFmtId="4" fontId="70" fillId="0" borderId="0" xfId="130" applyNumberFormat="1" applyFont="1" applyFill="1" applyBorder="1" applyAlignment="1">
      <alignment horizontal="right" vertical="center" wrapText="1"/>
    </xf>
    <xf numFmtId="4" fontId="77" fillId="0" borderId="0" xfId="130" applyNumberFormat="1" applyFont="1" applyBorder="1" applyAlignment="1">
      <alignment horizontal="right"/>
    </xf>
    <xf numFmtId="0" fontId="71" fillId="0" borderId="0" xfId="130" applyFont="1" applyBorder="1" applyAlignment="1">
      <alignment horizontal="right"/>
    </xf>
    <xf numFmtId="0" fontId="84" fillId="0" borderId="0" xfId="130" applyFont="1" applyAlignment="1">
      <alignment horizontal="right"/>
    </xf>
    <xf numFmtId="49" fontId="77" fillId="0" borderId="3" xfId="130" applyNumberFormat="1" applyFont="1" applyFill="1" applyBorder="1" applyAlignment="1">
      <alignment horizontal="right"/>
    </xf>
    <xf numFmtId="0" fontId="60" fillId="0" borderId="0" xfId="130" applyFont="1" applyFill="1" applyAlignment="1">
      <alignment horizontal="right" indent="2"/>
    </xf>
    <xf numFmtId="0" fontId="77" fillId="0" borderId="0" xfId="130" applyFont="1" applyFill="1" applyAlignment="1">
      <alignment horizontal="right" vertical="center" indent="2"/>
    </xf>
    <xf numFmtId="4" fontId="66" fillId="0" borderId="0" xfId="130" applyNumberFormat="1" applyFont="1" applyFill="1" applyAlignment="1">
      <alignment horizontal="right" vertical="top"/>
    </xf>
    <xf numFmtId="49" fontId="77" fillId="0" borderId="0" xfId="130" applyNumberFormat="1" applyFont="1" applyAlignment="1">
      <alignment horizontal="right"/>
    </xf>
    <xf numFmtId="49" fontId="60" fillId="0" borderId="0" xfId="130" applyNumberFormat="1" applyFont="1" applyAlignment="1">
      <alignment horizontal="right"/>
    </xf>
    <xf numFmtId="49" fontId="70" fillId="0" borderId="0" xfId="130" applyNumberFormat="1" applyFont="1" applyAlignment="1">
      <alignment horizontal="right"/>
    </xf>
    <xf numFmtId="0" fontId="70" fillId="0" borderId="3" xfId="130" applyFont="1" applyBorder="1" applyAlignment="1">
      <alignment horizontal="right"/>
    </xf>
    <xf numFmtId="4" fontId="60" fillId="0" borderId="0" xfId="130" applyNumberFormat="1" applyFont="1" applyAlignment="1">
      <alignment horizontal="right" vertical="center"/>
    </xf>
    <xf numFmtId="0" fontId="77" fillId="0" borderId="0" xfId="130" applyFont="1" applyAlignment="1">
      <alignment horizontal="right" vertical="center"/>
    </xf>
    <xf numFmtId="0" fontId="77" fillId="0" borderId="3" xfId="130" applyFont="1" applyBorder="1" applyAlignment="1">
      <alignment horizontal="right"/>
    </xf>
    <xf numFmtId="0" fontId="60" fillId="0" borderId="0" xfId="130" applyFont="1" applyBorder="1" applyAlignment="1">
      <alignment horizontal="right" vertical="center"/>
    </xf>
    <xf numFmtId="0" fontId="70" fillId="0" borderId="3" xfId="130" applyFont="1" applyBorder="1" applyAlignment="1">
      <alignment horizontal="right" vertical="center"/>
    </xf>
    <xf numFmtId="4" fontId="60" fillId="0" borderId="0" xfId="130" applyNumberFormat="1" applyFont="1" applyFill="1" applyAlignment="1">
      <alignment horizontal="right" vertical="center"/>
    </xf>
    <xf numFmtId="49" fontId="77" fillId="0" borderId="0" xfId="130" applyNumberFormat="1" applyFont="1" applyFill="1" applyAlignment="1">
      <alignment horizontal="right" vertical="center"/>
    </xf>
    <xf numFmtId="0" fontId="66" fillId="0" borderId="0" xfId="130" applyFont="1" applyBorder="1" applyAlignment="1">
      <alignment horizontal="right" vertical="center"/>
    </xf>
    <xf numFmtId="4" fontId="66" fillId="0" borderId="0" xfId="130" applyNumberFormat="1" applyFont="1" applyBorder="1" applyAlignment="1">
      <alignment horizontal="right" vertical="center"/>
    </xf>
    <xf numFmtId="0" fontId="60" fillId="0" borderId="0" xfId="130" applyFont="1" applyBorder="1" applyAlignment="1" applyProtection="1">
      <alignment horizontal="right" vertical="center"/>
      <protection locked="0"/>
    </xf>
    <xf numFmtId="0" fontId="77" fillId="0" borderId="0" xfId="130" applyFont="1" applyBorder="1" applyAlignment="1">
      <alignment horizontal="right" vertical="center"/>
    </xf>
    <xf numFmtId="49" fontId="60" fillId="0" borderId="0" xfId="130" applyNumberFormat="1" applyFont="1" applyFill="1" applyAlignment="1">
      <alignment horizontal="right" vertical="center"/>
    </xf>
    <xf numFmtId="0" fontId="70" fillId="0" borderId="0" xfId="130" applyFont="1" applyBorder="1" applyAlignment="1">
      <alignment horizontal="right" vertical="center"/>
    </xf>
    <xf numFmtId="0" fontId="84" fillId="0" borderId="0" xfId="130" applyFont="1" applyBorder="1" applyAlignment="1">
      <alignment horizontal="right" vertical="center"/>
    </xf>
    <xf numFmtId="4" fontId="84" fillId="0" borderId="0" xfId="130" applyNumberFormat="1" applyFont="1" applyBorder="1" applyAlignment="1">
      <alignment horizontal="right" vertical="center"/>
    </xf>
    <xf numFmtId="4" fontId="77" fillId="0" borderId="0" xfId="130" applyNumberFormat="1" applyFont="1" applyAlignment="1">
      <alignment horizontal="right" vertical="center"/>
    </xf>
    <xf numFmtId="4" fontId="70" fillId="0" borderId="0" xfId="130" applyNumberFormat="1" applyFont="1" applyAlignment="1">
      <alignment horizontal="right" vertical="center"/>
    </xf>
    <xf numFmtId="49" fontId="77" fillId="0" borderId="3" xfId="130" applyNumberFormat="1" applyFont="1" applyFill="1" applyBorder="1" applyAlignment="1">
      <alignment horizontal="right" vertical="center"/>
    </xf>
    <xf numFmtId="0" fontId="66" fillId="0" borderId="0" xfId="130" applyFont="1" applyAlignment="1">
      <alignment horizontal="right" vertical="center"/>
    </xf>
    <xf numFmtId="49" fontId="84" fillId="0" borderId="0" xfId="130" applyNumberFormat="1" applyFont="1" applyFill="1" applyBorder="1" applyAlignment="1">
      <alignment horizontal="right"/>
    </xf>
    <xf numFmtId="49" fontId="71" fillId="0" borderId="0" xfId="130" applyNumberFormat="1" applyFont="1" applyFill="1" applyBorder="1" applyAlignment="1">
      <alignment horizontal="right"/>
    </xf>
    <xf numFmtId="0" fontId="71" fillId="0" borderId="0" xfId="130" applyFont="1" applyBorder="1" applyAlignment="1">
      <alignment horizontal="right" wrapText="1"/>
    </xf>
    <xf numFmtId="4" fontId="71" fillId="0" borderId="0" xfId="130" applyNumberFormat="1" applyFont="1" applyFill="1" applyAlignment="1">
      <alignment horizontal="right"/>
    </xf>
    <xf numFmtId="4" fontId="77" fillId="0" borderId="0" xfId="130" applyNumberFormat="1" applyFont="1" applyFill="1" applyBorder="1" applyAlignment="1">
      <alignment horizontal="right"/>
    </xf>
    <xf numFmtId="4" fontId="71" fillId="0" borderId="0" xfId="130" applyNumberFormat="1" applyFont="1" applyFill="1" applyAlignment="1">
      <alignment horizontal="right" wrapText="1"/>
    </xf>
    <xf numFmtId="4" fontId="84" fillId="0" borderId="0" xfId="130" applyNumberFormat="1" applyFont="1" applyFill="1" applyAlignment="1">
      <alignment horizontal="right"/>
    </xf>
    <xf numFmtId="4" fontId="70" fillId="0" borderId="0" xfId="0" applyNumberFormat="1" applyFont="1" applyFill="1" applyBorder="1" applyAlignment="1">
      <alignment horizontal="right" wrapText="1"/>
    </xf>
    <xf numFmtId="4" fontId="71" fillId="0" borderId="0" xfId="130" applyNumberFormat="1" applyFont="1" applyBorder="1" applyAlignment="1">
      <alignment horizontal="right"/>
    </xf>
    <xf numFmtId="4" fontId="84" fillId="0" borderId="0" xfId="130" applyNumberFormat="1" applyFont="1" applyAlignment="1">
      <alignment horizontal="right"/>
    </xf>
    <xf numFmtId="4" fontId="60" fillId="0" borderId="3" xfId="130" applyNumberFormat="1" applyFont="1" applyBorder="1" applyAlignment="1">
      <alignment horizontal="right" vertical="center"/>
    </xf>
    <xf numFmtId="4" fontId="77" fillId="0" borderId="3" xfId="130" applyNumberFormat="1" applyFont="1" applyBorder="1" applyAlignment="1">
      <alignment horizontal="right" vertical="center"/>
    </xf>
    <xf numFmtId="4" fontId="70" fillId="0" borderId="3" xfId="130" applyNumberFormat="1" applyFont="1" applyBorder="1" applyAlignment="1">
      <alignment horizontal="right"/>
    </xf>
    <xf numFmtId="4" fontId="60" fillId="0" borderId="0" xfId="130" applyNumberFormat="1" applyFont="1" applyBorder="1" applyAlignment="1">
      <alignment horizontal="right" vertical="center"/>
    </xf>
    <xf numFmtId="4" fontId="70" fillId="0" borderId="3" xfId="130" applyNumberFormat="1" applyFont="1" applyBorder="1" applyAlignment="1">
      <alignment horizontal="right" vertical="center"/>
    </xf>
    <xf numFmtId="4" fontId="60" fillId="0" borderId="0" xfId="130" applyNumberFormat="1" applyFont="1" applyBorder="1" applyAlignment="1" applyProtection="1">
      <alignment horizontal="right" vertical="center"/>
      <protection locked="0"/>
    </xf>
    <xf numFmtId="4" fontId="77" fillId="0" borderId="0" xfId="130" applyNumberFormat="1" applyFont="1" applyBorder="1" applyAlignment="1">
      <alignment horizontal="right" vertical="center"/>
    </xf>
    <xf numFmtId="4" fontId="70" fillId="0" borderId="0" xfId="130" applyNumberFormat="1" applyFont="1" applyBorder="1" applyAlignment="1">
      <alignment horizontal="right" vertical="center"/>
    </xf>
    <xf numFmtId="4" fontId="84" fillId="0" borderId="0" xfId="130" applyNumberFormat="1" applyFont="1" applyFill="1" applyBorder="1" applyAlignment="1">
      <alignment horizontal="right"/>
    </xf>
    <xf numFmtId="4" fontId="71" fillId="0" borderId="0" xfId="130" applyNumberFormat="1" applyFont="1" applyBorder="1" applyAlignment="1">
      <alignment horizontal="right" wrapText="1"/>
    </xf>
    <xf numFmtId="165" fontId="60" fillId="0" borderId="0" xfId="130" applyNumberFormat="1" applyFont="1" applyFill="1" applyAlignment="1">
      <alignment horizontal="right"/>
    </xf>
    <xf numFmtId="165" fontId="77" fillId="0" borderId="0" xfId="130" applyNumberFormat="1" applyFont="1" applyFill="1" applyAlignment="1">
      <alignment horizontal="right"/>
    </xf>
    <xf numFmtId="165" fontId="84" fillId="0" borderId="0" xfId="130" applyNumberFormat="1" applyFont="1" applyFill="1" applyAlignment="1">
      <alignment horizontal="right" vertical="top"/>
    </xf>
    <xf numFmtId="165" fontId="60" fillId="0" borderId="0" xfId="130" applyNumberFormat="1" applyFont="1" applyAlignment="1">
      <alignment horizontal="right"/>
    </xf>
    <xf numFmtId="165" fontId="77" fillId="0" borderId="0" xfId="130" applyNumberFormat="1" applyFont="1" applyAlignment="1">
      <alignment horizontal="right"/>
    </xf>
    <xf numFmtId="165" fontId="60" fillId="0" borderId="1" xfId="130" applyNumberFormat="1" applyFont="1" applyBorder="1" applyAlignment="1">
      <alignment horizontal="right"/>
    </xf>
    <xf numFmtId="165" fontId="60" fillId="0" borderId="0" xfId="130" applyNumberFormat="1" applyFont="1" applyBorder="1" applyAlignment="1">
      <alignment horizontal="right"/>
    </xf>
    <xf numFmtId="165" fontId="70" fillId="0" borderId="0" xfId="130" applyNumberFormat="1" applyFont="1" applyFill="1" applyAlignment="1">
      <alignment horizontal="right"/>
    </xf>
    <xf numFmtId="165" fontId="66" fillId="0" borderId="0" xfId="130" applyNumberFormat="1" applyFont="1" applyAlignment="1">
      <alignment horizontal="right"/>
    </xf>
    <xf numFmtId="165" fontId="70" fillId="0" borderId="1" xfId="130" applyNumberFormat="1" applyFont="1" applyBorder="1" applyAlignment="1">
      <alignment horizontal="right"/>
    </xf>
    <xf numFmtId="165" fontId="70" fillId="0" borderId="0" xfId="130" applyNumberFormat="1" applyFont="1" applyAlignment="1">
      <alignment horizontal="right"/>
    </xf>
    <xf numFmtId="165" fontId="60" fillId="0" borderId="3" xfId="130" applyNumberFormat="1" applyFont="1" applyBorder="1" applyAlignment="1">
      <alignment horizontal="right"/>
    </xf>
    <xf numFmtId="165" fontId="70" fillId="0" borderId="0" xfId="130" applyNumberFormat="1" applyFont="1" applyFill="1" applyBorder="1" applyAlignment="1">
      <alignment horizontal="right"/>
    </xf>
    <xf numFmtId="165" fontId="60" fillId="0" borderId="3" xfId="130" applyNumberFormat="1" applyFont="1" applyFill="1" applyBorder="1" applyAlignment="1">
      <alignment horizontal="right"/>
    </xf>
    <xf numFmtId="165" fontId="70" fillId="0" borderId="0" xfId="130" applyNumberFormat="1" applyFont="1" applyFill="1" applyAlignment="1">
      <alignment horizontal="right" wrapText="1"/>
    </xf>
    <xf numFmtId="165" fontId="70" fillId="0" borderId="0" xfId="0" applyNumberFormat="1" applyFont="1" applyFill="1" applyAlignment="1">
      <alignment horizontal="right"/>
    </xf>
    <xf numFmtId="165" fontId="71" fillId="0" borderId="0" xfId="130" applyNumberFormat="1" applyFont="1" applyFill="1" applyAlignment="1">
      <alignment horizontal="right" vertical="top"/>
    </xf>
    <xf numFmtId="165" fontId="60" fillId="0" borderId="0" xfId="130" applyNumberFormat="1" applyFont="1" applyFill="1" applyBorder="1" applyAlignment="1">
      <alignment horizontal="right"/>
    </xf>
    <xf numFmtId="165" fontId="70" fillId="0" borderId="3" xfId="130" applyNumberFormat="1" applyFont="1" applyFill="1" applyBorder="1" applyAlignment="1">
      <alignment horizontal="right"/>
    </xf>
    <xf numFmtId="165" fontId="70" fillId="0" borderId="0" xfId="130" applyNumberFormat="1" applyFont="1" applyBorder="1" applyAlignment="1">
      <alignment horizontal="right"/>
    </xf>
    <xf numFmtId="165" fontId="66" fillId="0" borderId="0" xfId="130" applyNumberFormat="1" applyFont="1" applyFill="1" applyAlignment="1">
      <alignment horizontal="right" vertical="top"/>
    </xf>
    <xf numFmtId="165" fontId="60" fillId="0" borderId="0" xfId="130" applyNumberFormat="1" applyFont="1" applyAlignment="1">
      <alignment horizontal="right" vertical="center"/>
    </xf>
    <xf numFmtId="165" fontId="70" fillId="0" borderId="3" xfId="130" applyNumberFormat="1" applyFont="1" applyBorder="1" applyAlignment="1">
      <alignment horizontal="right"/>
    </xf>
    <xf numFmtId="165" fontId="77" fillId="0" borderId="0" xfId="130" applyNumberFormat="1" applyFont="1" applyAlignment="1">
      <alignment horizontal="right" vertical="center"/>
    </xf>
    <xf numFmtId="165" fontId="70" fillId="0" borderId="3" xfId="130" applyNumberFormat="1" applyFont="1" applyBorder="1" applyAlignment="1">
      <alignment horizontal="right" vertical="center"/>
    </xf>
    <xf numFmtId="165" fontId="60" fillId="0" borderId="0" xfId="130" applyNumberFormat="1" applyFont="1" applyFill="1" applyAlignment="1">
      <alignment horizontal="right" vertical="center"/>
    </xf>
    <xf numFmtId="165" fontId="77" fillId="0" borderId="0" xfId="130" applyNumberFormat="1" applyFont="1" applyFill="1" applyAlignment="1">
      <alignment horizontal="right" vertical="center"/>
    </xf>
    <xf numFmtId="165" fontId="70" fillId="0" borderId="0" xfId="130" applyNumberFormat="1" applyFont="1" applyAlignment="1">
      <alignment horizontal="right" vertical="center"/>
    </xf>
    <xf numFmtId="165" fontId="60" fillId="0" borderId="3" xfId="130" applyNumberFormat="1" applyFont="1" applyFill="1" applyBorder="1" applyAlignment="1">
      <alignment horizontal="right" vertical="center"/>
    </xf>
    <xf numFmtId="165" fontId="71" fillId="0" borderId="0" xfId="130" applyNumberFormat="1" applyFont="1" applyFill="1" applyBorder="1" applyAlignment="1">
      <alignment horizontal="right"/>
    </xf>
    <xf numFmtId="4" fontId="77" fillId="0" borderId="0" xfId="130" applyNumberFormat="1" applyFont="1" applyFill="1" applyAlignment="1">
      <alignment horizontal="right" vertical="top"/>
    </xf>
    <xf numFmtId="4" fontId="70" fillId="0" borderId="0" xfId="130" applyNumberFormat="1" applyFont="1" applyFill="1" applyAlignment="1">
      <alignment horizontal="right" vertical="top"/>
    </xf>
    <xf numFmtId="4" fontId="60" fillId="0" borderId="0" xfId="130" applyNumberFormat="1" applyFont="1" applyFill="1" applyAlignment="1">
      <alignment horizontal="right" vertical="top"/>
    </xf>
    <xf numFmtId="0" fontId="66" fillId="0" borderId="0" xfId="5" applyFont="1" applyAlignment="1">
      <alignment horizontal="center" vertical="top" wrapText="1"/>
    </xf>
    <xf numFmtId="0" fontId="60" fillId="0" borderId="0" xfId="5" applyFont="1" applyAlignment="1">
      <alignment horizontal="justify" vertical="top" wrapText="1"/>
    </xf>
    <xf numFmtId="4" fontId="60" fillId="0" borderId="0" xfId="5" applyNumberFormat="1" applyFont="1" applyAlignment="1">
      <alignment horizontal="center" wrapText="1"/>
    </xf>
    <xf numFmtId="4" fontId="60" fillId="0" borderId="0" xfId="5" applyNumberFormat="1" applyFont="1" applyAlignment="1">
      <alignment horizontal="right" wrapText="1"/>
    </xf>
    <xf numFmtId="4" fontId="60" fillId="0" borderId="0" xfId="5" applyNumberFormat="1" applyFont="1"/>
    <xf numFmtId="0" fontId="60" fillId="0" borderId="0" xfId="5" applyFont="1"/>
    <xf numFmtId="0" fontId="66" fillId="0" borderId="0" xfId="5" applyFont="1" applyAlignment="1">
      <alignment horizontal="justify" vertical="top" wrapText="1"/>
    </xf>
    <xf numFmtId="0" fontId="60" fillId="0" borderId="3" xfId="5" applyFont="1" applyBorder="1" applyAlignment="1">
      <alignment vertical="top" wrapText="1"/>
    </xf>
    <xf numFmtId="4" fontId="60" fillId="0" borderId="3" xfId="5" applyNumberFormat="1" applyFont="1" applyBorder="1" applyAlignment="1">
      <alignment horizontal="center" wrapText="1"/>
    </xf>
    <xf numFmtId="4" fontId="60" fillId="0" borderId="3" xfId="5" applyNumberFormat="1" applyFont="1" applyBorder="1" applyAlignment="1">
      <alignment horizontal="right" wrapText="1"/>
    </xf>
    <xf numFmtId="4" fontId="60" fillId="0" borderId="3" xfId="5" applyNumberFormat="1" applyFont="1" applyBorder="1"/>
    <xf numFmtId="0" fontId="60" fillId="0" borderId="0" xfId="5" applyFont="1" applyAlignment="1">
      <alignment vertical="top" wrapText="1"/>
    </xf>
    <xf numFmtId="0" fontId="60" fillId="0" borderId="0" xfId="5" applyFont="1" applyAlignment="1">
      <alignment horizontal="center" vertical="top" wrapText="1"/>
    </xf>
    <xf numFmtId="4" fontId="60" fillId="0" borderId="0" xfId="5" applyNumberFormat="1" applyFont="1" applyAlignment="1">
      <alignment horizontal="left"/>
    </xf>
    <xf numFmtId="0" fontId="60" fillId="0" borderId="0" xfId="5" applyFont="1" applyFill="1" applyAlignment="1">
      <alignment vertical="top" wrapText="1"/>
    </xf>
    <xf numFmtId="0" fontId="60" fillId="0" borderId="0" xfId="5" quotePrefix="1" applyFont="1" applyFill="1" applyAlignment="1">
      <alignment vertical="top" wrapText="1"/>
    </xf>
    <xf numFmtId="0" fontId="66" fillId="0" borderId="0" xfId="5" applyFont="1" applyFill="1" applyBorder="1" applyAlignment="1">
      <alignment horizontal="justify" vertical="top" wrapText="1"/>
    </xf>
    <xf numFmtId="4" fontId="60" fillId="0" borderId="0" xfId="5" applyNumberFormat="1" applyFont="1" applyBorder="1"/>
    <xf numFmtId="0" fontId="66" fillId="0" borderId="0" xfId="5" applyFont="1" applyAlignment="1">
      <alignment vertical="top" wrapText="1"/>
    </xf>
    <xf numFmtId="0" fontId="60" fillId="0" borderId="0" xfId="5" applyFont="1" applyBorder="1" applyAlignment="1">
      <alignment vertical="top" wrapText="1"/>
    </xf>
    <xf numFmtId="0" fontId="60" fillId="0" borderId="3" xfId="5" applyFont="1" applyBorder="1" applyAlignment="1">
      <alignment horizontal="justify" vertical="top" wrapText="1"/>
    </xf>
    <xf numFmtId="4" fontId="66" fillId="0" borderId="0" xfId="5" applyNumberFormat="1" applyFont="1"/>
    <xf numFmtId="0" fontId="66" fillId="0" borderId="0" xfId="5" applyFont="1" applyBorder="1" applyAlignment="1">
      <alignment horizontal="right" vertical="top" wrapText="1"/>
    </xf>
    <xf numFmtId="0" fontId="66" fillId="0" borderId="0" xfId="5" applyFont="1" applyBorder="1" applyAlignment="1">
      <alignment horizontal="right" wrapText="1"/>
    </xf>
    <xf numFmtId="0" fontId="60" fillId="3" borderId="0" xfId="5" applyFont="1" applyFill="1" applyAlignment="1">
      <alignment horizontal="justify" vertical="top" wrapText="1"/>
    </xf>
    <xf numFmtId="0" fontId="66" fillId="0" borderId="19" xfId="5" applyFont="1" applyBorder="1" applyAlignment="1">
      <alignment vertical="top" wrapText="1"/>
    </xf>
    <xf numFmtId="0" fontId="66" fillId="0" borderId="18" xfId="5" applyFont="1" applyBorder="1" applyAlignment="1">
      <alignment vertical="top" wrapText="1"/>
    </xf>
    <xf numFmtId="4" fontId="66" fillId="0" borderId="18" xfId="5" applyNumberFormat="1" applyFont="1" applyBorder="1" applyAlignment="1">
      <alignment horizontal="center" wrapText="1"/>
    </xf>
    <xf numFmtId="4" fontId="66" fillId="0" borderId="18" xfId="5" applyNumberFormat="1" applyFont="1" applyBorder="1" applyAlignment="1">
      <alignment horizontal="right" wrapText="1"/>
    </xf>
    <xf numFmtId="0" fontId="60" fillId="0" borderId="0" xfId="2" applyFont="1" applyAlignment="1">
      <alignment vertical="center" wrapText="1"/>
    </xf>
    <xf numFmtId="4" fontId="66" fillId="0" borderId="0" xfId="5" applyNumberFormat="1" applyFont="1" applyBorder="1" applyAlignment="1">
      <alignment horizontal="right" wrapText="1"/>
    </xf>
    <xf numFmtId="4" fontId="66" fillId="0" borderId="18" xfId="5" applyNumberFormat="1" applyFont="1" applyBorder="1"/>
    <xf numFmtId="165" fontId="60" fillId="0" borderId="0" xfId="5" applyNumberFormat="1" applyFont="1"/>
    <xf numFmtId="165" fontId="60" fillId="0" borderId="3" xfId="5" applyNumberFormat="1" applyFont="1" applyBorder="1"/>
    <xf numFmtId="165" fontId="60" fillId="0" borderId="0" xfId="5" applyNumberFormat="1" applyFont="1" applyBorder="1"/>
    <xf numFmtId="165" fontId="66" fillId="0" borderId="0" xfId="5" applyNumberFormat="1" applyFont="1" applyFill="1" applyBorder="1"/>
    <xf numFmtId="165" fontId="66" fillId="0" borderId="17" xfId="5" applyNumberFormat="1" applyFont="1" applyBorder="1"/>
    <xf numFmtId="10" fontId="85" fillId="0" borderId="0" xfId="0" applyNumberFormat="1" applyFont="1"/>
    <xf numFmtId="165" fontId="85" fillId="0" borderId="0" xfId="0" applyNumberFormat="1" applyFont="1" applyBorder="1"/>
    <xf numFmtId="10" fontId="60" fillId="0" borderId="0" xfId="0" applyNumberFormat="1" applyFont="1"/>
    <xf numFmtId="0" fontId="85" fillId="0" borderId="0" xfId="0" applyFont="1" applyFill="1" applyBorder="1"/>
    <xf numFmtId="165" fontId="60" fillId="0" borderId="0" xfId="0" applyNumberFormat="1" applyFont="1"/>
    <xf numFmtId="165" fontId="85" fillId="0" borderId="0" xfId="0" applyNumberFormat="1" applyFont="1"/>
    <xf numFmtId="0" fontId="60" fillId="0" borderId="3" xfId="0" applyFont="1" applyBorder="1" applyAlignment="1">
      <alignment horizontal="justify" wrapText="1"/>
    </xf>
    <xf numFmtId="0" fontId="70" fillId="0" borderId="1" xfId="0" applyFont="1" applyFill="1" applyBorder="1" applyAlignment="1">
      <alignment horizontal="justify" vertical="top" wrapText="1"/>
    </xf>
    <xf numFmtId="0" fontId="60" fillId="3" borderId="0" xfId="0" applyFont="1" applyFill="1"/>
    <xf numFmtId="0" fontId="0" fillId="3" borderId="0" xfId="0" applyFill="1"/>
    <xf numFmtId="0" fontId="60" fillId="0" borderId="0" xfId="6" applyFont="1" applyAlignment="1">
      <alignment horizontal="left" vertical="top"/>
    </xf>
    <xf numFmtId="0" fontId="91" fillId="0" borderId="36" xfId="0" applyFont="1" applyBorder="1"/>
    <xf numFmtId="0" fontId="91" fillId="0" borderId="4" xfId="0" applyFont="1" applyBorder="1"/>
    <xf numFmtId="165" fontId="91" fillId="0" borderId="37" xfId="0" applyNumberFormat="1" applyFont="1" applyBorder="1"/>
    <xf numFmtId="0" fontId="91" fillId="0" borderId="35" xfId="0" applyFont="1" applyBorder="1"/>
    <xf numFmtId="0" fontId="91" fillId="0" borderId="0" xfId="0" applyFont="1" applyBorder="1"/>
    <xf numFmtId="165" fontId="91" fillId="0" borderId="38" xfId="0" applyNumberFormat="1" applyFont="1" applyBorder="1"/>
    <xf numFmtId="0" fontId="63" fillId="0" borderId="35" xfId="0" applyFont="1" applyBorder="1"/>
    <xf numFmtId="0" fontId="63" fillId="0" borderId="39" xfId="0" applyFont="1" applyBorder="1"/>
    <xf numFmtId="0" fontId="91" fillId="0" borderId="6" xfId="0" applyFont="1" applyBorder="1"/>
    <xf numFmtId="165" fontId="91" fillId="0" borderId="40" xfId="0" applyNumberFormat="1" applyFont="1" applyBorder="1"/>
    <xf numFmtId="0" fontId="60" fillId="0" borderId="0" xfId="0" applyFont="1" applyAlignment="1">
      <alignment horizontal="left" vertical="top"/>
    </xf>
    <xf numFmtId="0" fontId="60" fillId="0" borderId="3" xfId="0" applyFont="1" applyBorder="1" applyAlignment="1">
      <alignment horizontal="justify" vertical="top"/>
    </xf>
    <xf numFmtId="4" fontId="60" fillId="0" borderId="9" xfId="0" applyNumberFormat="1" applyFont="1" applyFill="1" applyBorder="1" applyAlignment="1">
      <alignment horizontal="right" wrapText="1"/>
    </xf>
    <xf numFmtId="0" fontId="60" fillId="0" borderId="0" xfId="0" applyFont="1" applyAlignment="1">
      <alignment horizontal="center" wrapText="1"/>
    </xf>
    <xf numFmtId="0" fontId="60" fillId="0" borderId="0" xfId="0" applyFont="1" applyFill="1" applyBorder="1" applyAlignment="1">
      <alignment horizontal="right" vertical="top" wrapText="1"/>
    </xf>
    <xf numFmtId="0" fontId="66" fillId="0" borderId="0" xfId="0" applyFont="1" applyAlignment="1">
      <alignment wrapText="1"/>
    </xf>
    <xf numFmtId="4" fontId="60" fillId="0" borderId="9" xfId="0" applyNumberFormat="1" applyFont="1" applyBorder="1" applyAlignment="1">
      <alignment horizontal="right" vertical="center" wrapText="1"/>
    </xf>
    <xf numFmtId="0" fontId="60" fillId="0" borderId="0" xfId="0" applyFont="1" applyBorder="1" applyAlignment="1">
      <alignment wrapText="1"/>
    </xf>
    <xf numFmtId="4" fontId="66" fillId="0" borderId="9" xfId="0" applyNumberFormat="1" applyFont="1" applyBorder="1" applyAlignment="1">
      <alignment horizontal="right" wrapText="1"/>
    </xf>
    <xf numFmtId="4" fontId="66" fillId="0" borderId="0" xfId="0" applyNumberFormat="1" applyFont="1" applyBorder="1" applyAlignment="1">
      <alignment horizontal="right" wrapText="1"/>
    </xf>
    <xf numFmtId="0" fontId="65" fillId="0" borderId="0" xfId="0" applyFont="1" applyAlignment="1">
      <alignment horizontal="justify"/>
    </xf>
    <xf numFmtId="4" fontId="66" fillId="0" borderId="0" xfId="11" applyNumberFormat="1" applyFont="1" applyBorder="1" applyAlignment="1">
      <alignment horizontal="right"/>
    </xf>
    <xf numFmtId="4" fontId="60" fillId="0" borderId="9" xfId="0" applyNumberFormat="1" applyFont="1" applyBorder="1" applyAlignment="1">
      <alignment horizontal="left" wrapText="1"/>
    </xf>
    <xf numFmtId="0" fontId="60" fillId="0" borderId="0" xfId="0" applyFont="1" applyAlignment="1">
      <alignment horizontal="left" wrapText="1"/>
    </xf>
    <xf numFmtId="0" fontId="66" fillId="0" borderId="0" xfId="6" applyFont="1" applyFill="1" applyAlignment="1">
      <alignment horizontal="left" vertical="top" wrapText="1"/>
    </xf>
    <xf numFmtId="0" fontId="66" fillId="0" borderId="0" xfId="6" applyFont="1" applyFill="1" applyAlignment="1">
      <alignment horizontal="center" vertical="top" wrapText="1"/>
    </xf>
    <xf numFmtId="0" fontId="66" fillId="0" borderId="0" xfId="6" applyFont="1" applyAlignment="1">
      <alignment horizontal="justify" vertical="top" wrapText="1"/>
    </xf>
    <xf numFmtId="0" fontId="66" fillId="0" borderId="0" xfId="6" applyFont="1" applyAlignment="1">
      <alignment horizontal="center" vertical="top" wrapText="1"/>
    </xf>
    <xf numFmtId="0" fontId="66" fillId="0" borderId="0" xfId="6" applyFont="1" applyAlignment="1">
      <alignment horizontal="left" vertical="top" wrapText="1"/>
    </xf>
    <xf numFmtId="49" fontId="66" fillId="0" borderId="0" xfId="6" applyNumberFormat="1" applyFont="1" applyBorder="1" applyAlignment="1">
      <alignment horizontal="center" vertical="top" wrapText="1"/>
    </xf>
    <xf numFmtId="0" fontId="80" fillId="0" borderId="0" xfId="6" applyFont="1" applyAlignment="1">
      <alignment horizontal="center" vertical="top" wrapText="1"/>
    </xf>
    <xf numFmtId="0" fontId="66" fillId="0" borderId="0" xfId="6" applyFont="1" applyBorder="1" applyAlignment="1">
      <alignment horizontal="center" vertical="top" wrapText="1"/>
    </xf>
    <xf numFmtId="0" fontId="66" fillId="0" borderId="0" xfId="6" applyFont="1" applyAlignment="1">
      <alignment vertical="top"/>
    </xf>
    <xf numFmtId="0" fontId="66" fillId="0" borderId="3" xfId="6" applyFont="1" applyBorder="1" applyAlignment="1">
      <alignment horizontal="left" vertical="top" wrapText="1"/>
    </xf>
    <xf numFmtId="49" fontId="66" fillId="0" borderId="3" xfId="6" applyNumberFormat="1" applyFont="1" applyBorder="1" applyAlignment="1">
      <alignment horizontal="center" vertical="top" wrapText="1"/>
    </xf>
    <xf numFmtId="0" fontId="66" fillId="3" borderId="0" xfId="0" applyFont="1" applyFill="1" applyAlignment="1">
      <alignment horizontal="center" vertical="top"/>
    </xf>
    <xf numFmtId="0" fontId="66" fillId="3" borderId="0" xfId="0" applyFont="1" applyFill="1" applyAlignment="1">
      <alignment vertical="top"/>
    </xf>
    <xf numFmtId="0" fontId="60" fillId="0" borderId="0" xfId="0" applyFont="1" applyFill="1" applyAlignment="1">
      <alignment horizontal="justify" vertical="top" wrapText="1"/>
    </xf>
    <xf numFmtId="0" fontId="60" fillId="0" borderId="0" xfId="0" applyFont="1" applyFill="1" applyAlignment="1">
      <alignment vertical="top" wrapText="1"/>
    </xf>
    <xf numFmtId="0" fontId="66" fillId="0" borderId="0" xfId="0" applyFont="1" applyFill="1" applyAlignment="1">
      <alignment horizontal="justify" vertical="top" wrapText="1"/>
    </xf>
    <xf numFmtId="0" fontId="60" fillId="0" borderId="0" xfId="0" applyFont="1" applyFill="1" applyAlignment="1">
      <alignment vertical="top" wrapText="1"/>
    </xf>
    <xf numFmtId="0" fontId="9" fillId="0" borderId="1" xfId="0" applyFont="1" applyBorder="1" applyAlignment="1">
      <alignment horizontal="right" vertical="top" wrapText="1"/>
    </xf>
    <xf numFmtId="0" fontId="9" fillId="0" borderId="1" xfId="0" applyFont="1" applyBorder="1" applyAlignment="1">
      <alignment horizontal="right" wrapText="1"/>
    </xf>
    <xf numFmtId="165" fontId="8" fillId="0" borderId="1" xfId="0" applyNumberFormat="1" applyFont="1" applyBorder="1" applyAlignment="1">
      <alignment horizontal="right" wrapText="1"/>
    </xf>
    <xf numFmtId="0" fontId="9" fillId="0" borderId="0" xfId="0" applyFont="1" applyAlignment="1">
      <alignment vertical="top" wrapText="1"/>
    </xf>
    <xf numFmtId="0" fontId="9" fillId="0" borderId="0" xfId="0" applyFont="1" applyAlignment="1">
      <alignment wrapText="1"/>
    </xf>
    <xf numFmtId="0" fontId="63" fillId="3" borderId="0" xfId="0" applyFont="1" applyFill="1" applyAlignment="1">
      <alignment horizontal="center"/>
    </xf>
    <xf numFmtId="0" fontId="62" fillId="36" borderId="8" xfId="0" applyFont="1" applyFill="1" applyBorder="1" applyAlignment="1">
      <alignment horizontal="center" vertical="center" wrapText="1"/>
    </xf>
    <xf numFmtId="0" fontId="62" fillId="36" borderId="21" xfId="0" applyFont="1" applyFill="1" applyBorder="1" applyAlignment="1">
      <alignment horizontal="center" vertical="center" wrapText="1"/>
    </xf>
    <xf numFmtId="0" fontId="62" fillId="36" borderId="14" xfId="0" applyFont="1" applyFill="1" applyBorder="1" applyAlignment="1">
      <alignment horizontal="center" vertical="center" wrapText="1"/>
    </xf>
    <xf numFmtId="0" fontId="61" fillId="3" borderId="0" xfId="0" applyFont="1" applyFill="1" applyAlignment="1">
      <alignment horizontal="center" vertical="center" wrapText="1"/>
    </xf>
    <xf numFmtId="0" fontId="60" fillId="3" borderId="0" xfId="0" applyFont="1" applyFill="1" applyAlignment="1">
      <alignment horizontal="center" wrapText="1"/>
    </xf>
    <xf numFmtId="0" fontId="60" fillId="3" borderId="0" xfId="0" applyFont="1" applyFill="1" applyAlignment="1">
      <alignment horizontal="center"/>
    </xf>
    <xf numFmtId="43" fontId="66" fillId="0" borderId="1" xfId="0" applyNumberFormat="1" applyFont="1" applyBorder="1" applyAlignment="1">
      <alignment horizontal="right" wrapText="1"/>
    </xf>
    <xf numFmtId="165" fontId="66" fillId="0" borderId="1" xfId="0" applyNumberFormat="1" applyFont="1" applyFill="1" applyBorder="1" applyAlignment="1">
      <alignment horizontal="right" wrapText="1"/>
    </xf>
    <xf numFmtId="0" fontId="60" fillId="0" borderId="0" xfId="0" applyFont="1" applyFill="1" applyAlignment="1">
      <alignment horizontal="justify" vertical="top" wrapText="1"/>
    </xf>
    <xf numFmtId="0" fontId="60" fillId="0" borderId="0" xfId="0" applyFont="1" applyFill="1" applyAlignment="1">
      <alignment horizontal="left" vertical="top" wrapText="1"/>
    </xf>
    <xf numFmtId="0" fontId="60" fillId="0" borderId="0" xfId="0" applyFont="1" applyFill="1" applyAlignment="1">
      <alignment vertical="top" wrapText="1"/>
    </xf>
    <xf numFmtId="0" fontId="66" fillId="0" borderId="0" xfId="0" applyFont="1" applyFill="1" applyAlignment="1">
      <alignment horizontal="justify" vertical="top" wrapText="1"/>
    </xf>
    <xf numFmtId="0" fontId="66" fillId="0" borderId="32" xfId="0" applyFont="1" applyBorder="1" applyAlignment="1">
      <alignment horizontal="left"/>
    </xf>
    <xf numFmtId="0" fontId="66" fillId="0" borderId="1" xfId="0" applyFont="1" applyBorder="1" applyAlignment="1">
      <alignment horizontal="left"/>
    </xf>
    <xf numFmtId="0" fontId="66" fillId="0" borderId="33" xfId="0" applyFont="1" applyBorder="1" applyAlignment="1">
      <alignment horizontal="left"/>
    </xf>
    <xf numFmtId="0" fontId="66" fillId="0" borderId="1" xfId="0" applyFont="1" applyFill="1" applyBorder="1" applyAlignment="1">
      <alignment horizontal="left" vertical="top" wrapText="1"/>
    </xf>
    <xf numFmtId="0" fontId="66" fillId="0" borderId="1" xfId="0" applyFont="1" applyFill="1" applyBorder="1" applyAlignment="1">
      <alignment horizontal="left" wrapText="1"/>
    </xf>
    <xf numFmtId="0" fontId="66" fillId="0" borderId="1" xfId="5" applyFont="1" applyFill="1" applyBorder="1" applyAlignment="1">
      <alignment horizontal="right" vertical="top" wrapText="1"/>
    </xf>
    <xf numFmtId="0" fontId="66" fillId="0" borderId="1" xfId="5" applyFont="1" applyFill="1" applyBorder="1" applyAlignment="1">
      <alignment horizontal="right" wrapText="1"/>
    </xf>
    <xf numFmtId="0" fontId="10" fillId="0" borderId="0" xfId="0" applyFont="1" applyAlignment="1">
      <alignment vertical="top" wrapText="1"/>
    </xf>
    <xf numFmtId="0" fontId="10" fillId="0" borderId="0" xfId="0" applyFont="1" applyAlignment="1">
      <alignment wrapText="1"/>
    </xf>
    <xf numFmtId="0" fontId="78" fillId="0" borderId="8" xfId="6" applyFont="1" applyBorder="1" applyAlignment="1">
      <alignment horizontal="left"/>
    </xf>
    <xf numFmtId="0" fontId="78" fillId="0" borderId="21" xfId="6" applyFont="1" applyBorder="1" applyAlignment="1">
      <alignment horizontal="left"/>
    </xf>
    <xf numFmtId="0" fontId="78" fillId="0" borderId="14" xfId="6" applyFont="1" applyBorder="1" applyAlignment="1">
      <alignment horizontal="left"/>
    </xf>
    <xf numFmtId="1" fontId="66" fillId="36" borderId="8" xfId="2" applyNumberFormat="1" applyFont="1" applyFill="1" applyBorder="1" applyAlignment="1">
      <alignment horizontal="center" vertical="center" wrapText="1"/>
    </xf>
    <xf numFmtId="1" fontId="66" fillId="36" borderId="14" xfId="2" applyNumberFormat="1" applyFont="1" applyFill="1" applyBorder="1" applyAlignment="1">
      <alignment horizontal="center" vertical="center" wrapText="1"/>
    </xf>
    <xf numFmtId="0" fontId="66" fillId="0" borderId="8" xfId="6" applyFont="1" applyBorder="1" applyAlignment="1">
      <alignment horizontal="center"/>
    </xf>
    <xf numFmtId="0" fontId="66" fillId="0" borderId="21" xfId="6" applyFont="1" applyBorder="1" applyAlignment="1">
      <alignment horizontal="center"/>
    </xf>
    <xf numFmtId="0" fontId="66" fillId="0" borderId="14" xfId="6" applyFont="1" applyBorder="1" applyAlignment="1">
      <alignment horizontal="center"/>
    </xf>
    <xf numFmtId="0" fontId="66" fillId="0" borderId="0" xfId="6" applyFont="1" applyBorder="1" applyAlignment="1">
      <alignment horizontal="center" wrapText="1"/>
    </xf>
    <xf numFmtId="0" fontId="66" fillId="0" borderId="1" xfId="6" applyFont="1" applyBorder="1" applyAlignment="1">
      <alignment horizontal="center" wrapText="1"/>
    </xf>
    <xf numFmtId="0" fontId="76" fillId="0" borderId="0" xfId="6" applyFont="1" applyAlignment="1">
      <alignment horizontal="left" wrapText="1"/>
    </xf>
    <xf numFmtId="0" fontId="16" fillId="0" borderId="1" xfId="0" applyFont="1" applyBorder="1" applyAlignment="1">
      <alignment horizontal="right" vertical="top" wrapText="1"/>
    </xf>
    <xf numFmtId="0" fontId="16" fillId="0" borderId="1" xfId="0" applyFont="1" applyBorder="1" applyAlignment="1">
      <alignment horizontal="right" wrapText="1"/>
    </xf>
    <xf numFmtId="0" fontId="20" fillId="0" borderId="0" xfId="0" applyFont="1" applyAlignment="1">
      <alignment vertical="top" wrapText="1"/>
    </xf>
    <xf numFmtId="0" fontId="0" fillId="0" borderId="0" xfId="0" applyAlignment="1">
      <alignment wrapText="1"/>
    </xf>
    <xf numFmtId="0" fontId="20" fillId="0" borderId="0" xfId="0" applyFont="1" applyAlignment="1">
      <alignment horizontal="left" vertical="top" wrapText="1"/>
    </xf>
    <xf numFmtId="49" fontId="20" fillId="0" borderId="0" xfId="0" applyNumberFormat="1" applyFont="1" applyAlignment="1">
      <alignment vertical="top" wrapText="1"/>
    </xf>
    <xf numFmtId="0" fontId="0" fillId="0" borderId="0" xfId="0" applyAlignment="1">
      <alignment vertical="top" wrapText="1"/>
    </xf>
    <xf numFmtId="0" fontId="23" fillId="0" borderId="0" xfId="0" applyFont="1" applyAlignment="1">
      <alignment vertical="top" wrapText="1"/>
    </xf>
    <xf numFmtId="0" fontId="23" fillId="0" borderId="0" xfId="0" applyFont="1" applyAlignment="1">
      <alignment wrapText="1"/>
    </xf>
    <xf numFmtId="49" fontId="71" fillId="3" borderId="0" xfId="130" applyNumberFormat="1" applyFont="1" applyFill="1" applyAlignment="1">
      <alignment horizontal="left" vertical="top"/>
    </xf>
    <xf numFmtId="49" fontId="92" fillId="0" borderId="0" xfId="130" applyNumberFormat="1" applyFont="1" applyFill="1" applyAlignment="1">
      <alignment horizontal="left" vertical="top" wrapText="1"/>
    </xf>
    <xf numFmtId="0" fontId="70" fillId="0" borderId="0" xfId="130" applyFont="1" applyAlignment="1"/>
    <xf numFmtId="49" fontId="71" fillId="0" borderId="0" xfId="130" applyNumberFormat="1" applyFont="1" applyFill="1" applyAlignment="1">
      <alignment horizontal="justify" vertical="justify" wrapText="1"/>
    </xf>
    <xf numFmtId="49" fontId="66" fillId="3" borderId="0" xfId="130" applyNumberFormat="1" applyFont="1" applyFill="1" applyAlignment="1">
      <alignment horizontal="left" vertical="top"/>
    </xf>
    <xf numFmtId="49" fontId="66" fillId="3" borderId="0" xfId="130" applyNumberFormat="1" applyFont="1" applyFill="1" applyAlignment="1">
      <alignment horizontal="left" vertical="center"/>
    </xf>
    <xf numFmtId="0" fontId="66" fillId="0" borderId="0" xfId="5" applyFont="1" applyAlignment="1">
      <alignment vertical="top" wrapText="1"/>
    </xf>
    <xf numFmtId="0" fontId="66" fillId="0" borderId="0" xfId="5" applyFont="1" applyAlignment="1">
      <alignment wrapText="1"/>
    </xf>
    <xf numFmtId="0" fontId="66" fillId="0" borderId="1" xfId="5" applyFont="1" applyBorder="1" applyAlignment="1">
      <alignment horizontal="right" vertical="top" wrapText="1"/>
    </xf>
    <xf numFmtId="0" fontId="66" fillId="0" borderId="1" xfId="5" applyFont="1" applyBorder="1" applyAlignment="1">
      <alignment horizontal="right" wrapText="1"/>
    </xf>
    <xf numFmtId="0" fontId="96" fillId="36" borderId="19" xfId="0" applyFont="1" applyFill="1" applyBorder="1" applyAlignment="1">
      <alignment horizontal="center"/>
    </xf>
    <xf numFmtId="0" fontId="96" fillId="36" borderId="18" xfId="0" applyFont="1" applyFill="1" applyBorder="1" applyAlignment="1">
      <alignment horizontal="center"/>
    </xf>
    <xf numFmtId="0" fontId="96" fillId="36" borderId="17" xfId="0" applyFont="1" applyFill="1" applyBorder="1" applyAlignment="1">
      <alignment horizontal="center"/>
    </xf>
  </cellXfs>
  <cellStyles count="185">
    <cellStyle name="20% - Accent1 2" xfId="27"/>
    <cellStyle name="20% - Accent1 2 2" xfId="28"/>
    <cellStyle name="20% - Accent1 2 2 2" xfId="151"/>
    <cellStyle name="20% - Accent1 2 3" xfId="150"/>
    <cellStyle name="20% - Accent2 2" xfId="29"/>
    <cellStyle name="20% - Accent2 2 2" xfId="30"/>
    <cellStyle name="20% - Accent2 2 2 2" xfId="153"/>
    <cellStyle name="20% - Accent2 2 3" xfId="152"/>
    <cellStyle name="20% - Accent3 2" xfId="31"/>
    <cellStyle name="20% - Accent3 2 2" xfId="32"/>
    <cellStyle name="20% - Accent3 2 2 2" xfId="155"/>
    <cellStyle name="20% - Accent3 2 3" xfId="154"/>
    <cellStyle name="20% - Accent4 2" xfId="33"/>
    <cellStyle name="20% - Accent4 2 2" xfId="34"/>
    <cellStyle name="20% - Accent4 2 2 2" xfId="157"/>
    <cellStyle name="20% - Accent4 2 3" xfId="156"/>
    <cellStyle name="20% - Accent5 2" xfId="35"/>
    <cellStyle name="20% - Accent5 2 2" xfId="36"/>
    <cellStyle name="20% - Accent5 2 2 2" xfId="159"/>
    <cellStyle name="20% - Accent5 2 3" xfId="158"/>
    <cellStyle name="20% - Accent6 2" xfId="37"/>
    <cellStyle name="20% - Accent6 2 2" xfId="38"/>
    <cellStyle name="20% - Accent6 2 2 2" xfId="161"/>
    <cellStyle name="20% - Accent6 2 3" xfId="160"/>
    <cellStyle name="40% - Accent1 2" xfId="39"/>
    <cellStyle name="40% - Accent1 2 2" xfId="40"/>
    <cellStyle name="40% - Accent1 2 2 2" xfId="163"/>
    <cellStyle name="40% - Accent1 2 3" xfId="162"/>
    <cellStyle name="40% - Accent2 2" xfId="41"/>
    <cellStyle name="40% - Accent2 2 2" xfId="42"/>
    <cellStyle name="40% - Accent2 2 2 2" xfId="165"/>
    <cellStyle name="40% - Accent2 2 3" xfId="164"/>
    <cellStyle name="40% - Accent3 2" xfId="43"/>
    <cellStyle name="40% - Accent3 2 2" xfId="44"/>
    <cellStyle name="40% - Accent3 2 2 2" xfId="167"/>
    <cellStyle name="40% - Accent3 2 3" xfId="166"/>
    <cellStyle name="40% - Accent4 2" xfId="45"/>
    <cellStyle name="40% - Accent4 2 2" xfId="46"/>
    <cellStyle name="40% - Accent4 2 2 2" xfId="169"/>
    <cellStyle name="40% - Accent4 2 3" xfId="168"/>
    <cellStyle name="40% - Accent5 2" xfId="47"/>
    <cellStyle name="40% - Accent5 2 2" xfId="48"/>
    <cellStyle name="40% - Accent5 2 2 2" xfId="171"/>
    <cellStyle name="40% - Accent5 2 3" xfId="170"/>
    <cellStyle name="40% - Accent6 2" xfId="49"/>
    <cellStyle name="40% - Accent6 2 2" xfId="50"/>
    <cellStyle name="40% - Accent6 2 2 2" xfId="173"/>
    <cellStyle name="40% - Accent6 2 3" xfId="172"/>
    <cellStyle name="60% - Accent1 2" xfId="51"/>
    <cellStyle name="60% - Accent1 2 2" xfId="52"/>
    <cellStyle name="60% - Accent2 2" xfId="53"/>
    <cellStyle name="60% - Accent2 2 2" xfId="54"/>
    <cellStyle name="60% - Accent3 2" xfId="55"/>
    <cellStyle name="60% - Accent3 2 2" xfId="56"/>
    <cellStyle name="60% - Accent4 2" xfId="57"/>
    <cellStyle name="60% - Accent4 2 2" xfId="58"/>
    <cellStyle name="60% - Accent5 2" xfId="59"/>
    <cellStyle name="60% - Accent5 2 2" xfId="60"/>
    <cellStyle name="60% - Accent6 2" xfId="61"/>
    <cellStyle name="60% - Accent6 2 2" xfId="62"/>
    <cellStyle name="A4 Small 210 x 297 mm" xfId="63"/>
    <cellStyle name="A4 Small 210 x 297 mm 2" xfId="64"/>
    <cellStyle name="Accent1 2" xfId="65"/>
    <cellStyle name="Accent1 2 2" xfId="66"/>
    <cellStyle name="Accent2 2" xfId="67"/>
    <cellStyle name="Accent2 2 2" xfId="68"/>
    <cellStyle name="Accent3 2" xfId="69"/>
    <cellStyle name="Accent3 2 2" xfId="70"/>
    <cellStyle name="Accent4 2" xfId="71"/>
    <cellStyle name="Accent4 2 2" xfId="72"/>
    <cellStyle name="Accent5 2" xfId="73"/>
    <cellStyle name="Accent5 2 2" xfId="74"/>
    <cellStyle name="Accent6 2" xfId="75"/>
    <cellStyle name="Accent6 2 2" xfId="76"/>
    <cellStyle name="Bad 2" xfId="77"/>
    <cellStyle name="Bad 2 2" xfId="78"/>
    <cellStyle name="Calculation 2" xfId="79"/>
    <cellStyle name="Calculation 2 2" xfId="80"/>
    <cellStyle name="Check Cell 2" xfId="81"/>
    <cellStyle name="Check Cell 2 2" xfId="82"/>
    <cellStyle name="Comma" xfId="184" builtinId="3"/>
    <cellStyle name="Comma 2" xfId="83"/>
    <cellStyle name="Comma 2 2" xfId="84"/>
    <cellStyle name="Currency 2" xfId="24"/>
    <cellStyle name="Explanatory Text 2" xfId="85"/>
    <cellStyle name="Explanatory Text 2 2" xfId="86"/>
    <cellStyle name="Good 2" xfId="87"/>
    <cellStyle name="Good 2 2" xfId="88"/>
    <cellStyle name="Heading 1 2" xfId="89"/>
    <cellStyle name="Heading 1 2 2" xfId="90"/>
    <cellStyle name="Heading 2 2" xfId="91"/>
    <cellStyle name="Heading 2 2 2" xfId="92"/>
    <cellStyle name="Heading 3 2" xfId="93"/>
    <cellStyle name="Heading 3 2 2" xfId="94"/>
    <cellStyle name="Heading 4 2" xfId="95"/>
    <cellStyle name="Heading 4 2 2" xfId="96"/>
    <cellStyle name="Input 2" xfId="97"/>
    <cellStyle name="Input 2 2" xfId="98"/>
    <cellStyle name="Linked Cell 2" xfId="99"/>
    <cellStyle name="Linked Cell 2 2" xfId="100"/>
    <cellStyle name="merge" xfId="101"/>
    <cellStyle name="merge 2" xfId="102"/>
    <cellStyle name="Neutral 2" xfId="103"/>
    <cellStyle name="Neutral 2 2" xfId="104"/>
    <cellStyle name="Normal" xfId="0" builtinId="0"/>
    <cellStyle name="Normal 10 10" xfId="105"/>
    <cellStyle name="Normal 11" xfId="106"/>
    <cellStyle name="Normal 14" xfId="107"/>
    <cellStyle name="Normal 15" xfId="108"/>
    <cellStyle name="Normal 16" xfId="109"/>
    <cellStyle name="Normal 19 2 2" xfId="110"/>
    <cellStyle name="Normal 2" xfId="1"/>
    <cellStyle name="Normal 2 2" xfId="13"/>
    <cellStyle name="Normal 2 2 2" xfId="25"/>
    <cellStyle name="Normal 2 3" xfId="111"/>
    <cellStyle name="Normal 2 3 2" xfId="112"/>
    <cellStyle name="Normal 2 3 3" xfId="174"/>
    <cellStyle name="Normal 2 4" xfId="147"/>
    <cellStyle name="Normal 2 5" xfId="21"/>
    <cellStyle name="Normal 20" xfId="113"/>
    <cellStyle name="Normal 20 2" xfId="175"/>
    <cellStyle name="Normal 21" xfId="22"/>
    <cellStyle name="Normal 3" xfId="15"/>
    <cellStyle name="Normal 3 13" xfId="114"/>
    <cellStyle name="Normal 3 18" xfId="115"/>
    <cellStyle name="Normal 3 2" xfId="116"/>
    <cellStyle name="Normal 3 2 2" xfId="117"/>
    <cellStyle name="Normal 3 2 3" xfId="118"/>
    <cellStyle name="Normal 3 2 3 2" xfId="177"/>
    <cellStyle name="Normal 3 2 4" xfId="119"/>
    <cellStyle name="Normal 3 2 5" xfId="176"/>
    <cellStyle name="Normal 3 3" xfId="120"/>
    <cellStyle name="Normal 3 4" xfId="121"/>
    <cellStyle name="Normal 3 5" xfId="122"/>
    <cellStyle name="Normal 3 6" xfId="23"/>
    <cellStyle name="Normal 4" xfId="26"/>
    <cellStyle name="Normal 4 2" xfId="123"/>
    <cellStyle name="Normal 4 3" xfId="124"/>
    <cellStyle name="Normal 4 4" xfId="148"/>
    <cellStyle name="Normal 44" xfId="125"/>
    <cellStyle name="Normal 49" xfId="126"/>
    <cellStyle name="Normal 5" xfId="16"/>
    <cellStyle name="Normal 5 2" xfId="146"/>
    <cellStyle name="Normal 5 3" xfId="149"/>
    <cellStyle name="Normal 6" xfId="127"/>
    <cellStyle name="Normal 7" xfId="128"/>
    <cellStyle name="Normal 7 2" xfId="178"/>
    <cellStyle name="Normal_trosk JADRAN INVEST 2 1_REKAPITULACIJA_CD ALKOM-cijene-KOMPLETAN TROŠKOVNIK 10.03.2011-revidiran_elektro_dio 2 2" xfId="14"/>
    <cellStyle name="Normal_Troskovnik" xfId="2"/>
    <cellStyle name="Normal_TROSKOVNIK-revizija2" xfId="3"/>
    <cellStyle name="Normal_TROŠKOVNIK - KAM - ŽUTO" xfId="4"/>
    <cellStyle name="Normalno 11" xfId="129"/>
    <cellStyle name="Normalno 2" xfId="5"/>
    <cellStyle name="Normalno 2 2" xfId="130"/>
    <cellStyle name="Normalno 3" xfId="6"/>
    <cellStyle name="Normalno 3 2" xfId="19"/>
    <cellStyle name="Normalno 4" xfId="11"/>
    <cellStyle name="Normalno 5" xfId="12"/>
    <cellStyle name="Normalno 6" xfId="18"/>
    <cellStyle name="Note 2" xfId="131"/>
    <cellStyle name="Note 2 2" xfId="132"/>
    <cellStyle name="Note 2 2 2" xfId="180"/>
    <cellStyle name="Note 2 3" xfId="133"/>
    <cellStyle name="Note 2 3 2" xfId="181"/>
    <cellStyle name="Note 2 3 2 2" xfId="182"/>
    <cellStyle name="Note 2 4" xfId="179"/>
    <cellStyle name="Obično 2" xfId="17"/>
    <cellStyle name="Obično 2 2" xfId="134"/>
    <cellStyle name="Obično_A 3 - 4" xfId="135"/>
    <cellStyle name="Obično_SRCE 2. FAZA - specifikacija KLIME 2 2" xfId="183"/>
    <cellStyle name="Output 2" xfId="136"/>
    <cellStyle name="Output 2 2" xfId="137"/>
    <cellStyle name="Percent 2" xfId="138"/>
    <cellStyle name="Stil 1" xfId="139"/>
    <cellStyle name="Style 1" xfId="7"/>
    <cellStyle name="Title 2" xfId="140"/>
    <cellStyle name="Title 2 2" xfId="141"/>
    <cellStyle name="Total 2" xfId="142"/>
    <cellStyle name="Total 2 2" xfId="143"/>
    <cellStyle name="Valuta 2" xfId="8"/>
    <cellStyle name="Valuta 3" xfId="9"/>
    <cellStyle name="Warning Text 2" xfId="144"/>
    <cellStyle name="Warning Text 2 2" xfId="145"/>
    <cellStyle name="Zarez 2" xfId="10"/>
    <cellStyle name="Zarez 2 2"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ja\AppData\Local\Microsoft\Windows\Temporary%20Internet%20Files\Content.Outlook\3C5PYFO7\Tro&#353;kovnik%202018,%20sa%20svim%20cijenama4,%20bez%20razglasa,%20satov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SLOVNICA"/>
      <sheetName val="Troskovnik2018"/>
      <sheetName val="Troskovnik2018 (2)"/>
    </sheetNames>
    <sheetDataSet>
      <sheetData sheetId="0"/>
      <sheetData sheetId="1">
        <row r="51">
          <cell r="G51">
            <v>68900</v>
          </cell>
        </row>
        <row r="81">
          <cell r="G81">
            <v>503025</v>
          </cell>
        </row>
        <row r="120">
          <cell r="G120">
            <v>167072</v>
          </cell>
        </row>
        <row r="800">
          <cell r="G800">
            <v>380999</v>
          </cell>
        </row>
        <row r="867">
          <cell r="G867">
            <v>521380</v>
          </cell>
        </row>
        <row r="906">
          <cell r="G906">
            <v>74393</v>
          </cell>
        </row>
        <row r="958">
          <cell r="G958">
            <v>1024176</v>
          </cell>
        </row>
        <row r="1056">
          <cell r="G1056">
            <v>188145</v>
          </cell>
        </row>
        <row r="1066">
          <cell r="G1066">
            <v>18715</v>
          </cell>
        </row>
        <row r="1118">
          <cell r="G1118">
            <v>381050</v>
          </cell>
        </row>
        <row r="1164">
          <cell r="G1164">
            <v>73569</v>
          </cell>
        </row>
        <row r="1261">
          <cell r="G1261">
            <v>474028</v>
          </cell>
        </row>
        <row r="1294">
          <cell r="G1294">
            <v>115092</v>
          </cell>
        </row>
        <row r="1324">
          <cell r="G1324">
            <v>235657</v>
          </cell>
        </row>
        <row r="1340">
          <cell r="G1340">
            <v>132632</v>
          </cell>
        </row>
        <row r="1352">
          <cell r="G1352">
            <v>31856.989999999998</v>
          </cell>
        </row>
        <row r="1361">
          <cell r="G1361">
            <v>10100</v>
          </cell>
        </row>
        <row r="1374">
          <cell r="G1374">
            <v>11107</v>
          </cell>
        </row>
        <row r="1383">
          <cell r="G1383">
            <v>3920</v>
          </cell>
        </row>
        <row r="1404">
          <cell r="G1404">
            <v>42493</v>
          </cell>
        </row>
        <row r="1429">
          <cell r="G1429">
            <v>25783</v>
          </cell>
        </row>
        <row r="1442">
          <cell r="G1442">
            <v>45100</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sheetPr>
  <dimension ref="A1:G491"/>
  <sheetViews>
    <sheetView topLeftCell="A319" zoomScaleSheetLayoutView="50" workbookViewId="0">
      <selection activeCell="J332" sqref="J332"/>
    </sheetView>
  </sheetViews>
  <sheetFormatPr defaultRowHeight="12.75"/>
  <cols>
    <col min="1" max="1" width="3.28515625" style="128" customWidth="1"/>
    <col min="2" max="2" width="41.28515625" style="5" customWidth="1"/>
    <col min="3" max="3" width="9.140625" style="7" customWidth="1"/>
    <col min="4" max="4" width="11.7109375" style="6" customWidth="1"/>
    <col min="5" max="5" width="11.7109375" style="175" customWidth="1"/>
    <col min="6" max="6" width="11.7109375" style="59" customWidth="1"/>
    <col min="7" max="7" width="11.7109375" style="106" hidden="1" customWidth="1"/>
    <col min="8" max="8" width="0" hidden="1" customWidth="1"/>
  </cols>
  <sheetData>
    <row r="1" spans="1:7" s="4" customFormat="1" ht="25.5" customHeight="1">
      <c r="A1" s="127" t="s">
        <v>283</v>
      </c>
      <c r="B1" s="2" t="s">
        <v>284</v>
      </c>
      <c r="C1" s="3" t="s">
        <v>285</v>
      </c>
      <c r="D1" s="3" t="s">
        <v>286</v>
      </c>
      <c r="E1" s="174" t="s">
        <v>288</v>
      </c>
      <c r="F1" s="101" t="s">
        <v>289</v>
      </c>
      <c r="G1" s="3" t="s">
        <v>288</v>
      </c>
    </row>
    <row r="3" spans="1:7" ht="12.75" customHeight="1">
      <c r="B3" s="104" t="s">
        <v>833</v>
      </c>
      <c r="C3" s="104"/>
      <c r="D3" s="104"/>
      <c r="E3" s="176"/>
      <c r="F3" s="105"/>
      <c r="G3" s="172"/>
    </row>
    <row r="4" spans="1:7" ht="12.75" customHeight="1"/>
    <row r="5" spans="1:7" ht="12.75" customHeight="1">
      <c r="B5" s="19" t="s">
        <v>225</v>
      </c>
    </row>
    <row r="6" spans="1:7" ht="25.5" customHeight="1">
      <c r="B6" s="20" t="s">
        <v>226</v>
      </c>
    </row>
    <row r="7" spans="1:7" ht="12.75" customHeight="1">
      <c r="B7" s="20" t="s">
        <v>235</v>
      </c>
    </row>
    <row r="8" spans="1:7" ht="38.25" customHeight="1">
      <c r="B8" s="22" t="s">
        <v>228</v>
      </c>
    </row>
    <row r="9" spans="1:7" ht="25.5" customHeight="1">
      <c r="B9" s="22" t="s">
        <v>227</v>
      </c>
    </row>
    <row r="10" spans="1:7" ht="25.5" customHeight="1">
      <c r="B10" s="22" t="s">
        <v>229</v>
      </c>
    </row>
    <row r="11" spans="1:7" ht="25.5" customHeight="1">
      <c r="B11" s="22" t="s">
        <v>230</v>
      </c>
    </row>
    <row r="12" spans="1:7" ht="12.75" customHeight="1">
      <c r="B12" s="22" t="s">
        <v>231</v>
      </c>
    </row>
    <row r="13" spans="1:7" ht="25.5" customHeight="1">
      <c r="B13" s="22" t="s">
        <v>232</v>
      </c>
    </row>
    <row r="14" spans="1:7" ht="38.25" customHeight="1">
      <c r="B14" s="22" t="s">
        <v>233</v>
      </c>
    </row>
    <row r="15" spans="1:7" ht="25.5" customHeight="1">
      <c r="B15" s="22" t="s">
        <v>234</v>
      </c>
    </row>
    <row r="16" spans="1:7" ht="25.5" customHeight="1">
      <c r="B16" s="22" t="s">
        <v>236</v>
      </c>
    </row>
    <row r="17" spans="2:7" ht="25.5" customHeight="1">
      <c r="B17" s="22" t="s">
        <v>237</v>
      </c>
    </row>
    <row r="18" spans="2:7" ht="38.25" customHeight="1">
      <c r="B18" s="22" t="s">
        <v>768</v>
      </c>
    </row>
    <row r="19" spans="2:7" ht="38.25" customHeight="1">
      <c r="B19" s="22" t="s">
        <v>769</v>
      </c>
    </row>
    <row r="20" spans="2:7" ht="12.75" customHeight="1">
      <c r="B20" s="19"/>
    </row>
    <row r="21" spans="2:7" ht="38.25" customHeight="1">
      <c r="B21" s="19" t="s">
        <v>537</v>
      </c>
    </row>
    <row r="22" spans="2:7" ht="12.75" customHeight="1">
      <c r="B22" s="22" t="s">
        <v>770</v>
      </c>
    </row>
    <row r="23" spans="2:7" ht="12.75" customHeight="1">
      <c r="B23" s="22" t="s">
        <v>771</v>
      </c>
    </row>
    <row r="24" spans="2:7" ht="12.75" customHeight="1">
      <c r="B24" s="22" t="s">
        <v>772</v>
      </c>
    </row>
    <row r="25" spans="2:7" ht="12.75" customHeight="1">
      <c r="B25" s="22" t="s">
        <v>773</v>
      </c>
    </row>
    <row r="26" spans="2:7" ht="12.75" customHeight="1">
      <c r="B26" s="22" t="s">
        <v>774</v>
      </c>
      <c r="E26" s="177"/>
      <c r="G26" s="107"/>
    </row>
    <row r="27" spans="2:7" ht="12.75" customHeight="1">
      <c r="B27" s="22" t="s">
        <v>775</v>
      </c>
    </row>
    <row r="28" spans="2:7" ht="51" customHeight="1">
      <c r="B28" s="19" t="s">
        <v>538</v>
      </c>
    </row>
    <row r="29" spans="2:7" ht="25.5" customHeight="1">
      <c r="B29" s="19" t="s">
        <v>1434</v>
      </c>
    </row>
    <row r="30" spans="2:7" ht="38.25" customHeight="1">
      <c r="B30" s="19" t="s">
        <v>1435</v>
      </c>
    </row>
    <row r="31" spans="2:7" ht="25.5" customHeight="1">
      <c r="B31" s="19" t="s">
        <v>1436</v>
      </c>
    </row>
    <row r="32" spans="2:7" ht="38.25" customHeight="1">
      <c r="B32" s="19" t="s">
        <v>550</v>
      </c>
    </row>
    <row r="33" spans="1:7" ht="25.5" customHeight="1">
      <c r="B33" s="19" t="s">
        <v>533</v>
      </c>
    </row>
    <row r="34" spans="1:7" ht="25.5" customHeight="1">
      <c r="B34" s="22" t="s">
        <v>534</v>
      </c>
    </row>
    <row r="35" spans="1:7" ht="12.75" customHeight="1">
      <c r="B35" s="22" t="s">
        <v>539</v>
      </c>
    </row>
    <row r="36" spans="1:7" ht="38.25" customHeight="1">
      <c r="B36" s="22" t="s">
        <v>535</v>
      </c>
    </row>
    <row r="37" spans="1:7" ht="12.75" customHeight="1">
      <c r="B37" s="19"/>
    </row>
    <row r="38" spans="1:7" ht="38.25" customHeight="1">
      <c r="B38" s="19" t="s">
        <v>536</v>
      </c>
    </row>
    <row r="39" spans="1:7" ht="12.75" customHeight="1">
      <c r="B39" s="19"/>
    </row>
    <row r="40" spans="1:7" ht="12.75" customHeight="1">
      <c r="B40" s="19"/>
    </row>
    <row r="41" spans="1:7" ht="25.5" customHeight="1">
      <c r="A41" s="39" t="s">
        <v>287</v>
      </c>
      <c r="B41" s="37" t="s">
        <v>2031</v>
      </c>
    </row>
    <row r="42" spans="1:7" ht="25.5" customHeight="1">
      <c r="B42" s="19" t="s">
        <v>1469</v>
      </c>
    </row>
    <row r="43" spans="1:7" ht="38.25" customHeight="1">
      <c r="B43" s="19" t="s">
        <v>1468</v>
      </c>
      <c r="G43" s="106">
        <v>1</v>
      </c>
    </row>
    <row r="44" spans="1:7" ht="25.5" customHeight="1">
      <c r="B44" s="19" t="s">
        <v>1594</v>
      </c>
    </row>
    <row r="45" spans="1:7" ht="12.75" customHeight="1">
      <c r="B45" s="19" t="s">
        <v>1471</v>
      </c>
      <c r="C45" s="7" t="s">
        <v>1505</v>
      </c>
      <c r="E45" s="175">
        <f>ROUND(G45*$G$43,0)</f>
        <v>35</v>
      </c>
      <c r="F45" s="59">
        <f>+D45*E45</f>
        <v>0</v>
      </c>
      <c r="G45" s="106">
        <v>35</v>
      </c>
    </row>
    <row r="46" spans="1:7" ht="12.75" customHeight="1">
      <c r="B46" s="19"/>
      <c r="E46" s="175">
        <f t="shared" ref="E46:E109" si="0">ROUND(G46*$G$43,0)</f>
        <v>0</v>
      </c>
    </row>
    <row r="47" spans="1:7" ht="12.75" customHeight="1">
      <c r="A47" s="39" t="s">
        <v>290</v>
      </c>
      <c r="B47" s="37" t="s">
        <v>2056</v>
      </c>
      <c r="E47" s="175">
        <f t="shared" si="0"/>
        <v>0</v>
      </c>
    </row>
    <row r="48" spans="1:7" ht="25.5" customHeight="1">
      <c r="B48" s="19" t="s">
        <v>1470</v>
      </c>
      <c r="E48" s="175">
        <f t="shared" si="0"/>
        <v>0</v>
      </c>
    </row>
    <row r="49" spans="1:7" ht="12.75" customHeight="1">
      <c r="B49" s="19" t="s">
        <v>1471</v>
      </c>
      <c r="C49" s="7" t="s">
        <v>1505</v>
      </c>
      <c r="E49" s="175">
        <f t="shared" si="0"/>
        <v>7</v>
      </c>
      <c r="F49" s="59">
        <f>+D49*E49</f>
        <v>0</v>
      </c>
      <c r="G49" s="106">
        <v>7</v>
      </c>
    </row>
    <row r="50" spans="1:7" ht="12.75" customHeight="1">
      <c r="B50" s="19"/>
      <c r="E50" s="175">
        <f t="shared" si="0"/>
        <v>0</v>
      </c>
    </row>
    <row r="51" spans="1:7" ht="25.5">
      <c r="A51" s="39" t="s">
        <v>300</v>
      </c>
      <c r="B51" s="37" t="s">
        <v>2057</v>
      </c>
      <c r="E51" s="175">
        <f t="shared" si="0"/>
        <v>0</v>
      </c>
    </row>
    <row r="52" spans="1:7" ht="25.5" customHeight="1">
      <c r="B52" s="19" t="s">
        <v>132</v>
      </c>
      <c r="E52" s="175">
        <f t="shared" si="0"/>
        <v>0</v>
      </c>
    </row>
    <row r="53" spans="1:7" ht="25.5" customHeight="1">
      <c r="B53" s="19" t="s">
        <v>133</v>
      </c>
      <c r="E53" s="175">
        <f t="shared" si="0"/>
        <v>0</v>
      </c>
    </row>
    <row r="54" spans="1:7" ht="12.75" customHeight="1">
      <c r="B54" s="19" t="s">
        <v>1815</v>
      </c>
      <c r="C54" s="7" t="s">
        <v>299</v>
      </c>
      <c r="E54" s="175">
        <f t="shared" si="0"/>
        <v>10</v>
      </c>
      <c r="F54" s="59">
        <f>+D54*E54</f>
        <v>0</v>
      </c>
      <c r="G54" s="106">
        <v>10</v>
      </c>
    </row>
    <row r="55" spans="1:7" ht="12.75" customHeight="1">
      <c r="B55" s="19"/>
      <c r="E55" s="175">
        <f t="shared" si="0"/>
        <v>0</v>
      </c>
    </row>
    <row r="56" spans="1:7" ht="25.5" customHeight="1">
      <c r="A56" s="39" t="s">
        <v>301</v>
      </c>
      <c r="B56" s="37" t="s">
        <v>2020</v>
      </c>
      <c r="E56" s="175">
        <f t="shared" si="0"/>
        <v>0</v>
      </c>
    </row>
    <row r="57" spans="1:7" ht="25.5">
      <c r="B57" s="19" t="s">
        <v>1192</v>
      </c>
      <c r="E57" s="175">
        <f t="shared" si="0"/>
        <v>0</v>
      </c>
    </row>
    <row r="58" spans="1:7" ht="12.75" customHeight="1">
      <c r="B58" s="19" t="s">
        <v>134</v>
      </c>
      <c r="C58" s="7" t="s">
        <v>1851</v>
      </c>
      <c r="E58" s="175">
        <f t="shared" si="0"/>
        <v>120</v>
      </c>
      <c r="F58" s="59">
        <f>+D58*E58</f>
        <v>0</v>
      </c>
      <c r="G58" s="106">
        <v>120</v>
      </c>
    </row>
    <row r="59" spans="1:7" ht="12.75" customHeight="1">
      <c r="B59" s="19"/>
      <c r="E59" s="175">
        <f t="shared" si="0"/>
        <v>0</v>
      </c>
    </row>
    <row r="60" spans="1:7" ht="25.5">
      <c r="A60" s="128" t="s">
        <v>305</v>
      </c>
      <c r="B60" s="33" t="s">
        <v>1609</v>
      </c>
      <c r="D60" s="124"/>
      <c r="E60" s="175">
        <f t="shared" si="0"/>
        <v>0</v>
      </c>
    </row>
    <row r="61" spans="1:7">
      <c r="B61" s="34" t="s">
        <v>1411</v>
      </c>
      <c r="D61" s="124"/>
      <c r="E61" s="175">
        <f t="shared" si="0"/>
        <v>0</v>
      </c>
    </row>
    <row r="62" spans="1:7" ht="25.5">
      <c r="B62" s="19" t="s">
        <v>2029</v>
      </c>
      <c r="D62" s="124"/>
      <c r="E62" s="175">
        <f t="shared" si="0"/>
        <v>0</v>
      </c>
    </row>
    <row r="63" spans="1:7">
      <c r="B63" s="19" t="s">
        <v>2032</v>
      </c>
      <c r="D63" s="124"/>
      <c r="E63" s="175">
        <f t="shared" si="0"/>
        <v>0</v>
      </c>
    </row>
    <row r="64" spans="1:7" ht="25.5">
      <c r="B64" s="19" t="s">
        <v>477</v>
      </c>
      <c r="D64" s="124"/>
      <c r="E64" s="175">
        <f t="shared" si="0"/>
        <v>0</v>
      </c>
    </row>
    <row r="65" spans="1:7">
      <c r="B65" s="19" t="s">
        <v>1412</v>
      </c>
      <c r="D65" s="124"/>
      <c r="E65" s="175">
        <f t="shared" si="0"/>
        <v>0</v>
      </c>
    </row>
    <row r="66" spans="1:7">
      <c r="B66" s="19" t="s">
        <v>134</v>
      </c>
      <c r="C66" s="7" t="s">
        <v>1851</v>
      </c>
      <c r="D66" s="124"/>
      <c r="E66" s="175">
        <f t="shared" si="0"/>
        <v>120</v>
      </c>
      <c r="F66" s="144">
        <f>+D66*E66</f>
        <v>0</v>
      </c>
      <c r="G66" s="106">
        <v>120</v>
      </c>
    </row>
    <row r="67" spans="1:7" ht="12.75" customHeight="1">
      <c r="B67" s="19"/>
      <c r="D67" s="124"/>
      <c r="E67" s="175">
        <f t="shared" si="0"/>
        <v>0</v>
      </c>
    </row>
    <row r="68" spans="1:7" ht="25.5">
      <c r="A68" s="128" t="s">
        <v>1501</v>
      </c>
      <c r="B68" s="33" t="s">
        <v>2027</v>
      </c>
      <c r="D68" s="124"/>
      <c r="E68" s="175">
        <f t="shared" si="0"/>
        <v>0</v>
      </c>
    </row>
    <row r="69" spans="1:7">
      <c r="B69" s="34" t="s">
        <v>2033</v>
      </c>
      <c r="D69" s="124"/>
      <c r="E69" s="175">
        <f t="shared" si="0"/>
        <v>0</v>
      </c>
    </row>
    <row r="70" spans="1:7" ht="25.5">
      <c r="B70" s="19" t="s">
        <v>2028</v>
      </c>
      <c r="D70" s="124"/>
      <c r="E70" s="175">
        <f t="shared" si="0"/>
        <v>0</v>
      </c>
    </row>
    <row r="71" spans="1:7" ht="25.5">
      <c r="B71" s="19" t="s">
        <v>2029</v>
      </c>
      <c r="D71" s="124"/>
      <c r="E71" s="175">
        <f t="shared" si="0"/>
        <v>0</v>
      </c>
    </row>
    <row r="72" spans="1:7" ht="12.75" customHeight="1">
      <c r="B72" s="19" t="s">
        <v>2032</v>
      </c>
      <c r="D72" s="124"/>
      <c r="E72" s="175">
        <f t="shared" si="0"/>
        <v>0</v>
      </c>
    </row>
    <row r="73" spans="1:7" ht="12.75" customHeight="1">
      <c r="B73" s="19" t="s">
        <v>1608</v>
      </c>
      <c r="D73" s="124"/>
      <c r="E73" s="175">
        <f t="shared" si="0"/>
        <v>0</v>
      </c>
    </row>
    <row r="74" spans="1:7" ht="12.75" customHeight="1">
      <c r="B74" s="19" t="s">
        <v>1412</v>
      </c>
      <c r="D74" s="124"/>
      <c r="E74" s="175">
        <f t="shared" si="0"/>
        <v>0</v>
      </c>
    </row>
    <row r="75" spans="1:7" ht="12.75" customHeight="1">
      <c r="B75" s="19" t="s">
        <v>134</v>
      </c>
      <c r="C75" s="7" t="s">
        <v>1851</v>
      </c>
      <c r="D75" s="124"/>
      <c r="E75" s="175">
        <f t="shared" si="0"/>
        <v>280</v>
      </c>
      <c r="F75" s="144">
        <f>+D75*E75</f>
        <v>0</v>
      </c>
      <c r="G75" s="106">
        <v>280</v>
      </c>
    </row>
    <row r="76" spans="1:7" ht="12.75" customHeight="1">
      <c r="B76" s="19"/>
      <c r="D76" s="124"/>
      <c r="E76" s="175">
        <f t="shared" si="0"/>
        <v>0</v>
      </c>
    </row>
    <row r="77" spans="1:7">
      <c r="A77" s="39" t="s">
        <v>1502</v>
      </c>
      <c r="B77" s="123" t="s">
        <v>2024</v>
      </c>
      <c r="D77" s="124"/>
      <c r="E77" s="175">
        <f t="shared" si="0"/>
        <v>0</v>
      </c>
    </row>
    <row r="78" spans="1:7">
      <c r="A78" s="39"/>
      <c r="B78" s="142" t="s">
        <v>2030</v>
      </c>
      <c r="D78" s="124"/>
      <c r="E78" s="175">
        <f t="shared" si="0"/>
        <v>0</v>
      </c>
    </row>
    <row r="79" spans="1:7" ht="25.5">
      <c r="A79" s="39"/>
      <c r="B79" s="142" t="s">
        <v>2025</v>
      </c>
      <c r="D79" s="124"/>
      <c r="E79" s="175">
        <f t="shared" si="0"/>
        <v>0</v>
      </c>
    </row>
    <row r="80" spans="1:7" ht="38.25">
      <c r="A80" s="39"/>
      <c r="B80" s="142" t="s">
        <v>1603</v>
      </c>
      <c r="D80" s="124"/>
      <c r="E80" s="175">
        <f t="shared" si="0"/>
        <v>0</v>
      </c>
    </row>
    <row r="81" spans="1:7">
      <c r="A81" s="39"/>
      <c r="B81" s="142" t="s">
        <v>2026</v>
      </c>
      <c r="D81" s="124"/>
      <c r="E81" s="175">
        <f t="shared" si="0"/>
        <v>0</v>
      </c>
    </row>
    <row r="82" spans="1:7">
      <c r="A82" s="39"/>
      <c r="B82" s="19" t="s">
        <v>1412</v>
      </c>
      <c r="D82" s="124"/>
      <c r="E82" s="175">
        <f t="shared" si="0"/>
        <v>0</v>
      </c>
    </row>
    <row r="83" spans="1:7">
      <c r="A83" s="39"/>
      <c r="B83" s="19" t="s">
        <v>1606</v>
      </c>
      <c r="D83" s="124"/>
      <c r="E83" s="175">
        <f t="shared" si="0"/>
        <v>0</v>
      </c>
    </row>
    <row r="84" spans="1:7" ht="12.75" customHeight="1">
      <c r="B84" s="19" t="s">
        <v>134</v>
      </c>
      <c r="C84" s="7" t="s">
        <v>1851</v>
      </c>
      <c r="D84" s="124"/>
      <c r="E84" s="175">
        <f t="shared" si="0"/>
        <v>150</v>
      </c>
      <c r="F84" s="59">
        <f>D84*E84</f>
        <v>0</v>
      </c>
      <c r="G84" s="106">
        <v>150</v>
      </c>
    </row>
    <row r="85" spans="1:7" ht="12.75" customHeight="1">
      <c r="B85" s="19"/>
      <c r="D85" s="124"/>
      <c r="E85" s="175">
        <f t="shared" si="0"/>
        <v>0</v>
      </c>
    </row>
    <row r="86" spans="1:7">
      <c r="A86" s="128" t="s">
        <v>1506</v>
      </c>
      <c r="B86" s="123" t="s">
        <v>1415</v>
      </c>
      <c r="D86" s="124"/>
      <c r="E86" s="175">
        <f t="shared" si="0"/>
        <v>0</v>
      </c>
    </row>
    <row r="87" spans="1:7">
      <c r="B87" s="142" t="s">
        <v>2030</v>
      </c>
      <c r="D87" s="124"/>
      <c r="E87" s="175">
        <f t="shared" si="0"/>
        <v>0</v>
      </c>
    </row>
    <row r="88" spans="1:7" ht="25.5">
      <c r="B88" s="19" t="s">
        <v>2021</v>
      </c>
      <c r="D88" s="124"/>
      <c r="E88" s="175">
        <f t="shared" si="0"/>
        <v>0</v>
      </c>
    </row>
    <row r="89" spans="1:7" ht="25.5">
      <c r="B89" s="19" t="s">
        <v>2022</v>
      </c>
      <c r="D89" s="124"/>
      <c r="E89" s="175">
        <f t="shared" si="0"/>
        <v>0</v>
      </c>
    </row>
    <row r="90" spans="1:7">
      <c r="B90" s="19" t="s">
        <v>2023</v>
      </c>
      <c r="D90" s="124"/>
      <c r="E90" s="175">
        <f t="shared" si="0"/>
        <v>0</v>
      </c>
    </row>
    <row r="91" spans="1:7">
      <c r="B91" s="19" t="s">
        <v>1412</v>
      </c>
      <c r="D91" s="124"/>
      <c r="E91" s="175">
        <f t="shared" si="0"/>
        <v>0</v>
      </c>
    </row>
    <row r="92" spans="1:7">
      <c r="B92" s="19" t="s">
        <v>1605</v>
      </c>
      <c r="D92" s="124"/>
      <c r="E92" s="175">
        <f t="shared" si="0"/>
        <v>0</v>
      </c>
    </row>
    <row r="93" spans="1:7" ht="12.75" customHeight="1">
      <c r="B93" s="19" t="s">
        <v>1311</v>
      </c>
      <c r="C93" s="7" t="s">
        <v>1851</v>
      </c>
      <c r="D93" s="124"/>
      <c r="E93" s="175">
        <f t="shared" si="0"/>
        <v>120</v>
      </c>
      <c r="F93" s="59">
        <f>D93*E93</f>
        <v>0</v>
      </c>
      <c r="G93" s="106">
        <v>120</v>
      </c>
    </row>
    <row r="94" spans="1:7" ht="12.75" customHeight="1">
      <c r="B94" s="22"/>
      <c r="D94" s="124"/>
      <c r="E94" s="175">
        <f t="shared" si="0"/>
        <v>0</v>
      </c>
    </row>
    <row r="95" spans="1:7">
      <c r="A95" s="128" t="s">
        <v>979</v>
      </c>
      <c r="B95" s="123" t="s">
        <v>2034</v>
      </c>
      <c r="D95" s="124"/>
      <c r="E95" s="175">
        <f t="shared" si="0"/>
        <v>0</v>
      </c>
    </row>
    <row r="96" spans="1:7">
      <c r="B96" s="142" t="s">
        <v>2030</v>
      </c>
      <c r="D96" s="124"/>
      <c r="E96" s="175">
        <f t="shared" si="0"/>
        <v>0</v>
      </c>
    </row>
    <row r="97" spans="1:7" ht="25.5">
      <c r="B97" s="19" t="s">
        <v>1604</v>
      </c>
      <c r="D97" s="124"/>
      <c r="E97" s="175">
        <f t="shared" si="0"/>
        <v>0</v>
      </c>
    </row>
    <row r="98" spans="1:7" ht="12.75" customHeight="1">
      <c r="B98" s="19" t="s">
        <v>2032</v>
      </c>
      <c r="D98" s="124"/>
      <c r="E98" s="175">
        <f t="shared" si="0"/>
        <v>0</v>
      </c>
    </row>
    <row r="99" spans="1:7" ht="12.75" customHeight="1">
      <c r="B99" s="19" t="s">
        <v>1412</v>
      </c>
      <c r="D99" s="124"/>
      <c r="E99" s="175">
        <f t="shared" si="0"/>
        <v>0</v>
      </c>
    </row>
    <row r="100" spans="1:7" ht="12.75" customHeight="1">
      <c r="B100" s="19" t="s">
        <v>1607</v>
      </c>
      <c r="D100" s="124"/>
      <c r="E100" s="175">
        <f t="shared" si="0"/>
        <v>0</v>
      </c>
    </row>
    <row r="101" spans="1:7" ht="12.75" customHeight="1">
      <c r="B101" s="19" t="s">
        <v>134</v>
      </c>
      <c r="C101" s="122" t="s">
        <v>1851</v>
      </c>
      <c r="D101" s="124"/>
      <c r="E101" s="175">
        <f t="shared" si="0"/>
        <v>120</v>
      </c>
      <c r="F101" s="141">
        <f>+D101*E101</f>
        <v>0</v>
      </c>
      <c r="G101" s="173">
        <v>120</v>
      </c>
    </row>
    <row r="102" spans="1:7" ht="12.75" customHeight="1">
      <c r="B102" s="19"/>
      <c r="C102" s="122"/>
      <c r="D102" s="124"/>
      <c r="E102" s="175">
        <f t="shared" si="0"/>
        <v>0</v>
      </c>
      <c r="F102" s="141"/>
      <c r="G102" s="173"/>
    </row>
    <row r="103" spans="1:7" ht="25.5">
      <c r="A103" s="128" t="s">
        <v>680</v>
      </c>
      <c r="B103" s="123" t="s">
        <v>478</v>
      </c>
      <c r="D103" s="124"/>
      <c r="E103" s="175">
        <f t="shared" si="0"/>
        <v>0</v>
      </c>
    </row>
    <row r="104" spans="1:7">
      <c r="B104" s="142" t="s">
        <v>2030</v>
      </c>
      <c r="D104" s="124"/>
      <c r="E104" s="175">
        <f t="shared" si="0"/>
        <v>0</v>
      </c>
    </row>
    <row r="105" spans="1:7" ht="25.5">
      <c r="B105" s="19" t="s">
        <v>1604</v>
      </c>
      <c r="D105" s="124"/>
      <c r="E105" s="175">
        <f t="shared" si="0"/>
        <v>0</v>
      </c>
    </row>
    <row r="106" spans="1:7">
      <c r="B106" s="19" t="s">
        <v>2032</v>
      </c>
      <c r="D106" s="124"/>
      <c r="E106" s="175">
        <f t="shared" si="0"/>
        <v>0</v>
      </c>
    </row>
    <row r="107" spans="1:7">
      <c r="B107" s="19" t="s">
        <v>1412</v>
      </c>
      <c r="D107" s="124"/>
      <c r="E107" s="175">
        <f t="shared" si="0"/>
        <v>0</v>
      </c>
    </row>
    <row r="108" spans="1:7">
      <c r="B108" s="19" t="s">
        <v>479</v>
      </c>
      <c r="D108" s="124"/>
      <c r="E108" s="175">
        <f t="shared" si="0"/>
        <v>0</v>
      </c>
    </row>
    <row r="109" spans="1:7">
      <c r="B109" s="19" t="s">
        <v>134</v>
      </c>
      <c r="C109" s="122" t="s">
        <v>1851</v>
      </c>
      <c r="D109" s="124"/>
      <c r="E109" s="175">
        <f t="shared" si="0"/>
        <v>120</v>
      </c>
      <c r="F109" s="141">
        <f>+D109*E109</f>
        <v>0</v>
      </c>
      <c r="G109" s="173">
        <v>120</v>
      </c>
    </row>
    <row r="110" spans="1:7" ht="12.75" customHeight="1">
      <c r="B110" s="19"/>
      <c r="C110" s="122"/>
      <c r="D110" s="124"/>
      <c r="E110" s="175">
        <f t="shared" ref="E110:E173" si="1">ROUND(G110*$G$43,0)</f>
        <v>0</v>
      </c>
      <c r="F110" s="141"/>
      <c r="G110" s="173"/>
    </row>
    <row r="111" spans="1:7" ht="25.5">
      <c r="A111" s="128" t="s">
        <v>681</v>
      </c>
      <c r="B111" s="123" t="s">
        <v>1391</v>
      </c>
      <c r="D111" s="124"/>
      <c r="E111" s="175">
        <f t="shared" si="1"/>
        <v>0</v>
      </c>
    </row>
    <row r="112" spans="1:7">
      <c r="B112" s="142" t="s">
        <v>2030</v>
      </c>
      <c r="D112" s="124"/>
      <c r="E112" s="175">
        <f t="shared" si="1"/>
        <v>0</v>
      </c>
    </row>
    <row r="113" spans="1:7" ht="25.5">
      <c r="B113" s="19" t="s">
        <v>1413</v>
      </c>
      <c r="D113" s="124"/>
      <c r="E113" s="175">
        <f t="shared" si="1"/>
        <v>0</v>
      </c>
    </row>
    <row r="114" spans="1:7">
      <c r="B114" s="19" t="s">
        <v>2032</v>
      </c>
      <c r="D114" s="124"/>
      <c r="E114" s="175">
        <f t="shared" si="1"/>
        <v>0</v>
      </c>
    </row>
    <row r="115" spans="1:7">
      <c r="B115" s="19" t="s">
        <v>1412</v>
      </c>
      <c r="D115" s="124"/>
      <c r="E115" s="175">
        <f t="shared" si="1"/>
        <v>0</v>
      </c>
    </row>
    <row r="116" spans="1:7">
      <c r="B116" s="19" t="s">
        <v>1394</v>
      </c>
      <c r="D116" s="124"/>
      <c r="E116" s="175">
        <f t="shared" si="1"/>
        <v>0</v>
      </c>
    </row>
    <row r="117" spans="1:7">
      <c r="B117" s="19" t="s">
        <v>134</v>
      </c>
      <c r="C117" s="122" t="s">
        <v>1851</v>
      </c>
      <c r="D117" s="124"/>
      <c r="E117" s="175">
        <f t="shared" si="1"/>
        <v>120</v>
      </c>
      <c r="F117" s="141">
        <f>+D117*E117</f>
        <v>0</v>
      </c>
      <c r="G117" s="173">
        <v>120</v>
      </c>
    </row>
    <row r="118" spans="1:7" ht="12.75" customHeight="1">
      <c r="B118" s="19"/>
      <c r="C118" s="122"/>
      <c r="D118" s="124"/>
      <c r="E118" s="175">
        <f t="shared" si="1"/>
        <v>0</v>
      </c>
      <c r="F118" s="141"/>
      <c r="G118" s="173"/>
    </row>
    <row r="119" spans="1:7" ht="25.5">
      <c r="A119" s="128" t="s">
        <v>868</v>
      </c>
      <c r="B119" s="123" t="s">
        <v>1392</v>
      </c>
      <c r="D119" s="124"/>
      <c r="E119" s="175">
        <f t="shared" si="1"/>
        <v>0</v>
      </c>
    </row>
    <row r="120" spans="1:7">
      <c r="B120" s="142" t="s">
        <v>2030</v>
      </c>
      <c r="D120" s="124"/>
      <c r="E120" s="175">
        <f t="shared" si="1"/>
        <v>0</v>
      </c>
    </row>
    <row r="121" spans="1:7" ht="25.5">
      <c r="B121" s="19" t="s">
        <v>1604</v>
      </c>
      <c r="D121" s="124"/>
      <c r="E121" s="175">
        <f t="shared" si="1"/>
        <v>0</v>
      </c>
    </row>
    <row r="122" spans="1:7">
      <c r="B122" s="19" t="s">
        <v>2032</v>
      </c>
      <c r="D122" s="124"/>
      <c r="E122" s="175">
        <f t="shared" si="1"/>
        <v>0</v>
      </c>
    </row>
    <row r="123" spans="1:7">
      <c r="B123" s="19" t="s">
        <v>1412</v>
      </c>
      <c r="D123" s="124"/>
      <c r="E123" s="175">
        <f t="shared" si="1"/>
        <v>0</v>
      </c>
    </row>
    <row r="124" spans="1:7">
      <c r="B124" s="19" t="s">
        <v>1395</v>
      </c>
      <c r="D124" s="124"/>
      <c r="E124" s="175">
        <f t="shared" si="1"/>
        <v>0</v>
      </c>
    </row>
    <row r="125" spans="1:7" ht="25.5">
      <c r="B125" s="19" t="s">
        <v>1393</v>
      </c>
      <c r="C125" s="122" t="s">
        <v>1851</v>
      </c>
      <c r="D125" s="124"/>
      <c r="E125" s="175">
        <f t="shared" si="1"/>
        <v>120</v>
      </c>
      <c r="F125" s="141">
        <f>+D125*E125</f>
        <v>0</v>
      </c>
      <c r="G125" s="173">
        <v>120</v>
      </c>
    </row>
    <row r="126" spans="1:7" ht="12.75" customHeight="1">
      <c r="B126" s="19"/>
      <c r="C126" s="122"/>
      <c r="D126" s="124"/>
      <c r="E126" s="175">
        <f t="shared" si="1"/>
        <v>0</v>
      </c>
      <c r="F126" s="141"/>
      <c r="G126" s="173"/>
    </row>
    <row r="127" spans="1:7" ht="25.5">
      <c r="A127" s="128" t="s">
        <v>1338</v>
      </c>
      <c r="B127" s="123" t="s">
        <v>1396</v>
      </c>
      <c r="D127" s="124"/>
      <c r="E127" s="175">
        <f t="shared" si="1"/>
        <v>0</v>
      </c>
    </row>
    <row r="128" spans="1:7">
      <c r="B128" s="142" t="s">
        <v>2030</v>
      </c>
      <c r="D128" s="124"/>
      <c r="E128" s="175">
        <f t="shared" si="1"/>
        <v>0</v>
      </c>
    </row>
    <row r="129" spans="1:7" ht="25.5">
      <c r="B129" s="19" t="s">
        <v>1397</v>
      </c>
      <c r="D129" s="124"/>
      <c r="E129" s="175">
        <f t="shared" si="1"/>
        <v>0</v>
      </c>
    </row>
    <row r="130" spans="1:7">
      <c r="B130" s="19" t="s">
        <v>2032</v>
      </c>
      <c r="D130" s="124"/>
      <c r="E130" s="175">
        <f t="shared" si="1"/>
        <v>0</v>
      </c>
    </row>
    <row r="131" spans="1:7">
      <c r="B131" s="19" t="s">
        <v>1412</v>
      </c>
      <c r="D131" s="124"/>
      <c r="E131" s="175">
        <f t="shared" si="1"/>
        <v>0</v>
      </c>
    </row>
    <row r="132" spans="1:7">
      <c r="B132" s="19" t="s">
        <v>1398</v>
      </c>
      <c r="D132" s="124"/>
      <c r="E132" s="175">
        <f t="shared" si="1"/>
        <v>0</v>
      </c>
    </row>
    <row r="133" spans="1:7">
      <c r="B133" s="19" t="s">
        <v>134</v>
      </c>
      <c r="C133" s="122" t="s">
        <v>1851</v>
      </c>
      <c r="D133" s="124"/>
      <c r="E133" s="175">
        <f t="shared" si="1"/>
        <v>120</v>
      </c>
      <c r="F133" s="141">
        <f>+D133*E133</f>
        <v>0</v>
      </c>
      <c r="G133" s="173">
        <v>120</v>
      </c>
    </row>
    <row r="134" spans="1:7" ht="12.75" customHeight="1">
      <c r="B134" s="19"/>
      <c r="C134" s="122"/>
      <c r="D134" s="124"/>
      <c r="E134" s="175">
        <f t="shared" si="1"/>
        <v>0</v>
      </c>
      <c r="F134" s="141"/>
      <c r="G134" s="173"/>
    </row>
    <row r="135" spans="1:7" ht="25.5">
      <c r="A135" s="128" t="s">
        <v>885</v>
      </c>
      <c r="B135" s="123" t="s">
        <v>1399</v>
      </c>
      <c r="D135" s="124"/>
      <c r="E135" s="175">
        <f t="shared" si="1"/>
        <v>0</v>
      </c>
    </row>
    <row r="136" spans="1:7">
      <c r="B136" s="142" t="s">
        <v>2030</v>
      </c>
      <c r="D136" s="124"/>
      <c r="E136" s="175">
        <f t="shared" si="1"/>
        <v>0</v>
      </c>
    </row>
    <row r="137" spans="1:7">
      <c r="B137" s="19" t="s">
        <v>1400</v>
      </c>
      <c r="D137" s="124"/>
      <c r="E137" s="175">
        <f t="shared" si="1"/>
        <v>0</v>
      </c>
    </row>
    <row r="138" spans="1:7" ht="25.5">
      <c r="B138" s="19" t="s">
        <v>1401</v>
      </c>
      <c r="D138" s="124"/>
      <c r="E138" s="175">
        <f t="shared" si="1"/>
        <v>0</v>
      </c>
    </row>
    <row r="139" spans="1:7">
      <c r="B139" s="142" t="s">
        <v>2026</v>
      </c>
      <c r="D139" s="124"/>
      <c r="E139" s="175">
        <f t="shared" si="1"/>
        <v>0</v>
      </c>
    </row>
    <row r="140" spans="1:7">
      <c r="B140" s="19" t="s">
        <v>1412</v>
      </c>
      <c r="D140" s="124"/>
      <c r="E140" s="175">
        <f t="shared" si="1"/>
        <v>0</v>
      </c>
    </row>
    <row r="141" spans="1:7">
      <c r="B141" s="19" t="s">
        <v>1402</v>
      </c>
      <c r="D141" s="124"/>
      <c r="E141" s="175">
        <f t="shared" si="1"/>
        <v>0</v>
      </c>
    </row>
    <row r="142" spans="1:7">
      <c r="B142" s="19" t="s">
        <v>134</v>
      </c>
      <c r="C142" s="122" t="s">
        <v>1851</v>
      </c>
      <c r="D142" s="124"/>
      <c r="E142" s="175">
        <f t="shared" si="1"/>
        <v>120</v>
      </c>
      <c r="F142" s="141">
        <f>+D142*E142</f>
        <v>0</v>
      </c>
      <c r="G142" s="173">
        <v>120</v>
      </c>
    </row>
    <row r="143" spans="1:7" ht="12.75" customHeight="1">
      <c r="B143" s="19"/>
      <c r="C143" s="122"/>
      <c r="D143" s="124"/>
      <c r="E143" s="175">
        <f t="shared" si="1"/>
        <v>0</v>
      </c>
      <c r="F143" s="141"/>
      <c r="G143" s="173"/>
    </row>
    <row r="144" spans="1:7" ht="25.5">
      <c r="A144" s="128" t="s">
        <v>888</v>
      </c>
      <c r="B144" s="123" t="s">
        <v>1403</v>
      </c>
      <c r="C144" s="122"/>
      <c r="D144" s="124"/>
      <c r="E144" s="175">
        <f t="shared" si="1"/>
        <v>0</v>
      </c>
      <c r="F144" s="141"/>
      <c r="G144" s="173"/>
    </row>
    <row r="145" spans="1:7" ht="12.75" customHeight="1">
      <c r="B145" s="142" t="s">
        <v>2030</v>
      </c>
      <c r="C145" s="122"/>
      <c r="D145" s="124"/>
      <c r="E145" s="175">
        <f t="shared" si="1"/>
        <v>0</v>
      </c>
      <c r="F145" s="141"/>
      <c r="G145" s="173"/>
    </row>
    <row r="146" spans="1:7" ht="12.75" customHeight="1">
      <c r="B146" s="19" t="s">
        <v>1404</v>
      </c>
      <c r="C146" s="122"/>
      <c r="D146" s="124"/>
      <c r="E146" s="175">
        <f t="shared" si="1"/>
        <v>0</v>
      </c>
      <c r="F146" s="141"/>
      <c r="G146" s="173"/>
    </row>
    <row r="147" spans="1:7" ht="12.75" customHeight="1">
      <c r="B147" s="19" t="s">
        <v>1405</v>
      </c>
      <c r="C147" s="122"/>
      <c r="D147" s="124"/>
      <c r="E147" s="175">
        <f t="shared" si="1"/>
        <v>0</v>
      </c>
      <c r="F147" s="141"/>
      <c r="G147" s="173"/>
    </row>
    <row r="148" spans="1:7" ht="12.75" customHeight="1">
      <c r="B148" s="19" t="s">
        <v>1412</v>
      </c>
      <c r="C148" s="122"/>
      <c r="D148" s="124"/>
      <c r="E148" s="175">
        <f t="shared" si="1"/>
        <v>0</v>
      </c>
      <c r="F148" s="141"/>
      <c r="G148" s="173"/>
    </row>
    <row r="149" spans="1:7" ht="12.75" customHeight="1">
      <c r="B149" s="19" t="s">
        <v>1406</v>
      </c>
      <c r="C149" s="122"/>
      <c r="D149" s="124"/>
      <c r="E149" s="175">
        <f t="shared" si="1"/>
        <v>0</v>
      </c>
      <c r="F149" s="141"/>
      <c r="G149" s="173"/>
    </row>
    <row r="150" spans="1:7" ht="12.75" customHeight="1">
      <c r="B150" s="19" t="s">
        <v>134</v>
      </c>
      <c r="C150" s="122" t="s">
        <v>1851</v>
      </c>
      <c r="D150" s="124"/>
      <c r="E150" s="175">
        <f t="shared" si="1"/>
        <v>120</v>
      </c>
      <c r="F150" s="141">
        <f>+D150*E150</f>
        <v>0</v>
      </c>
      <c r="G150" s="173">
        <v>120</v>
      </c>
    </row>
    <row r="151" spans="1:7" ht="12.75" customHeight="1">
      <c r="B151" s="19"/>
      <c r="C151" s="122"/>
      <c r="D151" s="124"/>
      <c r="E151" s="175">
        <f t="shared" si="1"/>
        <v>0</v>
      </c>
      <c r="F151" s="141"/>
      <c r="G151" s="173"/>
    </row>
    <row r="152" spans="1:7" ht="25.5">
      <c r="A152" s="128" t="s">
        <v>422</v>
      </c>
      <c r="B152" s="123" t="s">
        <v>1407</v>
      </c>
      <c r="D152" s="124"/>
      <c r="E152" s="175">
        <f t="shared" si="1"/>
        <v>0</v>
      </c>
    </row>
    <row r="153" spans="1:7">
      <c r="B153" s="142" t="s">
        <v>2030</v>
      </c>
      <c r="D153" s="124"/>
      <c r="E153" s="175">
        <f t="shared" si="1"/>
        <v>0</v>
      </c>
    </row>
    <row r="154" spans="1:7">
      <c r="B154" s="19" t="s">
        <v>1408</v>
      </c>
      <c r="D154" s="124"/>
      <c r="E154" s="175">
        <f t="shared" si="1"/>
        <v>0</v>
      </c>
    </row>
    <row r="155" spans="1:7">
      <c r="B155" s="142" t="s">
        <v>1409</v>
      </c>
      <c r="D155" s="124"/>
      <c r="E155" s="175">
        <f t="shared" si="1"/>
        <v>0</v>
      </c>
    </row>
    <row r="156" spans="1:7">
      <c r="B156" s="19" t="s">
        <v>1410</v>
      </c>
      <c r="D156" s="124"/>
      <c r="E156" s="175">
        <f t="shared" si="1"/>
        <v>0</v>
      </c>
    </row>
    <row r="157" spans="1:7">
      <c r="B157" s="19" t="s">
        <v>134</v>
      </c>
      <c r="C157" s="122" t="s">
        <v>1851</v>
      </c>
      <c r="D157" s="124"/>
      <c r="E157" s="175">
        <f t="shared" si="1"/>
        <v>120</v>
      </c>
      <c r="F157" s="141">
        <f>+D157*E157</f>
        <v>0</v>
      </c>
      <c r="G157" s="173">
        <v>120</v>
      </c>
    </row>
    <row r="158" spans="1:7" ht="12.75" customHeight="1">
      <c r="B158" s="120"/>
      <c r="C158" s="122"/>
      <c r="D158" s="124"/>
      <c r="E158" s="175">
        <f t="shared" si="1"/>
        <v>0</v>
      </c>
      <c r="F158" s="141"/>
      <c r="G158" s="173"/>
    </row>
    <row r="159" spans="1:7" ht="12.75" customHeight="1">
      <c r="B159" s="19"/>
      <c r="E159" s="175">
        <f t="shared" si="1"/>
        <v>0</v>
      </c>
    </row>
    <row r="160" spans="1:7" ht="25.5" customHeight="1">
      <c r="A160" s="39" t="s">
        <v>423</v>
      </c>
      <c r="B160" s="37" t="s">
        <v>2058</v>
      </c>
      <c r="E160" s="175">
        <f t="shared" si="1"/>
        <v>0</v>
      </c>
    </row>
    <row r="161" spans="1:7" ht="25.5" customHeight="1">
      <c r="B161" s="19" t="s">
        <v>388</v>
      </c>
      <c r="E161" s="175">
        <f t="shared" si="1"/>
        <v>0</v>
      </c>
    </row>
    <row r="162" spans="1:7" ht="38.25" customHeight="1">
      <c r="B162" s="19" t="s">
        <v>389</v>
      </c>
      <c r="E162" s="175">
        <f t="shared" si="1"/>
        <v>0</v>
      </c>
    </row>
    <row r="163" spans="1:7" ht="12.75" customHeight="1">
      <c r="B163" s="19" t="s">
        <v>122</v>
      </c>
      <c r="C163" s="7" t="s">
        <v>1505</v>
      </c>
      <c r="E163" s="175">
        <f t="shared" si="1"/>
        <v>25</v>
      </c>
      <c r="F163" s="59">
        <f>+D163*E163</f>
        <v>0</v>
      </c>
      <c r="G163" s="106">
        <v>25</v>
      </c>
    </row>
    <row r="164" spans="1:7" ht="12.75" customHeight="1">
      <c r="B164" s="19"/>
      <c r="E164" s="175">
        <f t="shared" si="1"/>
        <v>0</v>
      </c>
    </row>
    <row r="165" spans="1:7" ht="12.75" customHeight="1">
      <c r="A165" s="39" t="s">
        <v>424</v>
      </c>
      <c r="B165" s="37" t="s">
        <v>2059</v>
      </c>
      <c r="E165" s="175">
        <f t="shared" si="1"/>
        <v>0</v>
      </c>
    </row>
    <row r="166" spans="1:7" ht="38.25" customHeight="1">
      <c r="B166" s="19" t="s">
        <v>390</v>
      </c>
      <c r="E166" s="175">
        <f t="shared" si="1"/>
        <v>0</v>
      </c>
    </row>
    <row r="167" spans="1:7" ht="12.75" customHeight="1">
      <c r="B167" s="19" t="s">
        <v>1815</v>
      </c>
      <c r="C167" s="7" t="s">
        <v>299</v>
      </c>
      <c r="E167" s="175">
        <f t="shared" si="1"/>
        <v>20</v>
      </c>
      <c r="F167" s="59">
        <f>+D167*E167</f>
        <v>0</v>
      </c>
      <c r="G167" s="106">
        <v>20</v>
      </c>
    </row>
    <row r="168" spans="1:7" ht="12.75" customHeight="1">
      <c r="B168" s="19"/>
      <c r="E168" s="175">
        <f t="shared" si="1"/>
        <v>0</v>
      </c>
    </row>
    <row r="169" spans="1:7" ht="25.5" customHeight="1">
      <c r="A169" s="39" t="s">
        <v>1023</v>
      </c>
      <c r="B169" s="37" t="s">
        <v>2060</v>
      </c>
      <c r="E169" s="175">
        <f t="shared" si="1"/>
        <v>0</v>
      </c>
    </row>
    <row r="170" spans="1:7" ht="25.5" customHeight="1">
      <c r="B170" s="19" t="s">
        <v>1610</v>
      </c>
      <c r="E170" s="175">
        <f t="shared" si="1"/>
        <v>0</v>
      </c>
    </row>
    <row r="171" spans="1:7" ht="25.5" customHeight="1">
      <c r="B171" s="19" t="s">
        <v>1877</v>
      </c>
      <c r="E171" s="175">
        <f t="shared" si="1"/>
        <v>0</v>
      </c>
    </row>
    <row r="172" spans="1:7" ht="12.75" customHeight="1">
      <c r="B172" s="19" t="s">
        <v>1815</v>
      </c>
      <c r="C172" s="7" t="s">
        <v>299</v>
      </c>
      <c r="E172" s="175">
        <f t="shared" si="1"/>
        <v>10</v>
      </c>
      <c r="F172" s="59">
        <f>+D172*E172</f>
        <v>0</v>
      </c>
      <c r="G172" s="106">
        <v>10</v>
      </c>
    </row>
    <row r="173" spans="1:7" ht="12.75" customHeight="1">
      <c r="B173" s="19"/>
      <c r="E173" s="175">
        <f t="shared" si="1"/>
        <v>0</v>
      </c>
    </row>
    <row r="174" spans="1:7" ht="12.75" customHeight="1">
      <c r="A174" s="39" t="s">
        <v>1024</v>
      </c>
      <c r="B174" s="37" t="s">
        <v>2061</v>
      </c>
      <c r="E174" s="175">
        <f t="shared" ref="E174:E237" si="2">ROUND(G174*$G$43,0)</f>
        <v>0</v>
      </c>
    </row>
    <row r="175" spans="1:7" ht="12.75" customHeight="1">
      <c r="A175" s="39"/>
      <c r="B175" s="34" t="s">
        <v>1414</v>
      </c>
      <c r="E175" s="175">
        <f t="shared" si="2"/>
        <v>0</v>
      </c>
    </row>
    <row r="176" spans="1:7" ht="12.75" customHeight="1">
      <c r="B176" s="19" t="s">
        <v>1878</v>
      </c>
      <c r="E176" s="175">
        <f t="shared" si="2"/>
        <v>0</v>
      </c>
    </row>
    <row r="177" spans="1:7" ht="12.75" customHeight="1">
      <c r="B177" s="22" t="s">
        <v>1879</v>
      </c>
      <c r="E177" s="175">
        <f t="shared" si="2"/>
        <v>0</v>
      </c>
    </row>
    <row r="178" spans="1:7" ht="12.75" customHeight="1">
      <c r="B178" s="22" t="s">
        <v>1880</v>
      </c>
      <c r="E178" s="175">
        <f t="shared" si="2"/>
        <v>0</v>
      </c>
    </row>
    <row r="179" spans="1:7" ht="25.5" customHeight="1">
      <c r="B179" s="22" t="s">
        <v>1881</v>
      </c>
      <c r="E179" s="175">
        <f t="shared" si="2"/>
        <v>0</v>
      </c>
    </row>
    <row r="180" spans="1:7" ht="25.5" customHeight="1">
      <c r="B180" s="22" t="s">
        <v>1882</v>
      </c>
      <c r="E180" s="175">
        <f t="shared" si="2"/>
        <v>0</v>
      </c>
    </row>
    <row r="181" spans="1:7" ht="12.75" customHeight="1">
      <c r="B181" s="19" t="s">
        <v>1883</v>
      </c>
      <c r="C181" s="7" t="s">
        <v>1505</v>
      </c>
      <c r="E181" s="175">
        <f t="shared" si="2"/>
        <v>5</v>
      </c>
      <c r="F181" s="59">
        <f>+D181*E181</f>
        <v>0</v>
      </c>
      <c r="G181" s="106">
        <v>5</v>
      </c>
    </row>
    <row r="182" spans="1:7" ht="12.75" customHeight="1">
      <c r="B182" s="19"/>
      <c r="E182" s="175">
        <f t="shared" si="2"/>
        <v>0</v>
      </c>
    </row>
    <row r="183" spans="1:7" ht="33.75" customHeight="1">
      <c r="A183" s="39" t="s">
        <v>1025</v>
      </c>
      <c r="B183" s="37" t="s">
        <v>391</v>
      </c>
      <c r="E183" s="175">
        <f t="shared" si="2"/>
        <v>0</v>
      </c>
    </row>
    <row r="184" spans="1:7" ht="38.25" customHeight="1">
      <c r="B184" s="19" t="s">
        <v>45</v>
      </c>
      <c r="E184" s="175">
        <f t="shared" si="2"/>
        <v>0</v>
      </c>
    </row>
    <row r="185" spans="1:7" ht="12.75" customHeight="1">
      <c r="B185" s="19" t="s">
        <v>1815</v>
      </c>
      <c r="C185" s="7" t="s">
        <v>299</v>
      </c>
      <c r="E185" s="175">
        <f t="shared" si="2"/>
        <v>15</v>
      </c>
      <c r="F185" s="59">
        <f>+D185*E185</f>
        <v>0</v>
      </c>
      <c r="G185" s="106">
        <v>15</v>
      </c>
    </row>
    <row r="186" spans="1:7" ht="12.75" customHeight="1">
      <c r="B186" s="19"/>
      <c r="E186" s="175">
        <f t="shared" si="2"/>
        <v>0</v>
      </c>
    </row>
    <row r="187" spans="1:7" ht="12.75" customHeight="1">
      <c r="A187" s="39" t="s">
        <v>114</v>
      </c>
      <c r="B187" s="37" t="s">
        <v>392</v>
      </c>
      <c r="E187" s="175">
        <f t="shared" si="2"/>
        <v>0</v>
      </c>
    </row>
    <row r="188" spans="1:7" ht="38.25" customHeight="1">
      <c r="B188" s="19" t="s">
        <v>716</v>
      </c>
      <c r="E188" s="175">
        <f t="shared" si="2"/>
        <v>0</v>
      </c>
    </row>
    <row r="189" spans="1:7" ht="12.75" customHeight="1">
      <c r="B189" s="19" t="s">
        <v>1815</v>
      </c>
      <c r="C189" s="7" t="s">
        <v>299</v>
      </c>
      <c r="E189" s="175">
        <f t="shared" si="2"/>
        <v>40</v>
      </c>
      <c r="F189" s="59">
        <f>+D189*E189</f>
        <v>0</v>
      </c>
      <c r="G189" s="106">
        <v>40</v>
      </c>
    </row>
    <row r="190" spans="1:7" ht="12.75" customHeight="1">
      <c r="B190" s="19"/>
      <c r="E190" s="175">
        <f t="shared" si="2"/>
        <v>0</v>
      </c>
    </row>
    <row r="191" spans="1:7" ht="12.75" customHeight="1">
      <c r="A191" s="39" t="s">
        <v>115</v>
      </c>
      <c r="B191" s="37" t="s">
        <v>393</v>
      </c>
      <c r="E191" s="175">
        <f t="shared" si="2"/>
        <v>0</v>
      </c>
    </row>
    <row r="192" spans="1:7" ht="12" customHeight="1">
      <c r="B192" s="19"/>
      <c r="E192" s="175">
        <f t="shared" si="2"/>
        <v>0</v>
      </c>
    </row>
    <row r="193" spans="1:7" ht="25.5" customHeight="1">
      <c r="B193" s="19" t="s">
        <v>26</v>
      </c>
      <c r="C193" s="7" t="s">
        <v>1505</v>
      </c>
      <c r="E193" s="175">
        <f t="shared" si="2"/>
        <v>25</v>
      </c>
      <c r="F193" s="59">
        <f>+D193*E193</f>
        <v>0</v>
      </c>
      <c r="G193" s="106">
        <v>25</v>
      </c>
    </row>
    <row r="194" spans="1:7" ht="12.75" customHeight="1">
      <c r="B194" s="19"/>
      <c r="E194" s="175">
        <f t="shared" si="2"/>
        <v>0</v>
      </c>
    </row>
    <row r="195" spans="1:7" ht="12.75" customHeight="1">
      <c r="A195" s="39" t="s">
        <v>371</v>
      </c>
      <c r="B195" s="37" t="s">
        <v>394</v>
      </c>
      <c r="E195" s="175">
        <f t="shared" si="2"/>
        <v>0</v>
      </c>
    </row>
    <row r="196" spans="1:7" ht="25.5" customHeight="1">
      <c r="B196" s="19" t="s">
        <v>246</v>
      </c>
      <c r="E196" s="175">
        <f t="shared" si="2"/>
        <v>0</v>
      </c>
    </row>
    <row r="197" spans="1:7" ht="25.5" customHeight="1">
      <c r="B197" s="19" t="s">
        <v>1098</v>
      </c>
      <c r="E197" s="175">
        <f t="shared" si="2"/>
        <v>0</v>
      </c>
    </row>
    <row r="198" spans="1:7" ht="12.75" customHeight="1">
      <c r="B198" s="19" t="s">
        <v>122</v>
      </c>
      <c r="C198" s="7" t="s">
        <v>1505</v>
      </c>
      <c r="E198" s="175">
        <f t="shared" si="2"/>
        <v>35</v>
      </c>
      <c r="F198" s="59">
        <f>+D198*E198</f>
        <v>0</v>
      </c>
      <c r="G198" s="106">
        <v>35</v>
      </c>
    </row>
    <row r="199" spans="1:7" ht="12.75" customHeight="1">
      <c r="B199" s="19"/>
      <c r="E199" s="175">
        <f t="shared" si="2"/>
        <v>0</v>
      </c>
    </row>
    <row r="200" spans="1:7" ht="25.5" customHeight="1">
      <c r="A200" s="39" t="s">
        <v>374</v>
      </c>
      <c r="B200" s="130" t="s">
        <v>395</v>
      </c>
      <c r="E200" s="175">
        <f t="shared" si="2"/>
        <v>0</v>
      </c>
    </row>
    <row r="201" spans="1:7">
      <c r="A201" s="39"/>
      <c r="B201" s="34" t="s">
        <v>1414</v>
      </c>
      <c r="E201" s="175">
        <f t="shared" si="2"/>
        <v>0</v>
      </c>
    </row>
    <row r="202" spans="1:7" ht="25.5">
      <c r="B202" s="19" t="s">
        <v>1310</v>
      </c>
      <c r="E202" s="175">
        <f t="shared" si="2"/>
        <v>0</v>
      </c>
    </row>
    <row r="203" spans="1:7" ht="6" customHeight="1">
      <c r="B203" s="19"/>
      <c r="E203" s="175">
        <f t="shared" si="2"/>
        <v>0</v>
      </c>
    </row>
    <row r="204" spans="1:7" ht="12.75" customHeight="1">
      <c r="B204" s="19" t="s">
        <v>1135</v>
      </c>
      <c r="E204" s="175">
        <f t="shared" si="2"/>
        <v>0</v>
      </c>
    </row>
    <row r="205" spans="1:7" ht="12.75" customHeight="1">
      <c r="B205" s="19"/>
      <c r="E205" s="175">
        <f t="shared" si="2"/>
        <v>0</v>
      </c>
    </row>
    <row r="206" spans="1:7" ht="12.75" customHeight="1">
      <c r="B206" s="19" t="s">
        <v>967</v>
      </c>
      <c r="E206" s="175">
        <f t="shared" si="2"/>
        <v>0</v>
      </c>
    </row>
    <row r="207" spans="1:7" ht="25.5" customHeight="1">
      <c r="B207" s="22" t="s">
        <v>1016</v>
      </c>
      <c r="E207" s="175">
        <f t="shared" si="2"/>
        <v>0</v>
      </c>
    </row>
    <row r="208" spans="1:7" ht="12.75" customHeight="1">
      <c r="B208" s="22" t="s">
        <v>1017</v>
      </c>
      <c r="E208" s="175">
        <f t="shared" si="2"/>
        <v>0</v>
      </c>
    </row>
    <row r="209" spans="1:7" ht="25.5" customHeight="1">
      <c r="B209" s="22" t="s">
        <v>1136</v>
      </c>
      <c r="E209" s="175">
        <f t="shared" si="2"/>
        <v>0</v>
      </c>
    </row>
    <row r="210" spans="1:7" ht="12.75" customHeight="1">
      <c r="B210" s="22" t="s">
        <v>1137</v>
      </c>
      <c r="C210" s="7" t="s">
        <v>1505</v>
      </c>
      <c r="D210" s="124"/>
      <c r="E210" s="175">
        <f t="shared" si="2"/>
        <v>40</v>
      </c>
      <c r="F210" s="59">
        <f>+D210*E210</f>
        <v>0</v>
      </c>
      <c r="G210" s="106">
        <v>40</v>
      </c>
    </row>
    <row r="211" spans="1:7" ht="12.75" customHeight="1">
      <c r="B211" s="19"/>
      <c r="D211" s="124"/>
      <c r="E211" s="175">
        <f t="shared" si="2"/>
        <v>0</v>
      </c>
    </row>
    <row r="212" spans="1:7" ht="12.75" customHeight="1">
      <c r="B212" s="19"/>
      <c r="D212" s="124"/>
      <c r="E212" s="175">
        <f t="shared" si="2"/>
        <v>0</v>
      </c>
    </row>
    <row r="213" spans="1:7" ht="12.75" customHeight="1">
      <c r="A213" s="39" t="s">
        <v>183</v>
      </c>
      <c r="B213" s="37" t="s">
        <v>396</v>
      </c>
      <c r="E213" s="175">
        <f t="shared" si="2"/>
        <v>0</v>
      </c>
    </row>
    <row r="214" spans="1:7" s="51" customFormat="1" ht="27.75">
      <c r="A214" s="39"/>
      <c r="B214" s="158" t="s">
        <v>1062</v>
      </c>
      <c r="C214" s="49"/>
      <c r="D214" s="50"/>
      <c r="E214" s="175">
        <f t="shared" si="2"/>
        <v>0</v>
      </c>
      <c r="F214" s="59"/>
      <c r="G214" s="107"/>
    </row>
    <row r="215" spans="1:7" ht="25.5" customHeight="1">
      <c r="B215" s="19" t="s">
        <v>1099</v>
      </c>
      <c r="E215" s="175">
        <f t="shared" si="2"/>
        <v>0</v>
      </c>
    </row>
    <row r="216" spans="1:7" ht="12.75" customHeight="1">
      <c r="B216" s="19" t="s">
        <v>690</v>
      </c>
      <c r="E216" s="175">
        <f t="shared" si="2"/>
        <v>0</v>
      </c>
    </row>
    <row r="217" spans="1:7" ht="12.75" customHeight="1">
      <c r="B217" s="19" t="s">
        <v>122</v>
      </c>
      <c r="C217" s="7" t="s">
        <v>1505</v>
      </c>
      <c r="E217" s="175">
        <f t="shared" si="2"/>
        <v>30</v>
      </c>
      <c r="F217" s="59">
        <f>+D217*E217</f>
        <v>0</v>
      </c>
      <c r="G217" s="106">
        <v>30</v>
      </c>
    </row>
    <row r="218" spans="1:7" ht="12.75" customHeight="1">
      <c r="B218" s="19"/>
      <c r="E218" s="175">
        <f t="shared" si="2"/>
        <v>0</v>
      </c>
    </row>
    <row r="219" spans="1:7" ht="12.75" customHeight="1">
      <c r="A219" s="39" t="s">
        <v>187</v>
      </c>
      <c r="B219" s="37" t="s">
        <v>397</v>
      </c>
      <c r="E219" s="175">
        <f t="shared" si="2"/>
        <v>0</v>
      </c>
    </row>
    <row r="220" spans="1:7" ht="12.75" customHeight="1">
      <c r="A220" s="39"/>
      <c r="B220" s="34" t="s">
        <v>1414</v>
      </c>
      <c r="E220" s="175">
        <f t="shared" si="2"/>
        <v>0</v>
      </c>
    </row>
    <row r="221" spans="1:7" ht="38.25" customHeight="1">
      <c r="B221" s="19" t="s">
        <v>985</v>
      </c>
      <c r="E221" s="175">
        <f t="shared" si="2"/>
        <v>0</v>
      </c>
    </row>
    <row r="222" spans="1:7" ht="12.75" customHeight="1">
      <c r="B222" s="19" t="s">
        <v>1548</v>
      </c>
      <c r="E222" s="175">
        <f t="shared" si="2"/>
        <v>0</v>
      </c>
    </row>
    <row r="223" spans="1:7" ht="6" customHeight="1">
      <c r="B223" s="19"/>
      <c r="E223" s="175">
        <f t="shared" si="2"/>
        <v>0</v>
      </c>
    </row>
    <row r="224" spans="1:7" ht="12.75" customHeight="1">
      <c r="B224" s="19" t="s">
        <v>1991</v>
      </c>
      <c r="E224" s="175">
        <f t="shared" si="2"/>
        <v>0</v>
      </c>
    </row>
    <row r="225" spans="1:7" ht="25.5" customHeight="1">
      <c r="B225" s="22" t="s">
        <v>1544</v>
      </c>
      <c r="E225" s="175">
        <f t="shared" si="2"/>
        <v>0</v>
      </c>
    </row>
    <row r="226" spans="1:7" ht="12.75" customHeight="1">
      <c r="B226" s="22" t="s">
        <v>1018</v>
      </c>
      <c r="E226" s="175">
        <f t="shared" si="2"/>
        <v>0</v>
      </c>
    </row>
    <row r="227" spans="1:7" ht="12.75" customHeight="1">
      <c r="B227" s="22" t="s">
        <v>1019</v>
      </c>
      <c r="E227" s="175">
        <f t="shared" si="2"/>
        <v>0</v>
      </c>
    </row>
    <row r="228" spans="1:7" ht="12.75" customHeight="1">
      <c r="B228" s="22" t="s">
        <v>1545</v>
      </c>
      <c r="C228" s="7" t="s">
        <v>1505</v>
      </c>
      <c r="E228" s="175">
        <f t="shared" si="2"/>
        <v>30</v>
      </c>
      <c r="F228" s="59">
        <f>+D228*E228</f>
        <v>0</v>
      </c>
      <c r="G228" s="106">
        <v>30</v>
      </c>
    </row>
    <row r="229" spans="1:7" ht="12.75" customHeight="1">
      <c r="B229" s="19"/>
      <c r="E229" s="175">
        <f t="shared" si="2"/>
        <v>0</v>
      </c>
    </row>
    <row r="230" spans="1:7" ht="12.75" customHeight="1">
      <c r="B230" s="19" t="s">
        <v>1546</v>
      </c>
      <c r="E230" s="175">
        <f t="shared" si="2"/>
        <v>0</v>
      </c>
    </row>
    <row r="231" spans="1:7" ht="25.5" customHeight="1">
      <c r="B231" s="22" t="s">
        <v>1547</v>
      </c>
      <c r="E231" s="175">
        <f t="shared" si="2"/>
        <v>0</v>
      </c>
    </row>
    <row r="232" spans="1:7" ht="12.75" customHeight="1">
      <c r="B232" s="22" t="s">
        <v>1020</v>
      </c>
      <c r="E232" s="175">
        <f t="shared" si="2"/>
        <v>0</v>
      </c>
    </row>
    <row r="233" spans="1:7" ht="12.75" customHeight="1">
      <c r="B233" s="22" t="s">
        <v>1019</v>
      </c>
      <c r="E233" s="175">
        <f t="shared" si="2"/>
        <v>0</v>
      </c>
    </row>
    <row r="234" spans="1:7" ht="12.75" customHeight="1">
      <c r="B234" s="22" t="s">
        <v>1545</v>
      </c>
      <c r="C234" s="7" t="s">
        <v>1505</v>
      </c>
      <c r="E234" s="175">
        <f t="shared" si="2"/>
        <v>30</v>
      </c>
      <c r="F234" s="59">
        <f>+D234*E234</f>
        <v>0</v>
      </c>
      <c r="G234" s="106">
        <v>30</v>
      </c>
    </row>
    <row r="235" spans="1:7" ht="12.75" customHeight="1">
      <c r="B235" s="19" t="s">
        <v>27</v>
      </c>
      <c r="E235" s="175">
        <f t="shared" si="2"/>
        <v>0</v>
      </c>
    </row>
    <row r="236" spans="1:7" ht="38.25" customHeight="1">
      <c r="B236" s="22" t="s">
        <v>674</v>
      </c>
      <c r="E236" s="175">
        <f t="shared" si="2"/>
        <v>0</v>
      </c>
    </row>
    <row r="237" spans="1:7" ht="25.5" customHeight="1">
      <c r="B237" s="22" t="s">
        <v>675</v>
      </c>
      <c r="E237" s="175">
        <f t="shared" si="2"/>
        <v>0</v>
      </c>
    </row>
    <row r="238" spans="1:7" ht="12.75" customHeight="1">
      <c r="B238" s="22" t="s">
        <v>1545</v>
      </c>
      <c r="C238" s="7" t="s">
        <v>1505</v>
      </c>
      <c r="D238" s="143"/>
      <c r="E238" s="175">
        <f t="shared" ref="E238:E301" si="3">ROUND(G238*$G$43,0)</f>
        <v>40</v>
      </c>
      <c r="F238" s="59">
        <f>+D238*E238</f>
        <v>0</v>
      </c>
      <c r="G238" s="106">
        <v>40</v>
      </c>
    </row>
    <row r="239" spans="1:7" ht="12.75" customHeight="1">
      <c r="B239" s="19"/>
      <c r="E239" s="175">
        <f t="shared" si="3"/>
        <v>0</v>
      </c>
    </row>
    <row r="240" spans="1:7" ht="12.75" customHeight="1">
      <c r="A240" s="39" t="s">
        <v>803</v>
      </c>
      <c r="B240" s="37" t="s">
        <v>398</v>
      </c>
      <c r="E240" s="175">
        <f t="shared" si="3"/>
        <v>0</v>
      </c>
    </row>
    <row r="241" spans="1:7" ht="25.5" customHeight="1">
      <c r="B241" s="19" t="s">
        <v>1185</v>
      </c>
      <c r="E241" s="175">
        <f t="shared" si="3"/>
        <v>0</v>
      </c>
    </row>
    <row r="242" spans="1:7" ht="6" customHeight="1">
      <c r="B242" s="19"/>
      <c r="E242" s="175">
        <f t="shared" si="3"/>
        <v>0</v>
      </c>
    </row>
    <row r="243" spans="1:7" ht="38.25" customHeight="1">
      <c r="B243" s="19" t="s">
        <v>986</v>
      </c>
      <c r="C243" s="7" t="s">
        <v>859</v>
      </c>
      <c r="E243" s="175">
        <f t="shared" si="3"/>
        <v>50</v>
      </c>
      <c r="F243" s="59">
        <f>+D243*E243</f>
        <v>0</v>
      </c>
      <c r="G243" s="106">
        <v>50</v>
      </c>
    </row>
    <row r="244" spans="1:7" ht="6" customHeight="1">
      <c r="B244" s="19"/>
      <c r="E244" s="175">
        <f t="shared" si="3"/>
        <v>0</v>
      </c>
    </row>
    <row r="245" spans="1:7" ht="25.5" customHeight="1">
      <c r="B245" s="19" t="s">
        <v>1181</v>
      </c>
      <c r="C245" s="7" t="s">
        <v>859</v>
      </c>
      <c r="E245" s="175">
        <f t="shared" si="3"/>
        <v>60</v>
      </c>
      <c r="F245" s="59">
        <f>+D245*E245</f>
        <v>0</v>
      </c>
      <c r="G245" s="106">
        <v>60</v>
      </c>
    </row>
    <row r="246" spans="1:7" ht="6" customHeight="1">
      <c r="B246" s="19"/>
      <c r="E246" s="175">
        <f t="shared" si="3"/>
        <v>0</v>
      </c>
    </row>
    <row r="247" spans="1:7" ht="25.5" customHeight="1">
      <c r="B247" s="19" t="s">
        <v>1182</v>
      </c>
      <c r="C247" s="7" t="s">
        <v>859</v>
      </c>
      <c r="E247" s="175">
        <f t="shared" si="3"/>
        <v>150</v>
      </c>
      <c r="F247" s="59">
        <f>+D247*E247</f>
        <v>0</v>
      </c>
      <c r="G247" s="106">
        <v>150</v>
      </c>
    </row>
    <row r="248" spans="1:7" ht="6" customHeight="1">
      <c r="B248" s="19"/>
      <c r="E248" s="175">
        <f t="shared" si="3"/>
        <v>0</v>
      </c>
    </row>
    <row r="249" spans="1:7" ht="25.5" customHeight="1">
      <c r="B249" s="19" t="s">
        <v>1183</v>
      </c>
      <c r="C249" s="7" t="s">
        <v>859</v>
      </c>
      <c r="E249" s="175">
        <f t="shared" si="3"/>
        <v>200</v>
      </c>
      <c r="F249" s="59">
        <f>+D249*E249</f>
        <v>0</v>
      </c>
      <c r="G249" s="106">
        <v>200</v>
      </c>
    </row>
    <row r="250" spans="1:7" ht="6" customHeight="1">
      <c r="B250" s="19"/>
      <c r="E250" s="175">
        <f t="shared" si="3"/>
        <v>0</v>
      </c>
    </row>
    <row r="251" spans="1:7" ht="25.5" customHeight="1">
      <c r="B251" s="19" t="s">
        <v>1184</v>
      </c>
      <c r="C251" s="7" t="s">
        <v>859</v>
      </c>
      <c r="E251" s="175">
        <f t="shared" si="3"/>
        <v>80</v>
      </c>
      <c r="F251" s="59">
        <f>+D251*E251</f>
        <v>0</v>
      </c>
      <c r="G251" s="106">
        <v>80</v>
      </c>
    </row>
    <row r="252" spans="1:7" ht="12.75" customHeight="1">
      <c r="B252" s="19"/>
      <c r="E252" s="175">
        <f t="shared" si="3"/>
        <v>0</v>
      </c>
    </row>
    <row r="253" spans="1:7" ht="12.75" customHeight="1">
      <c r="A253" s="39" t="s">
        <v>805</v>
      </c>
      <c r="B253" s="37" t="s">
        <v>399</v>
      </c>
      <c r="E253" s="175">
        <f t="shared" si="3"/>
        <v>0</v>
      </c>
    </row>
    <row r="254" spans="1:7" ht="25.5" customHeight="1">
      <c r="B254" s="19" t="s">
        <v>48</v>
      </c>
      <c r="E254" s="175">
        <f t="shared" si="3"/>
        <v>0</v>
      </c>
    </row>
    <row r="255" spans="1:7" ht="9" customHeight="1">
      <c r="B255" s="19"/>
      <c r="E255" s="175">
        <f t="shared" si="3"/>
        <v>0</v>
      </c>
    </row>
    <row r="256" spans="1:7" ht="25.5" customHeight="1">
      <c r="B256" s="19" t="s">
        <v>1344</v>
      </c>
      <c r="E256" s="175">
        <f t="shared" si="3"/>
        <v>0</v>
      </c>
    </row>
    <row r="257" spans="1:7" ht="6" customHeight="1">
      <c r="B257" s="19"/>
      <c r="E257" s="175">
        <f t="shared" si="3"/>
        <v>0</v>
      </c>
    </row>
    <row r="258" spans="1:7" ht="25.5" customHeight="1">
      <c r="B258" s="19" t="s">
        <v>49</v>
      </c>
      <c r="C258" s="7" t="s">
        <v>302</v>
      </c>
      <c r="E258" s="175">
        <f t="shared" si="3"/>
        <v>75</v>
      </c>
      <c r="F258" s="59">
        <f>+D258*E258</f>
        <v>0</v>
      </c>
      <c r="G258" s="106">
        <v>75</v>
      </c>
    </row>
    <row r="259" spans="1:7" ht="6" customHeight="1">
      <c r="B259" s="19"/>
      <c r="E259" s="175">
        <f t="shared" si="3"/>
        <v>0</v>
      </c>
    </row>
    <row r="260" spans="1:7" ht="25.5" customHeight="1">
      <c r="B260" s="19" t="s">
        <v>50</v>
      </c>
      <c r="C260" s="7" t="s">
        <v>302</v>
      </c>
      <c r="E260" s="175">
        <f t="shared" si="3"/>
        <v>75</v>
      </c>
      <c r="F260" s="59">
        <f>+D260*E260</f>
        <v>0</v>
      </c>
      <c r="G260" s="106">
        <v>75</v>
      </c>
    </row>
    <row r="261" spans="1:7" ht="6" customHeight="1">
      <c r="B261" s="19"/>
      <c r="E261" s="175">
        <f t="shared" si="3"/>
        <v>0</v>
      </c>
    </row>
    <row r="262" spans="1:7" ht="25.5" customHeight="1">
      <c r="B262" s="19" t="s">
        <v>51</v>
      </c>
      <c r="C262" s="7" t="s">
        <v>302</v>
      </c>
      <c r="E262" s="175">
        <f t="shared" si="3"/>
        <v>75</v>
      </c>
      <c r="F262" s="59">
        <f>+D262*E262</f>
        <v>0</v>
      </c>
      <c r="G262" s="106">
        <v>75</v>
      </c>
    </row>
    <row r="263" spans="1:7" ht="6" customHeight="1">
      <c r="B263" s="19"/>
      <c r="E263" s="175">
        <f t="shared" si="3"/>
        <v>0</v>
      </c>
    </row>
    <row r="264" spans="1:7" ht="38.25" customHeight="1">
      <c r="B264" s="19" t="s">
        <v>157</v>
      </c>
      <c r="C264" s="7" t="s">
        <v>302</v>
      </c>
      <c r="E264" s="175">
        <f t="shared" si="3"/>
        <v>90</v>
      </c>
      <c r="F264" s="59">
        <f>+D264*E264</f>
        <v>0</v>
      </c>
      <c r="G264" s="106">
        <v>90</v>
      </c>
    </row>
    <row r="265" spans="1:7" ht="12.75" customHeight="1">
      <c r="A265" s="39" t="s">
        <v>1025</v>
      </c>
      <c r="B265" s="37" t="s">
        <v>2050</v>
      </c>
      <c r="E265" s="175">
        <f t="shared" si="3"/>
        <v>0</v>
      </c>
    </row>
    <row r="266" spans="1:7" ht="38.25" customHeight="1">
      <c r="B266" s="19" t="s">
        <v>154</v>
      </c>
      <c r="E266" s="175">
        <f t="shared" si="3"/>
        <v>0</v>
      </c>
    </row>
    <row r="267" spans="1:7" ht="12.75" customHeight="1">
      <c r="B267" s="19" t="s">
        <v>2051</v>
      </c>
      <c r="E267" s="175">
        <f t="shared" si="3"/>
        <v>0</v>
      </c>
    </row>
    <row r="268" spans="1:7" ht="6" customHeight="1">
      <c r="B268" s="19"/>
      <c r="E268" s="175">
        <f t="shared" si="3"/>
        <v>0</v>
      </c>
    </row>
    <row r="269" spans="1:7" ht="12.75" customHeight="1">
      <c r="B269" s="19" t="s">
        <v>498</v>
      </c>
      <c r="E269" s="175">
        <f t="shared" si="3"/>
        <v>0</v>
      </c>
    </row>
    <row r="270" spans="1:7" ht="6" customHeight="1">
      <c r="B270" s="19"/>
      <c r="E270" s="175">
        <f t="shared" si="3"/>
        <v>0</v>
      </c>
    </row>
    <row r="271" spans="1:7" ht="12.75" customHeight="1">
      <c r="B271" s="19" t="s">
        <v>499</v>
      </c>
      <c r="C271" s="7" t="s">
        <v>302</v>
      </c>
      <c r="E271" s="175">
        <f t="shared" si="3"/>
        <v>80</v>
      </c>
      <c r="F271" s="59">
        <f>+D271*E271</f>
        <v>0</v>
      </c>
      <c r="G271" s="106">
        <v>80</v>
      </c>
    </row>
    <row r="272" spans="1:7" ht="6" customHeight="1">
      <c r="B272" s="19"/>
      <c r="E272" s="175">
        <f t="shared" si="3"/>
        <v>0</v>
      </c>
    </row>
    <row r="273" spans="1:7" ht="12.75" customHeight="1">
      <c r="B273" s="19" t="s">
        <v>500</v>
      </c>
      <c r="C273" s="7" t="s">
        <v>302</v>
      </c>
      <c r="E273" s="175">
        <f t="shared" si="3"/>
        <v>140</v>
      </c>
      <c r="F273" s="59">
        <f>+D273*E273</f>
        <v>0</v>
      </c>
      <c r="G273" s="106">
        <v>140</v>
      </c>
    </row>
    <row r="274" spans="1:7" ht="6" customHeight="1">
      <c r="B274" s="19"/>
      <c r="E274" s="175">
        <f t="shared" si="3"/>
        <v>0</v>
      </c>
    </row>
    <row r="275" spans="1:7" ht="12.75" customHeight="1">
      <c r="B275" s="19" t="s">
        <v>501</v>
      </c>
      <c r="C275" s="7" t="s">
        <v>302</v>
      </c>
      <c r="E275" s="175">
        <f t="shared" si="3"/>
        <v>110</v>
      </c>
      <c r="F275" s="59">
        <f>+D275*E275</f>
        <v>0</v>
      </c>
      <c r="G275" s="106">
        <v>110</v>
      </c>
    </row>
    <row r="276" spans="1:7" ht="6" customHeight="1">
      <c r="B276" s="19"/>
      <c r="E276" s="175">
        <f t="shared" si="3"/>
        <v>0</v>
      </c>
    </row>
    <row r="277" spans="1:7" ht="12.75" customHeight="1">
      <c r="B277" s="19" t="s">
        <v>502</v>
      </c>
      <c r="C277" s="7" t="s">
        <v>302</v>
      </c>
      <c r="E277" s="175">
        <f t="shared" si="3"/>
        <v>90</v>
      </c>
      <c r="F277" s="59">
        <f>+D277*E277</f>
        <v>0</v>
      </c>
      <c r="G277" s="106">
        <v>90</v>
      </c>
    </row>
    <row r="278" spans="1:7" ht="12.75" customHeight="1">
      <c r="B278" s="19"/>
      <c r="E278" s="175">
        <f t="shared" si="3"/>
        <v>0</v>
      </c>
    </row>
    <row r="279" spans="1:7" ht="25.5" customHeight="1">
      <c r="A279" s="39" t="s">
        <v>808</v>
      </c>
      <c r="B279" s="37" t="s">
        <v>400</v>
      </c>
      <c r="E279" s="175">
        <f t="shared" si="3"/>
        <v>0</v>
      </c>
    </row>
    <row r="280" spans="1:7" ht="51" customHeight="1">
      <c r="B280" s="19" t="s">
        <v>155</v>
      </c>
      <c r="E280" s="175">
        <f t="shared" si="3"/>
        <v>0</v>
      </c>
    </row>
    <row r="281" spans="1:7" ht="25.5" customHeight="1">
      <c r="B281" s="19" t="s">
        <v>156</v>
      </c>
      <c r="E281" s="175">
        <f t="shared" si="3"/>
        <v>0</v>
      </c>
    </row>
    <row r="282" spans="1:7" ht="6" customHeight="1">
      <c r="B282" s="19"/>
      <c r="E282" s="175">
        <f t="shared" si="3"/>
        <v>0</v>
      </c>
    </row>
    <row r="283" spans="1:7" ht="25.5" customHeight="1">
      <c r="B283" s="19" t="s">
        <v>1344</v>
      </c>
      <c r="E283" s="175">
        <f t="shared" si="3"/>
        <v>0</v>
      </c>
    </row>
    <row r="284" spans="1:7" ht="6" customHeight="1">
      <c r="B284" s="19"/>
      <c r="E284" s="175">
        <f t="shared" si="3"/>
        <v>0</v>
      </c>
    </row>
    <row r="285" spans="1:7" ht="38.25" customHeight="1">
      <c r="B285" s="19" t="s">
        <v>1893</v>
      </c>
      <c r="E285" s="175">
        <f t="shared" si="3"/>
        <v>0</v>
      </c>
    </row>
    <row r="286" spans="1:7" ht="12.75" customHeight="1">
      <c r="B286" s="22" t="s">
        <v>158</v>
      </c>
      <c r="C286" s="7" t="s">
        <v>302</v>
      </c>
      <c r="E286" s="175">
        <f t="shared" si="3"/>
        <v>60</v>
      </c>
      <c r="F286" s="59">
        <f t="shared" ref="F286:F300" si="4">+D286*E286</f>
        <v>0</v>
      </c>
      <c r="G286" s="106">
        <v>60</v>
      </c>
    </row>
    <row r="287" spans="1:7" ht="12.75" customHeight="1">
      <c r="B287" s="22" t="s">
        <v>159</v>
      </c>
      <c r="C287" s="7" t="s">
        <v>302</v>
      </c>
      <c r="E287" s="175">
        <f t="shared" si="3"/>
        <v>120</v>
      </c>
      <c r="F287" s="59">
        <f t="shared" si="4"/>
        <v>0</v>
      </c>
      <c r="G287" s="106">
        <v>120</v>
      </c>
    </row>
    <row r="288" spans="1:7" ht="12.75" customHeight="1">
      <c r="B288" s="22" t="s">
        <v>160</v>
      </c>
      <c r="C288" s="7" t="s">
        <v>302</v>
      </c>
      <c r="E288" s="175">
        <f t="shared" si="3"/>
        <v>100</v>
      </c>
      <c r="F288" s="59">
        <f t="shared" si="4"/>
        <v>0</v>
      </c>
      <c r="G288" s="106">
        <v>100</v>
      </c>
    </row>
    <row r="289" spans="1:7" ht="12.75" customHeight="1">
      <c r="B289" s="22" t="s">
        <v>161</v>
      </c>
      <c r="C289" s="7" t="s">
        <v>302</v>
      </c>
      <c r="E289" s="175">
        <f t="shared" si="3"/>
        <v>150</v>
      </c>
      <c r="F289" s="59">
        <f t="shared" si="4"/>
        <v>0</v>
      </c>
      <c r="G289" s="106">
        <v>150</v>
      </c>
    </row>
    <row r="290" spans="1:7" ht="12.75" customHeight="1">
      <c r="B290" s="22" t="s">
        <v>162</v>
      </c>
      <c r="C290" s="7" t="s">
        <v>302</v>
      </c>
      <c r="E290" s="175">
        <f t="shared" si="3"/>
        <v>100</v>
      </c>
      <c r="F290" s="59">
        <f t="shared" si="4"/>
        <v>0</v>
      </c>
      <c r="G290" s="106">
        <v>100</v>
      </c>
    </row>
    <row r="291" spans="1:7" ht="12.75" customHeight="1">
      <c r="B291" s="22" t="s">
        <v>163</v>
      </c>
      <c r="C291" s="7" t="s">
        <v>302</v>
      </c>
      <c r="E291" s="175">
        <f t="shared" si="3"/>
        <v>100</v>
      </c>
      <c r="F291" s="59">
        <f t="shared" si="4"/>
        <v>0</v>
      </c>
      <c r="G291" s="106">
        <v>100</v>
      </c>
    </row>
    <row r="292" spans="1:7" ht="12.75" customHeight="1">
      <c r="B292" s="22" t="s">
        <v>164</v>
      </c>
      <c r="C292" s="7" t="s">
        <v>302</v>
      </c>
      <c r="E292" s="175">
        <f t="shared" si="3"/>
        <v>120</v>
      </c>
      <c r="F292" s="59">
        <f t="shared" si="4"/>
        <v>0</v>
      </c>
      <c r="G292" s="106">
        <v>120</v>
      </c>
    </row>
    <row r="293" spans="1:7" ht="12.75" customHeight="1">
      <c r="B293" s="22" t="s">
        <v>165</v>
      </c>
      <c r="C293" s="7" t="s">
        <v>302</v>
      </c>
      <c r="E293" s="175">
        <f t="shared" si="3"/>
        <v>160</v>
      </c>
      <c r="F293" s="59">
        <f t="shared" si="4"/>
        <v>0</v>
      </c>
      <c r="G293" s="106">
        <v>160</v>
      </c>
    </row>
    <row r="294" spans="1:7" ht="12.75" customHeight="1">
      <c r="B294" s="134" t="s">
        <v>166</v>
      </c>
      <c r="C294" s="122" t="s">
        <v>302</v>
      </c>
      <c r="D294" s="124"/>
      <c r="E294" s="175">
        <f t="shared" si="3"/>
        <v>130</v>
      </c>
      <c r="F294" s="59">
        <f t="shared" si="4"/>
        <v>0</v>
      </c>
      <c r="G294" s="106">
        <v>130</v>
      </c>
    </row>
    <row r="295" spans="1:7" ht="12.75" customHeight="1">
      <c r="B295" s="22" t="s">
        <v>167</v>
      </c>
      <c r="C295" s="7" t="s">
        <v>302</v>
      </c>
      <c r="E295" s="175">
        <f t="shared" si="3"/>
        <v>150</v>
      </c>
      <c r="F295" s="59">
        <f t="shared" si="4"/>
        <v>0</v>
      </c>
      <c r="G295" s="106">
        <v>150</v>
      </c>
    </row>
    <row r="296" spans="1:7" ht="12.75" customHeight="1">
      <c r="B296" s="22" t="s">
        <v>168</v>
      </c>
      <c r="C296" s="7" t="s">
        <v>302</v>
      </c>
      <c r="E296" s="175">
        <f t="shared" si="3"/>
        <v>80</v>
      </c>
      <c r="F296" s="59">
        <f t="shared" si="4"/>
        <v>0</v>
      </c>
      <c r="G296" s="106">
        <v>80</v>
      </c>
    </row>
    <row r="297" spans="1:7" ht="12.75" customHeight="1">
      <c r="B297" s="22" t="s">
        <v>169</v>
      </c>
      <c r="C297" s="7" t="s">
        <v>302</v>
      </c>
      <c r="E297" s="175">
        <f t="shared" si="3"/>
        <v>80</v>
      </c>
      <c r="F297" s="59">
        <f t="shared" si="4"/>
        <v>0</v>
      </c>
      <c r="G297" s="106">
        <v>80</v>
      </c>
    </row>
    <row r="298" spans="1:7" ht="12.75" customHeight="1">
      <c r="B298" s="22" t="s">
        <v>167</v>
      </c>
      <c r="C298" s="7" t="s">
        <v>302</v>
      </c>
      <c r="E298" s="175">
        <f t="shared" si="3"/>
        <v>150</v>
      </c>
      <c r="F298" s="59">
        <f t="shared" si="4"/>
        <v>0</v>
      </c>
      <c r="G298" s="106">
        <v>150</v>
      </c>
    </row>
    <row r="299" spans="1:7" ht="12.75" customHeight="1">
      <c r="B299" s="22" t="s">
        <v>170</v>
      </c>
      <c r="C299" s="7" t="s">
        <v>302</v>
      </c>
      <c r="E299" s="175">
        <f t="shared" si="3"/>
        <v>100</v>
      </c>
      <c r="F299" s="59">
        <f t="shared" si="4"/>
        <v>0</v>
      </c>
      <c r="G299" s="106">
        <v>100</v>
      </c>
    </row>
    <row r="300" spans="1:7" ht="12.75" customHeight="1">
      <c r="B300" s="22" t="s">
        <v>171</v>
      </c>
      <c r="C300" s="7" t="s">
        <v>302</v>
      </c>
      <c r="E300" s="175">
        <f t="shared" si="3"/>
        <v>120</v>
      </c>
      <c r="F300" s="59">
        <f t="shared" si="4"/>
        <v>0</v>
      </c>
      <c r="G300" s="106">
        <v>120</v>
      </c>
    </row>
    <row r="301" spans="1:7" ht="12.75" customHeight="1">
      <c r="B301" s="19"/>
      <c r="E301" s="175">
        <f t="shared" si="3"/>
        <v>0</v>
      </c>
    </row>
    <row r="302" spans="1:7" ht="12.75" customHeight="1">
      <c r="A302" s="39" t="s">
        <v>1331</v>
      </c>
      <c r="B302" s="37" t="s">
        <v>1193</v>
      </c>
      <c r="E302" s="175">
        <f t="shared" ref="E302:E338" si="5">ROUND(G302*$G$43,0)</f>
        <v>0</v>
      </c>
    </row>
    <row r="303" spans="1:7" ht="51">
      <c r="B303" s="19" t="s">
        <v>343</v>
      </c>
      <c r="E303" s="175">
        <f t="shared" si="5"/>
        <v>0</v>
      </c>
    </row>
    <row r="304" spans="1:7" ht="12.75" customHeight="1">
      <c r="B304" s="19" t="s">
        <v>1596</v>
      </c>
      <c r="E304" s="175">
        <f t="shared" si="5"/>
        <v>0</v>
      </c>
    </row>
    <row r="305" spans="1:7" ht="6" customHeight="1">
      <c r="B305" s="19"/>
      <c r="E305" s="175">
        <f t="shared" si="5"/>
        <v>0</v>
      </c>
    </row>
    <row r="306" spans="1:7" ht="25.5" customHeight="1">
      <c r="B306" s="19" t="s">
        <v>1597</v>
      </c>
      <c r="E306" s="175">
        <f t="shared" si="5"/>
        <v>0</v>
      </c>
    </row>
    <row r="307" spans="1:7" ht="12.75" customHeight="1">
      <c r="B307" s="19" t="s">
        <v>1950</v>
      </c>
      <c r="C307" s="7" t="s">
        <v>1505</v>
      </c>
      <c r="E307" s="175">
        <f t="shared" si="5"/>
        <v>30</v>
      </c>
      <c r="F307" s="59">
        <f>+D307*E307</f>
        <v>0</v>
      </c>
      <c r="G307" s="106">
        <v>30</v>
      </c>
    </row>
    <row r="308" spans="1:7" ht="25.5" customHeight="1">
      <c r="B308" s="19" t="s">
        <v>1598</v>
      </c>
      <c r="E308" s="175">
        <f t="shared" si="5"/>
        <v>0</v>
      </c>
    </row>
    <row r="309" spans="1:7" ht="12.75" customHeight="1">
      <c r="B309" s="19" t="s">
        <v>1599</v>
      </c>
      <c r="C309" s="7" t="s">
        <v>1505</v>
      </c>
      <c r="E309" s="175">
        <f t="shared" si="5"/>
        <v>30</v>
      </c>
      <c r="F309" s="59">
        <f>+D309*E309</f>
        <v>0</v>
      </c>
      <c r="G309" s="106">
        <v>30</v>
      </c>
    </row>
    <row r="310" spans="1:7" ht="12.75" customHeight="1">
      <c r="A310" s="39" t="s">
        <v>183</v>
      </c>
      <c r="B310" s="37" t="s">
        <v>1600</v>
      </c>
      <c r="E310" s="175">
        <f t="shared" si="5"/>
        <v>0</v>
      </c>
    </row>
    <row r="311" spans="1:7" ht="38.25" customHeight="1">
      <c r="B311" s="19" t="s">
        <v>1601</v>
      </c>
      <c r="E311" s="175">
        <f t="shared" si="5"/>
        <v>0</v>
      </c>
    </row>
    <row r="312" spans="1:7" ht="12.75" customHeight="1">
      <c r="B312" s="19" t="s">
        <v>1438</v>
      </c>
      <c r="E312" s="175">
        <f t="shared" si="5"/>
        <v>0</v>
      </c>
    </row>
    <row r="313" spans="1:7" ht="12.75" customHeight="1">
      <c r="B313" s="19" t="s">
        <v>47</v>
      </c>
      <c r="C313" s="7" t="s">
        <v>1851</v>
      </c>
      <c r="E313" s="175">
        <f t="shared" si="5"/>
        <v>380</v>
      </c>
      <c r="F313" s="59">
        <f>+D313*E313</f>
        <v>0</v>
      </c>
      <c r="G313" s="106">
        <v>380</v>
      </c>
    </row>
    <row r="314" spans="1:7" ht="12.75" customHeight="1">
      <c r="B314" s="19"/>
      <c r="E314" s="175">
        <f t="shared" si="5"/>
        <v>0</v>
      </c>
    </row>
    <row r="315" spans="1:7" ht="12.75" customHeight="1">
      <c r="A315" s="39" t="s">
        <v>1843</v>
      </c>
      <c r="B315" s="33" t="s">
        <v>401</v>
      </c>
      <c r="E315" s="175">
        <f t="shared" si="5"/>
        <v>0</v>
      </c>
    </row>
    <row r="316" spans="1:7" ht="25.5" customHeight="1">
      <c r="B316" s="19" t="s">
        <v>1439</v>
      </c>
      <c r="E316" s="175">
        <f t="shared" si="5"/>
        <v>0</v>
      </c>
    </row>
    <row r="317" spans="1:7" ht="25.5" customHeight="1">
      <c r="B317" s="19" t="s">
        <v>1440</v>
      </c>
      <c r="E317" s="175">
        <f t="shared" si="5"/>
        <v>0</v>
      </c>
    </row>
    <row r="318" spans="1:7" ht="12.75" customHeight="1">
      <c r="B318" s="19" t="s">
        <v>1173</v>
      </c>
      <c r="E318" s="175">
        <f t="shared" si="5"/>
        <v>0</v>
      </c>
    </row>
    <row r="319" spans="1:7" ht="12.75" customHeight="1">
      <c r="B319" s="19" t="s">
        <v>47</v>
      </c>
      <c r="C319" s="7" t="s">
        <v>1851</v>
      </c>
      <c r="E319" s="175">
        <f t="shared" si="5"/>
        <v>380</v>
      </c>
      <c r="F319" s="59">
        <f>+D319*E319</f>
        <v>0</v>
      </c>
      <c r="G319" s="106">
        <v>380</v>
      </c>
    </row>
    <row r="320" spans="1:7" ht="12.75" customHeight="1">
      <c r="B320" s="19"/>
      <c r="E320" s="175">
        <f t="shared" si="5"/>
        <v>0</v>
      </c>
    </row>
    <row r="321" spans="1:7" ht="12.75" customHeight="1">
      <c r="B321" s="19"/>
      <c r="E321" s="175">
        <f t="shared" si="5"/>
        <v>0</v>
      </c>
    </row>
    <row r="322" spans="1:7" ht="12.75" customHeight="1">
      <c r="A322" s="39" t="s">
        <v>1718</v>
      </c>
      <c r="B322" s="37" t="s">
        <v>927</v>
      </c>
      <c r="E322" s="175">
        <f t="shared" si="5"/>
        <v>0</v>
      </c>
    </row>
    <row r="323" spans="1:7" ht="25.5" customHeight="1">
      <c r="B323" s="19" t="s">
        <v>588</v>
      </c>
      <c r="E323" s="175">
        <f t="shared" si="5"/>
        <v>0</v>
      </c>
    </row>
    <row r="324" spans="1:7" ht="12.75" customHeight="1">
      <c r="B324" s="19" t="s">
        <v>589</v>
      </c>
      <c r="E324" s="175">
        <f t="shared" si="5"/>
        <v>0</v>
      </c>
    </row>
    <row r="325" spans="1:7" ht="12.75" customHeight="1">
      <c r="B325" s="19" t="s">
        <v>122</v>
      </c>
      <c r="C325" s="7" t="s">
        <v>1505</v>
      </c>
      <c r="E325" s="175">
        <f t="shared" si="5"/>
        <v>20</v>
      </c>
      <c r="F325" s="59">
        <f>+D325*E325</f>
        <v>0</v>
      </c>
      <c r="G325" s="106">
        <v>20</v>
      </c>
    </row>
    <row r="326" spans="1:7" ht="12.75" customHeight="1">
      <c r="B326" s="19"/>
      <c r="E326" s="175">
        <f t="shared" si="5"/>
        <v>0</v>
      </c>
    </row>
    <row r="327" spans="1:7" ht="12.75" customHeight="1">
      <c r="B327" s="19"/>
      <c r="E327" s="175">
        <f t="shared" si="5"/>
        <v>0</v>
      </c>
    </row>
    <row r="328" spans="1:7" ht="12.75" customHeight="1">
      <c r="A328" s="126" t="s">
        <v>1723</v>
      </c>
      <c r="B328" s="33" t="s">
        <v>1951</v>
      </c>
      <c r="E328" s="175">
        <f t="shared" si="5"/>
        <v>0</v>
      </c>
    </row>
    <row r="329" spans="1:7" ht="12.75" customHeight="1">
      <c r="B329" s="19" t="s">
        <v>1952</v>
      </c>
      <c r="E329" s="175">
        <f t="shared" si="5"/>
        <v>0</v>
      </c>
    </row>
    <row r="330" spans="1:7" ht="12.75" customHeight="1">
      <c r="B330" s="19" t="s">
        <v>1953</v>
      </c>
      <c r="C330" s="7" t="s">
        <v>1505</v>
      </c>
      <c r="E330" s="175">
        <f t="shared" si="5"/>
        <v>56</v>
      </c>
      <c r="F330" s="59">
        <f>D330*E330</f>
        <v>0</v>
      </c>
      <c r="G330" s="106">
        <v>56</v>
      </c>
    </row>
    <row r="331" spans="1:7" ht="12.75" customHeight="1">
      <c r="B331" s="19"/>
      <c r="E331" s="175">
        <f t="shared" si="5"/>
        <v>0</v>
      </c>
    </row>
    <row r="332" spans="1:7" ht="12.75" customHeight="1">
      <c r="B332" s="120"/>
      <c r="C332" s="122"/>
      <c r="D332" s="124"/>
      <c r="E332" s="175">
        <f t="shared" si="5"/>
        <v>0</v>
      </c>
    </row>
    <row r="333" spans="1:7" ht="18" customHeight="1">
      <c r="A333" s="128" t="s">
        <v>1727</v>
      </c>
      <c r="B333" s="130" t="s">
        <v>1194</v>
      </c>
      <c r="C333" s="122"/>
      <c r="D333" s="124"/>
      <c r="E333" s="175">
        <f t="shared" si="5"/>
        <v>0</v>
      </c>
    </row>
    <row r="334" spans="1:7" ht="51">
      <c r="B334" s="120" t="s">
        <v>1195</v>
      </c>
      <c r="C334" s="122"/>
      <c r="D334" s="124"/>
      <c r="E334" s="175">
        <f t="shared" si="5"/>
        <v>0</v>
      </c>
    </row>
    <row r="335" spans="1:7">
      <c r="B335" s="120" t="s">
        <v>469</v>
      </c>
      <c r="C335" s="122"/>
      <c r="D335" s="124"/>
      <c r="E335" s="175">
        <f t="shared" si="5"/>
        <v>0</v>
      </c>
    </row>
    <row r="336" spans="1:7" ht="5.25" customHeight="1">
      <c r="B336" s="120"/>
      <c r="C336" s="122"/>
      <c r="D336" s="124"/>
      <c r="E336" s="175">
        <f t="shared" si="5"/>
        <v>0</v>
      </c>
    </row>
    <row r="337" spans="2:7" ht="25.5">
      <c r="B337" s="120" t="s">
        <v>470</v>
      </c>
      <c r="C337" s="122"/>
      <c r="D337" s="124"/>
      <c r="E337" s="175">
        <f t="shared" si="5"/>
        <v>0</v>
      </c>
    </row>
    <row r="338" spans="2:7">
      <c r="B338" s="120" t="s">
        <v>1196</v>
      </c>
      <c r="C338" s="122" t="s">
        <v>1851</v>
      </c>
      <c r="D338" s="124"/>
      <c r="E338" s="175">
        <f t="shared" si="5"/>
        <v>70</v>
      </c>
      <c r="F338" s="59">
        <f>+D338*E338</f>
        <v>0</v>
      </c>
      <c r="G338" s="106">
        <v>70</v>
      </c>
    </row>
    <row r="339" spans="2:7" ht="4.5" customHeight="1">
      <c r="B339" s="120"/>
      <c r="C339" s="122"/>
      <c r="D339" s="124"/>
    </row>
    <row r="340" spans="2:7">
      <c r="B340" s="120" t="s">
        <v>471</v>
      </c>
      <c r="C340" s="122" t="s">
        <v>299</v>
      </c>
      <c r="D340" s="124"/>
      <c r="E340" s="175">
        <v>10</v>
      </c>
      <c r="F340" s="59">
        <f>+D340*E340</f>
        <v>0</v>
      </c>
    </row>
    <row r="341" spans="2:7" ht="3.75" customHeight="1">
      <c r="B341" s="120"/>
      <c r="C341" s="122"/>
      <c r="D341" s="124"/>
    </row>
    <row r="342" spans="2:7">
      <c r="B342" s="120" t="s">
        <v>472</v>
      </c>
      <c r="C342" s="122" t="s">
        <v>736</v>
      </c>
      <c r="D342" s="124"/>
      <c r="E342" s="175">
        <v>30</v>
      </c>
      <c r="F342" s="59">
        <f>+D342*E342</f>
        <v>0</v>
      </c>
    </row>
    <row r="343" spans="2:7" ht="4.5" customHeight="1">
      <c r="B343" s="120"/>
      <c r="C343" s="122"/>
      <c r="D343" s="124"/>
    </row>
    <row r="344" spans="2:7">
      <c r="B344" s="120" t="s">
        <v>473</v>
      </c>
      <c r="C344" s="122" t="s">
        <v>302</v>
      </c>
      <c r="D344" s="124"/>
      <c r="E344" s="175">
        <v>30</v>
      </c>
      <c r="F344" s="59">
        <f>+D344*E344</f>
        <v>0</v>
      </c>
    </row>
    <row r="345" spans="2:7" ht="3.75" customHeight="1">
      <c r="B345" s="120"/>
      <c r="C345" s="122"/>
      <c r="D345" s="124"/>
    </row>
    <row r="346" spans="2:7">
      <c r="B346" s="120" t="s">
        <v>474</v>
      </c>
      <c r="C346" s="122" t="s">
        <v>302</v>
      </c>
      <c r="D346" s="124"/>
      <c r="E346" s="175">
        <v>50</v>
      </c>
      <c r="F346" s="59">
        <f>+D346*E346</f>
        <v>0</v>
      </c>
    </row>
    <row r="347" spans="2:7" ht="3.75" customHeight="1">
      <c r="B347" s="120"/>
      <c r="C347" s="122"/>
      <c r="D347" s="124"/>
    </row>
    <row r="348" spans="2:7" ht="25.5">
      <c r="B348" s="120" t="s">
        <v>475</v>
      </c>
      <c r="C348" s="122" t="s">
        <v>302</v>
      </c>
      <c r="D348" s="124"/>
      <c r="E348" s="175">
        <v>20</v>
      </c>
      <c r="F348" s="59">
        <f>+D348*E348</f>
        <v>0</v>
      </c>
    </row>
    <row r="349" spans="2:7" ht="12.75" customHeight="1">
      <c r="B349" s="120"/>
      <c r="C349" s="122"/>
      <c r="D349" s="124"/>
    </row>
    <row r="350" spans="2:7" ht="12.75" customHeight="1">
      <c r="B350" s="30"/>
      <c r="C350" s="9"/>
      <c r="D350" s="10"/>
      <c r="E350" s="178"/>
      <c r="F350" s="60"/>
      <c r="G350" s="109"/>
    </row>
    <row r="351" spans="2:7" ht="12.75" customHeight="1">
      <c r="B351" s="1315" t="s">
        <v>291</v>
      </c>
      <c r="C351" s="1316"/>
      <c r="D351" s="1316"/>
      <c r="E351" s="1317">
        <f>SUM(F40:F349)</f>
        <v>0</v>
      </c>
      <c r="F351" s="1317"/>
      <c r="G351" s="103"/>
    </row>
    <row r="352" spans="2:7"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sheetData>
  <mergeCells count="2">
    <mergeCell ref="B351:D351"/>
    <mergeCell ref="E351:F351"/>
  </mergeCells>
  <phoneticPr fontId="0" type="noConversion"/>
  <pageMargins left="0.94488188976377963" right="0.15748031496062992" top="0.98425196850393704" bottom="0.98425196850393704" header="0.51181102362204722" footer="0.51181102362204722"/>
  <pageSetup paperSize="9" firstPageNumber="6" orientation="portrait" useFirstPageNumber="1" horizontalDpi="300" verticalDpi="300" r:id="rId1"/>
  <headerFooter alignWithMargins="0">
    <oddFooter>&amp;C&amp;F</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enableFormatConditionsCalculation="0">
    <tabColor indexed="39"/>
  </sheetPr>
  <dimension ref="A1:G151"/>
  <sheetViews>
    <sheetView topLeftCell="A148" workbookViewId="0">
      <selection activeCell="N50" sqref="N50"/>
    </sheetView>
  </sheetViews>
  <sheetFormatPr defaultRowHeight="12.75"/>
  <cols>
    <col min="1" max="1" width="6.140625" style="154" customWidth="1"/>
    <col min="2" max="2" width="39" style="5" customWidth="1"/>
    <col min="3" max="3" width="9.140625" style="7" customWidth="1"/>
    <col min="4" max="4" width="11.7109375" style="6" customWidth="1"/>
    <col min="5" max="5" width="11.7109375" style="175" customWidth="1"/>
    <col min="6" max="6" width="13.140625" style="23" customWidth="1"/>
    <col min="7" max="7" width="11.7109375" style="180" hidden="1" customWidth="1"/>
    <col min="8" max="9" width="0" hidden="1" customWidth="1"/>
  </cols>
  <sheetData>
    <row r="1" spans="1:7" s="4" customFormat="1" ht="25.5" customHeight="1">
      <c r="A1" s="127" t="s">
        <v>283</v>
      </c>
      <c r="B1" s="2" t="s">
        <v>284</v>
      </c>
      <c r="C1" s="3" t="s">
        <v>285</v>
      </c>
      <c r="D1" s="3" t="s">
        <v>286</v>
      </c>
      <c r="E1" s="185" t="s">
        <v>288</v>
      </c>
      <c r="F1" s="108" t="s">
        <v>289</v>
      </c>
      <c r="G1" s="3" t="s">
        <v>288</v>
      </c>
    </row>
    <row r="3" spans="1:7">
      <c r="A3" s="1318" t="s">
        <v>673</v>
      </c>
      <c r="B3" s="1319"/>
      <c r="C3" s="1319"/>
      <c r="D3" s="1319"/>
      <c r="E3" s="1319"/>
      <c r="F3" s="1319"/>
      <c r="G3" s="184"/>
    </row>
    <row r="4" spans="1:7" ht="12.75" customHeight="1">
      <c r="B4" s="19"/>
    </row>
    <row r="5" spans="1:7" ht="63.75" customHeight="1">
      <c r="B5" s="19" t="s">
        <v>1899</v>
      </c>
    </row>
    <row r="6" spans="1:7" ht="38.25" customHeight="1">
      <c r="B6" s="19" t="s">
        <v>1831</v>
      </c>
    </row>
    <row r="7" spans="1:7" ht="25.5" customHeight="1">
      <c r="B7" s="19" t="s">
        <v>1832</v>
      </c>
    </row>
    <row r="8" spans="1:7" ht="63.75" customHeight="1">
      <c r="B8" s="19" t="s">
        <v>1001</v>
      </c>
    </row>
    <row r="9" spans="1:7" ht="25.5" customHeight="1">
      <c r="B9" s="19" t="s">
        <v>1002</v>
      </c>
    </row>
    <row r="10" spans="1:7" ht="12.75" customHeight="1">
      <c r="B10" s="22" t="s">
        <v>1003</v>
      </c>
    </row>
    <row r="11" spans="1:7" ht="25.5" customHeight="1">
      <c r="B11" s="22" t="s">
        <v>1004</v>
      </c>
    </row>
    <row r="12" spans="1:7" ht="12.75" customHeight="1">
      <c r="B12" s="22" t="s">
        <v>1005</v>
      </c>
    </row>
    <row r="13" spans="1:7" ht="38.25" customHeight="1">
      <c r="B13" s="19" t="s">
        <v>1006</v>
      </c>
    </row>
    <row r="14" spans="1:7" ht="38.25" customHeight="1">
      <c r="B14" s="19" t="s">
        <v>1007</v>
      </c>
    </row>
    <row r="15" spans="1:7" ht="63.75" customHeight="1">
      <c r="B15" s="19" t="s">
        <v>239</v>
      </c>
    </row>
    <row r="16" spans="1:7" ht="12.75" customHeight="1">
      <c r="B16" s="19" t="s">
        <v>240</v>
      </c>
    </row>
    <row r="17" spans="1:2" ht="25.5" customHeight="1">
      <c r="B17" s="19" t="s">
        <v>241</v>
      </c>
    </row>
    <row r="18" spans="1:2" ht="12.75" customHeight="1">
      <c r="B18" s="19" t="s">
        <v>242</v>
      </c>
    </row>
    <row r="19" spans="1:2" ht="25.5" customHeight="1">
      <c r="B19" s="19" t="s">
        <v>243</v>
      </c>
    </row>
    <row r="20" spans="1:2" ht="25.5" customHeight="1">
      <c r="B20" s="19" t="s">
        <v>244</v>
      </c>
    </row>
    <row r="21" spans="1:2" ht="25.5" customHeight="1">
      <c r="B21" s="19" t="s">
        <v>693</v>
      </c>
    </row>
    <row r="22" spans="1:2" ht="38.25" customHeight="1">
      <c r="B22" s="19" t="s">
        <v>694</v>
      </c>
    </row>
    <row r="23" spans="1:2" ht="25.5" customHeight="1">
      <c r="B23" s="19" t="s">
        <v>1437</v>
      </c>
    </row>
    <row r="24" spans="1:2" ht="25.5" customHeight="1">
      <c r="B24" s="19" t="s">
        <v>306</v>
      </c>
    </row>
    <row r="25" spans="1:2" ht="51" customHeight="1">
      <c r="B25" s="40" t="s">
        <v>193</v>
      </c>
    </row>
    <row r="26" spans="1:2" ht="38.25" customHeight="1">
      <c r="B26" s="19" t="s">
        <v>1200</v>
      </c>
    </row>
    <row r="27" spans="1:2" ht="25.5" customHeight="1">
      <c r="B27" s="19" t="s">
        <v>1201</v>
      </c>
    </row>
    <row r="28" spans="1:2" ht="25.5" customHeight="1">
      <c r="B28" s="19" t="s">
        <v>1900</v>
      </c>
    </row>
    <row r="29" spans="1:2" ht="102" customHeight="1">
      <c r="B29" s="19" t="s">
        <v>1472</v>
      </c>
    </row>
    <row r="30" spans="1:2" ht="12.75" customHeight="1">
      <c r="A30" s="154" t="s">
        <v>287</v>
      </c>
      <c r="B30" s="33" t="s">
        <v>1473</v>
      </c>
    </row>
    <row r="31" spans="1:2" ht="12.75" customHeight="1">
      <c r="B31" s="123" t="s">
        <v>1474</v>
      </c>
    </row>
    <row r="32" spans="1:2" ht="12.75" customHeight="1">
      <c r="B32" s="37" t="s">
        <v>1683</v>
      </c>
    </row>
    <row r="33" spans="1:7" ht="12.75" customHeight="1">
      <c r="B33" s="33" t="s">
        <v>1527</v>
      </c>
    </row>
    <row r="34" spans="1:7" ht="38.25">
      <c r="B34" s="19" t="s">
        <v>1675</v>
      </c>
    </row>
    <row r="35" spans="1:7" ht="51">
      <c r="B35" s="19" t="s">
        <v>19</v>
      </c>
    </row>
    <row r="36" spans="1:7" ht="25.5">
      <c r="B36" s="19" t="s">
        <v>18</v>
      </c>
    </row>
    <row r="37" spans="1:7" ht="38.25">
      <c r="B37" s="19" t="s">
        <v>214</v>
      </c>
    </row>
    <row r="38" spans="1:7" ht="38.25">
      <c r="B38" s="19" t="s">
        <v>1475</v>
      </c>
    </row>
    <row r="39" spans="1:7">
      <c r="B39" s="19" t="s">
        <v>1527</v>
      </c>
    </row>
    <row r="40" spans="1:7" ht="27" customHeight="1">
      <c r="B40" s="19" t="s">
        <v>1476</v>
      </c>
    </row>
    <row r="41" spans="1:7" ht="25.5">
      <c r="B41" s="19" t="s">
        <v>1080</v>
      </c>
    </row>
    <row r="42" spans="1:7">
      <c r="B42" s="19" t="s">
        <v>1081</v>
      </c>
      <c r="G42" s="180">
        <v>1</v>
      </c>
    </row>
    <row r="43" spans="1:7">
      <c r="B43" s="19"/>
    </row>
    <row r="44" spans="1:7">
      <c r="B44" s="19" t="s">
        <v>1477</v>
      </c>
      <c r="C44" s="7" t="s">
        <v>302</v>
      </c>
      <c r="E44" s="175">
        <f>ROUND(G44*$G$42,0)</f>
        <v>4800</v>
      </c>
      <c r="F44" s="23">
        <f>+D44*E44</f>
        <v>0</v>
      </c>
      <c r="G44" s="180">
        <v>4800</v>
      </c>
    </row>
    <row r="45" spans="1:7" ht="12.75" customHeight="1">
      <c r="B45" s="19"/>
      <c r="E45" s="175">
        <f t="shared" ref="E45:E108" si="0">ROUND(G45*$G$42,0)</f>
        <v>0</v>
      </c>
    </row>
    <row r="46" spans="1:7">
      <c r="A46" s="154" t="s">
        <v>290</v>
      </c>
      <c r="B46" s="33" t="s">
        <v>1478</v>
      </c>
      <c r="E46" s="175">
        <f t="shared" si="0"/>
        <v>0</v>
      </c>
    </row>
    <row r="47" spans="1:7">
      <c r="B47" s="123" t="s">
        <v>1479</v>
      </c>
      <c r="E47" s="175">
        <f t="shared" si="0"/>
        <v>0</v>
      </c>
    </row>
    <row r="48" spans="1:7">
      <c r="B48" s="123" t="s">
        <v>1528</v>
      </c>
      <c r="E48" s="175">
        <f t="shared" si="0"/>
        <v>0</v>
      </c>
    </row>
    <row r="49" spans="1:7" ht="25.5">
      <c r="B49" s="19" t="s">
        <v>204</v>
      </c>
      <c r="E49" s="175">
        <f t="shared" si="0"/>
        <v>0</v>
      </c>
    </row>
    <row r="50" spans="1:7" ht="38.25">
      <c r="B50" s="19" t="s">
        <v>1675</v>
      </c>
      <c r="E50" s="175">
        <f t="shared" si="0"/>
        <v>0</v>
      </c>
    </row>
    <row r="51" spans="1:7" ht="12.75" customHeight="1">
      <c r="B51" s="19" t="s">
        <v>1529</v>
      </c>
      <c r="E51" s="175">
        <f t="shared" si="0"/>
        <v>0</v>
      </c>
    </row>
    <row r="52" spans="1:7" ht="38.25">
      <c r="B52" s="19" t="s">
        <v>214</v>
      </c>
      <c r="E52" s="175">
        <f t="shared" si="0"/>
        <v>0</v>
      </c>
    </row>
    <row r="53" spans="1:7" ht="25.5">
      <c r="B53" s="19" t="s">
        <v>205</v>
      </c>
      <c r="E53" s="175">
        <f t="shared" si="0"/>
        <v>0</v>
      </c>
    </row>
    <row r="54" spans="1:7" ht="26.25" customHeight="1">
      <c r="B54" s="19" t="s">
        <v>1476</v>
      </c>
      <c r="E54" s="175">
        <f t="shared" si="0"/>
        <v>0</v>
      </c>
    </row>
    <row r="55" spans="1:7" ht="25.5">
      <c r="B55" s="19" t="s">
        <v>1080</v>
      </c>
      <c r="E55" s="175">
        <f t="shared" si="0"/>
        <v>0</v>
      </c>
    </row>
    <row r="56" spans="1:7">
      <c r="B56" s="19" t="s">
        <v>1081</v>
      </c>
      <c r="E56" s="175">
        <f t="shared" si="0"/>
        <v>0</v>
      </c>
    </row>
    <row r="57" spans="1:7">
      <c r="B57" s="19"/>
      <c r="E57" s="175">
        <f t="shared" si="0"/>
        <v>0</v>
      </c>
    </row>
    <row r="58" spans="1:7">
      <c r="B58" s="19" t="s">
        <v>206</v>
      </c>
      <c r="C58" s="7" t="s">
        <v>302</v>
      </c>
      <c r="E58" s="175">
        <f t="shared" si="0"/>
        <v>5650</v>
      </c>
      <c r="F58" s="23">
        <f>+D58*E58</f>
        <v>0</v>
      </c>
      <c r="G58" s="180">
        <v>5650</v>
      </c>
    </row>
    <row r="59" spans="1:7" ht="12.75" customHeight="1">
      <c r="B59" s="19"/>
      <c r="E59" s="175">
        <f t="shared" si="0"/>
        <v>0</v>
      </c>
    </row>
    <row r="60" spans="1:7">
      <c r="A60" s="154" t="s">
        <v>300</v>
      </c>
      <c r="B60" s="33" t="s">
        <v>207</v>
      </c>
      <c r="E60" s="175">
        <f t="shared" si="0"/>
        <v>0</v>
      </c>
    </row>
    <row r="61" spans="1:7">
      <c r="B61" s="123" t="s">
        <v>1479</v>
      </c>
      <c r="E61" s="175">
        <f t="shared" si="0"/>
        <v>0</v>
      </c>
    </row>
    <row r="62" spans="1:7">
      <c r="B62" s="123" t="s">
        <v>1530</v>
      </c>
      <c r="E62" s="175">
        <f t="shared" si="0"/>
        <v>0</v>
      </c>
    </row>
    <row r="63" spans="1:7" ht="38.25">
      <c r="B63" s="19" t="s">
        <v>1675</v>
      </c>
      <c r="E63" s="175">
        <f t="shared" si="0"/>
        <v>0</v>
      </c>
    </row>
    <row r="64" spans="1:7" ht="13.5" customHeight="1">
      <c r="B64" s="19" t="s">
        <v>1529</v>
      </c>
      <c r="E64" s="175">
        <f t="shared" si="0"/>
        <v>0</v>
      </c>
    </row>
    <row r="65" spans="1:7" ht="38.25">
      <c r="B65" s="19" t="s">
        <v>214</v>
      </c>
      <c r="E65" s="175">
        <f t="shared" si="0"/>
        <v>0</v>
      </c>
    </row>
    <row r="66" spans="1:7" ht="25.5">
      <c r="B66" s="19" t="s">
        <v>205</v>
      </c>
      <c r="E66" s="175">
        <f t="shared" si="0"/>
        <v>0</v>
      </c>
    </row>
    <row r="67" spans="1:7" ht="24.75" customHeight="1">
      <c r="B67" s="19" t="s">
        <v>1476</v>
      </c>
      <c r="E67" s="175">
        <f t="shared" si="0"/>
        <v>0</v>
      </c>
    </row>
    <row r="68" spans="1:7" ht="25.5">
      <c r="B68" s="19" t="s">
        <v>1080</v>
      </c>
      <c r="E68" s="175">
        <f t="shared" si="0"/>
        <v>0</v>
      </c>
    </row>
    <row r="69" spans="1:7">
      <c r="B69" s="19" t="s">
        <v>1081</v>
      </c>
      <c r="E69" s="175">
        <f t="shared" si="0"/>
        <v>0</v>
      </c>
    </row>
    <row r="70" spans="1:7" ht="6.75" customHeight="1">
      <c r="B70" s="19"/>
      <c r="E70" s="175">
        <f t="shared" si="0"/>
        <v>0</v>
      </c>
    </row>
    <row r="71" spans="1:7">
      <c r="B71" s="19" t="s">
        <v>208</v>
      </c>
      <c r="C71" s="7" t="s">
        <v>302</v>
      </c>
      <c r="E71" s="175">
        <f t="shared" si="0"/>
        <v>5140</v>
      </c>
      <c r="F71" s="23">
        <f>+D71*E71</f>
        <v>0</v>
      </c>
      <c r="G71" s="180">
        <v>5140</v>
      </c>
    </row>
    <row r="72" spans="1:7">
      <c r="B72" s="19"/>
      <c r="E72" s="175">
        <f t="shared" si="0"/>
        <v>0</v>
      </c>
    </row>
    <row r="73" spans="1:7">
      <c r="A73" s="154" t="s">
        <v>301</v>
      </c>
      <c r="B73" s="33" t="s">
        <v>209</v>
      </c>
      <c r="E73" s="175">
        <f t="shared" si="0"/>
        <v>0</v>
      </c>
    </row>
    <row r="74" spans="1:7">
      <c r="B74" s="123" t="s">
        <v>1474</v>
      </c>
      <c r="E74" s="175">
        <f t="shared" si="0"/>
        <v>0</v>
      </c>
    </row>
    <row r="75" spans="1:7">
      <c r="B75" s="123" t="s">
        <v>1531</v>
      </c>
      <c r="E75" s="175">
        <f t="shared" si="0"/>
        <v>0</v>
      </c>
    </row>
    <row r="76" spans="1:7" ht="14.25" customHeight="1">
      <c r="B76" s="19" t="s">
        <v>1529</v>
      </c>
      <c r="E76" s="175">
        <f t="shared" si="0"/>
        <v>0</v>
      </c>
    </row>
    <row r="77" spans="1:7" ht="38.25">
      <c r="B77" s="19" t="s">
        <v>1675</v>
      </c>
      <c r="E77" s="175">
        <f t="shared" si="0"/>
        <v>0</v>
      </c>
    </row>
    <row r="78" spans="1:7" ht="38.25">
      <c r="B78" s="19" t="s">
        <v>214</v>
      </c>
      <c r="E78" s="175">
        <f t="shared" si="0"/>
        <v>0</v>
      </c>
    </row>
    <row r="79" spans="1:7" ht="25.5">
      <c r="B79" s="19" t="s">
        <v>205</v>
      </c>
      <c r="E79" s="175">
        <f t="shared" si="0"/>
        <v>0</v>
      </c>
    </row>
    <row r="80" spans="1:7" ht="25.5" customHeight="1">
      <c r="B80" s="19" t="s">
        <v>1476</v>
      </c>
      <c r="E80" s="175">
        <f t="shared" si="0"/>
        <v>0</v>
      </c>
    </row>
    <row r="81" spans="1:7" ht="25.5">
      <c r="B81" s="19" t="s">
        <v>1080</v>
      </c>
      <c r="E81" s="175">
        <f t="shared" si="0"/>
        <v>0</v>
      </c>
    </row>
    <row r="82" spans="1:7">
      <c r="B82" s="19" t="s">
        <v>1081</v>
      </c>
      <c r="E82" s="175">
        <f t="shared" si="0"/>
        <v>0</v>
      </c>
    </row>
    <row r="83" spans="1:7" ht="6" customHeight="1">
      <c r="B83" s="19"/>
      <c r="E83" s="175">
        <f t="shared" si="0"/>
        <v>0</v>
      </c>
    </row>
    <row r="84" spans="1:7">
      <c r="B84" s="19" t="s">
        <v>210</v>
      </c>
      <c r="C84" s="7" t="s">
        <v>302</v>
      </c>
      <c r="E84" s="175">
        <f t="shared" si="0"/>
        <v>2100</v>
      </c>
      <c r="F84" s="23">
        <f>+D84*E84</f>
        <v>0</v>
      </c>
      <c r="G84" s="180">
        <v>2100</v>
      </c>
    </row>
    <row r="85" spans="1:7">
      <c r="B85" s="19"/>
      <c r="E85" s="175">
        <f t="shared" si="0"/>
        <v>0</v>
      </c>
    </row>
    <row r="86" spans="1:7">
      <c r="B86" s="19"/>
      <c r="E86" s="175">
        <f t="shared" si="0"/>
        <v>0</v>
      </c>
    </row>
    <row r="87" spans="1:7">
      <c r="A87" s="154" t="s">
        <v>305</v>
      </c>
      <c r="B87" s="33" t="s">
        <v>218</v>
      </c>
      <c r="E87" s="175">
        <f t="shared" si="0"/>
        <v>0</v>
      </c>
    </row>
    <row r="88" spans="1:7">
      <c r="B88" s="33" t="s">
        <v>2065</v>
      </c>
      <c r="E88" s="175">
        <f t="shared" si="0"/>
        <v>0</v>
      </c>
    </row>
    <row r="89" spans="1:7" ht="51">
      <c r="B89" s="19" t="s">
        <v>211</v>
      </c>
      <c r="E89" s="175">
        <f t="shared" si="0"/>
        <v>0</v>
      </c>
    </row>
    <row r="90" spans="1:7" ht="51">
      <c r="B90" s="19" t="s">
        <v>212</v>
      </c>
      <c r="E90" s="175">
        <f t="shared" si="0"/>
        <v>0</v>
      </c>
    </row>
    <row r="91" spans="1:7" ht="38.25">
      <c r="B91" s="19" t="s">
        <v>213</v>
      </c>
      <c r="E91" s="175">
        <f t="shared" si="0"/>
        <v>0</v>
      </c>
    </row>
    <row r="92" spans="1:7" ht="38.25">
      <c r="B92" s="19" t="s">
        <v>214</v>
      </c>
      <c r="E92" s="175">
        <f t="shared" si="0"/>
        <v>0</v>
      </c>
    </row>
    <row r="93" spans="1:7" ht="38.25">
      <c r="B93" s="19" t="s">
        <v>215</v>
      </c>
      <c r="E93" s="175">
        <f t="shared" si="0"/>
        <v>0</v>
      </c>
    </row>
    <row r="94" spans="1:7" ht="25.5">
      <c r="B94" s="19" t="s">
        <v>1080</v>
      </c>
      <c r="E94" s="175">
        <f t="shared" si="0"/>
        <v>0</v>
      </c>
    </row>
    <row r="95" spans="1:7">
      <c r="B95" s="19" t="s">
        <v>1081</v>
      </c>
      <c r="E95" s="175">
        <f t="shared" si="0"/>
        <v>0</v>
      </c>
    </row>
    <row r="96" spans="1:7">
      <c r="B96" s="19" t="s">
        <v>216</v>
      </c>
      <c r="E96" s="175">
        <f t="shared" si="0"/>
        <v>0</v>
      </c>
    </row>
    <row r="97" spans="1:7">
      <c r="B97" s="19"/>
      <c r="E97" s="175">
        <f t="shared" si="0"/>
        <v>0</v>
      </c>
    </row>
    <row r="98" spans="1:7">
      <c r="B98" s="19" t="s">
        <v>217</v>
      </c>
      <c r="C98" s="7" t="s">
        <v>299</v>
      </c>
      <c r="E98" s="175">
        <f t="shared" si="0"/>
        <v>990</v>
      </c>
      <c r="F98" s="23">
        <f>+D98*E98</f>
        <v>0</v>
      </c>
      <c r="G98" s="180">
        <v>990</v>
      </c>
    </row>
    <row r="99" spans="1:7">
      <c r="B99" s="19"/>
      <c r="E99" s="175">
        <f t="shared" si="0"/>
        <v>0</v>
      </c>
    </row>
    <row r="100" spans="1:7">
      <c r="A100" s="154" t="s">
        <v>1501</v>
      </c>
      <c r="B100" s="33" t="s">
        <v>2064</v>
      </c>
      <c r="E100" s="175">
        <f t="shared" si="0"/>
        <v>0</v>
      </c>
    </row>
    <row r="101" spans="1:7" ht="51">
      <c r="B101" s="19" t="s">
        <v>211</v>
      </c>
      <c r="E101" s="175">
        <f t="shared" si="0"/>
        <v>0</v>
      </c>
    </row>
    <row r="102" spans="1:7" ht="51">
      <c r="B102" s="19" t="s">
        <v>212</v>
      </c>
      <c r="E102" s="175">
        <f t="shared" si="0"/>
        <v>0</v>
      </c>
    </row>
    <row r="103" spans="1:7" ht="38.25">
      <c r="B103" s="19" t="s">
        <v>213</v>
      </c>
      <c r="E103" s="175">
        <f t="shared" si="0"/>
        <v>0</v>
      </c>
    </row>
    <row r="104" spans="1:7" ht="38.25">
      <c r="B104" s="19" t="s">
        <v>214</v>
      </c>
      <c r="E104" s="175">
        <f t="shared" si="0"/>
        <v>0</v>
      </c>
    </row>
    <row r="105" spans="1:7" ht="38.25">
      <c r="B105" s="19" t="s">
        <v>215</v>
      </c>
      <c r="E105" s="175">
        <f t="shared" si="0"/>
        <v>0</v>
      </c>
    </row>
    <row r="106" spans="1:7" ht="25.5">
      <c r="B106" s="19" t="s">
        <v>1080</v>
      </c>
      <c r="E106" s="175">
        <f t="shared" si="0"/>
        <v>0</v>
      </c>
    </row>
    <row r="107" spans="1:7">
      <c r="B107" s="19" t="s">
        <v>1081</v>
      </c>
      <c r="E107" s="175">
        <f t="shared" si="0"/>
        <v>0</v>
      </c>
    </row>
    <row r="108" spans="1:7">
      <c r="B108" s="19" t="s">
        <v>216</v>
      </c>
      <c r="E108" s="175">
        <f t="shared" si="0"/>
        <v>0</v>
      </c>
    </row>
    <row r="109" spans="1:7" ht="12.75" customHeight="1">
      <c r="B109" s="19" t="s">
        <v>217</v>
      </c>
      <c r="C109" s="7" t="s">
        <v>299</v>
      </c>
      <c r="E109" s="175">
        <f t="shared" ref="E109:E147" si="1">ROUND(G109*$G$42,0)</f>
        <v>810</v>
      </c>
      <c r="F109" s="23">
        <f>+D109*E109</f>
        <v>0</v>
      </c>
      <c r="G109" s="180">
        <v>810</v>
      </c>
    </row>
    <row r="110" spans="1:7" ht="12.75" customHeight="1">
      <c r="B110" s="19"/>
      <c r="E110" s="175">
        <f t="shared" si="1"/>
        <v>0</v>
      </c>
    </row>
    <row r="111" spans="1:7" ht="25.5" customHeight="1">
      <c r="A111" s="154" t="s">
        <v>1502</v>
      </c>
      <c r="B111" s="123" t="s">
        <v>2063</v>
      </c>
      <c r="E111" s="175">
        <f t="shared" si="1"/>
        <v>0</v>
      </c>
    </row>
    <row r="112" spans="1:7" ht="51">
      <c r="B112" s="142" t="s">
        <v>130</v>
      </c>
      <c r="E112" s="175">
        <f t="shared" si="1"/>
        <v>0</v>
      </c>
    </row>
    <row r="113" spans="1:7" ht="25.5">
      <c r="B113" s="19" t="s">
        <v>1140</v>
      </c>
      <c r="E113" s="175">
        <f t="shared" si="1"/>
        <v>0</v>
      </c>
    </row>
    <row r="114" spans="1:7" ht="38.25" customHeight="1">
      <c r="B114" s="19" t="s">
        <v>1517</v>
      </c>
      <c r="E114" s="175">
        <f t="shared" si="1"/>
        <v>0</v>
      </c>
    </row>
    <row r="115" spans="1:7" ht="51">
      <c r="B115" s="19" t="s">
        <v>1518</v>
      </c>
      <c r="E115" s="175">
        <f t="shared" si="1"/>
        <v>0</v>
      </c>
    </row>
    <row r="116" spans="1:7" ht="38.25">
      <c r="B116" s="19" t="s">
        <v>1519</v>
      </c>
      <c r="E116" s="175">
        <f t="shared" si="1"/>
        <v>0</v>
      </c>
    </row>
    <row r="117" spans="1:7" ht="38.25">
      <c r="B117" s="19" t="s">
        <v>1520</v>
      </c>
      <c r="E117" s="175">
        <f t="shared" si="1"/>
        <v>0</v>
      </c>
    </row>
    <row r="118" spans="1:7" ht="51" customHeight="1">
      <c r="B118" s="19" t="s">
        <v>219</v>
      </c>
      <c r="E118" s="175">
        <f t="shared" si="1"/>
        <v>0</v>
      </c>
    </row>
    <row r="119" spans="1:7">
      <c r="B119" s="19" t="s">
        <v>129</v>
      </c>
      <c r="E119" s="175">
        <f t="shared" si="1"/>
        <v>0</v>
      </c>
    </row>
    <row r="120" spans="1:7" ht="38.25">
      <c r="B120" s="19" t="s">
        <v>214</v>
      </c>
      <c r="E120" s="175">
        <f t="shared" si="1"/>
        <v>0</v>
      </c>
    </row>
    <row r="121" spans="1:7" ht="38.25">
      <c r="B121" s="19" t="s">
        <v>215</v>
      </c>
      <c r="E121" s="175">
        <f t="shared" si="1"/>
        <v>0</v>
      </c>
    </row>
    <row r="122" spans="1:7">
      <c r="B122" s="19" t="s">
        <v>117</v>
      </c>
      <c r="E122" s="175">
        <f t="shared" si="1"/>
        <v>0</v>
      </c>
    </row>
    <row r="123" spans="1:7" ht="25.5">
      <c r="B123" s="19" t="s">
        <v>1080</v>
      </c>
      <c r="E123" s="175">
        <f t="shared" si="1"/>
        <v>0</v>
      </c>
    </row>
    <row r="124" spans="1:7">
      <c r="B124" s="19" t="s">
        <v>1521</v>
      </c>
      <c r="E124" s="175">
        <f t="shared" si="1"/>
        <v>0</v>
      </c>
    </row>
    <row r="125" spans="1:7">
      <c r="B125" s="19" t="s">
        <v>116</v>
      </c>
      <c r="E125" s="175">
        <f t="shared" si="1"/>
        <v>0</v>
      </c>
    </row>
    <row r="126" spans="1:7">
      <c r="B126" s="19" t="s">
        <v>1081</v>
      </c>
      <c r="C126" s="7" t="s">
        <v>1028</v>
      </c>
      <c r="E126" s="175">
        <f t="shared" si="1"/>
        <v>16</v>
      </c>
      <c r="F126" s="23">
        <f>+D126*E126</f>
        <v>0</v>
      </c>
      <c r="G126" s="180">
        <v>16</v>
      </c>
    </row>
    <row r="127" spans="1:7">
      <c r="A127" s="153"/>
      <c r="B127" s="19"/>
      <c r="E127" s="175">
        <f t="shared" si="1"/>
        <v>0</v>
      </c>
    </row>
    <row r="128" spans="1:7">
      <c r="A128" s="153" t="s">
        <v>1506</v>
      </c>
      <c r="B128" s="37" t="s">
        <v>1542</v>
      </c>
      <c r="E128" s="175">
        <f t="shared" si="1"/>
        <v>0</v>
      </c>
    </row>
    <row r="129" spans="1:7" ht="51">
      <c r="A129" s="153"/>
      <c r="B129" s="19" t="s">
        <v>211</v>
      </c>
      <c r="E129" s="175">
        <f t="shared" si="1"/>
        <v>0</v>
      </c>
    </row>
    <row r="130" spans="1:7" ht="51">
      <c r="A130" s="153"/>
      <c r="B130" s="19" t="s">
        <v>212</v>
      </c>
      <c r="E130" s="175">
        <f t="shared" si="1"/>
        <v>0</v>
      </c>
    </row>
    <row r="131" spans="1:7" ht="25.5" customHeight="1">
      <c r="A131" s="153"/>
      <c r="B131" s="19" t="s">
        <v>213</v>
      </c>
      <c r="E131" s="175">
        <f t="shared" si="1"/>
        <v>0</v>
      </c>
    </row>
    <row r="132" spans="1:7" ht="38.25">
      <c r="A132" s="153"/>
      <c r="B132" s="19" t="s">
        <v>214</v>
      </c>
      <c r="E132" s="175">
        <f t="shared" si="1"/>
        <v>0</v>
      </c>
    </row>
    <row r="133" spans="1:7">
      <c r="A133" s="153"/>
      <c r="B133" s="19" t="s">
        <v>1543</v>
      </c>
      <c r="E133" s="175">
        <f t="shared" si="1"/>
        <v>0</v>
      </c>
    </row>
    <row r="134" spans="1:7" ht="25.5">
      <c r="A134" s="153"/>
      <c r="B134" s="19" t="s">
        <v>1080</v>
      </c>
      <c r="E134" s="175">
        <f t="shared" si="1"/>
        <v>0</v>
      </c>
    </row>
    <row r="135" spans="1:7">
      <c r="A135" s="153"/>
      <c r="B135" s="19" t="s">
        <v>1081</v>
      </c>
      <c r="E135" s="175">
        <f t="shared" si="1"/>
        <v>0</v>
      </c>
    </row>
    <row r="136" spans="1:7">
      <c r="A136" s="153"/>
      <c r="B136" s="19" t="s">
        <v>217</v>
      </c>
      <c r="C136" s="7" t="s">
        <v>299</v>
      </c>
      <c r="E136" s="175">
        <f t="shared" si="1"/>
        <v>1100</v>
      </c>
      <c r="F136" s="23">
        <f>+D136*E136</f>
        <v>0</v>
      </c>
      <c r="G136" s="180">
        <v>1100</v>
      </c>
    </row>
    <row r="137" spans="1:7">
      <c r="A137" s="153"/>
      <c r="B137" s="19"/>
      <c r="E137" s="175">
        <f t="shared" si="1"/>
        <v>0</v>
      </c>
    </row>
    <row r="138" spans="1:7" ht="25.5">
      <c r="A138" s="153" t="s">
        <v>979</v>
      </c>
      <c r="B138" s="123" t="s">
        <v>487</v>
      </c>
      <c r="E138" s="175">
        <f t="shared" si="1"/>
        <v>0</v>
      </c>
    </row>
    <row r="139" spans="1:7" ht="51">
      <c r="A139" s="153"/>
      <c r="B139" s="19" t="s">
        <v>488</v>
      </c>
      <c r="E139" s="175">
        <f t="shared" si="1"/>
        <v>0</v>
      </c>
    </row>
    <row r="140" spans="1:7" ht="51">
      <c r="A140" s="153"/>
      <c r="B140" s="19" t="s">
        <v>489</v>
      </c>
      <c r="E140" s="175">
        <f t="shared" si="1"/>
        <v>0</v>
      </c>
    </row>
    <row r="141" spans="1:7" ht="38.25">
      <c r="A141" s="153"/>
      <c r="B141" s="19" t="s">
        <v>490</v>
      </c>
      <c r="E141" s="175">
        <f t="shared" si="1"/>
        <v>0</v>
      </c>
    </row>
    <row r="142" spans="1:7" ht="63.75">
      <c r="A142" s="153"/>
      <c r="B142" s="19" t="s">
        <v>491</v>
      </c>
      <c r="E142" s="175">
        <f t="shared" si="1"/>
        <v>0</v>
      </c>
    </row>
    <row r="143" spans="1:7" ht="25.5">
      <c r="A143" s="153"/>
      <c r="B143" s="19" t="s">
        <v>492</v>
      </c>
      <c r="E143" s="175">
        <f t="shared" si="1"/>
        <v>0</v>
      </c>
    </row>
    <row r="144" spans="1:7">
      <c r="A144" s="153"/>
      <c r="B144" s="19" t="s">
        <v>493</v>
      </c>
      <c r="E144" s="175">
        <f t="shared" si="1"/>
        <v>0</v>
      </c>
    </row>
    <row r="145" spans="1:7">
      <c r="A145" s="153"/>
      <c r="B145" s="19" t="s">
        <v>494</v>
      </c>
      <c r="E145" s="175">
        <f t="shared" si="1"/>
        <v>0</v>
      </c>
    </row>
    <row r="146" spans="1:7">
      <c r="A146" s="153"/>
      <c r="B146" s="19"/>
      <c r="E146" s="175">
        <f t="shared" si="1"/>
        <v>0</v>
      </c>
    </row>
    <row r="147" spans="1:7">
      <c r="A147" s="153"/>
      <c r="B147" s="19" t="s">
        <v>495</v>
      </c>
      <c r="C147" s="7" t="s">
        <v>1028</v>
      </c>
      <c r="E147" s="175">
        <f t="shared" si="1"/>
        <v>16</v>
      </c>
      <c r="F147" s="23">
        <f>+D147*E147</f>
        <v>0</v>
      </c>
      <c r="G147" s="180">
        <v>16</v>
      </c>
    </row>
    <row r="148" spans="1:7">
      <c r="A148" s="153"/>
      <c r="B148" s="19"/>
    </row>
    <row r="149" spans="1:7">
      <c r="A149" s="153"/>
      <c r="B149" s="19"/>
    </row>
    <row r="150" spans="1:7" ht="12.75" customHeight="1">
      <c r="B150" s="19"/>
      <c r="F150" s="10"/>
    </row>
    <row r="151" spans="1:7">
      <c r="B151" s="1315" t="s">
        <v>838</v>
      </c>
      <c r="C151" s="1316"/>
      <c r="D151" s="1316"/>
      <c r="E151" s="186"/>
      <c r="F151" s="135">
        <f>SUM(F30:F150)</f>
        <v>0</v>
      </c>
      <c r="G151" s="183"/>
    </row>
  </sheetData>
  <mergeCells count="2">
    <mergeCell ref="A3:F3"/>
    <mergeCell ref="B151:D151"/>
  </mergeCells>
  <phoneticPr fontId="0" type="noConversion"/>
  <pageMargins left="0.94488188976377963" right="0.15748031496062992" top="0.98425196850393704" bottom="0.98425196850393704" header="0.51181102362204722" footer="0.51181102362204722"/>
  <pageSetup paperSize="9" firstPageNumber="57" orientation="portrait" useFirstPageNumber="1" horizontalDpi="300" verticalDpi="300" r:id="rId1"/>
  <headerFooter alignWithMargins="0">
    <oddHeader>&amp;F</oddHeader>
    <oddFooter>Troškovnik Stacionar,dil.A-B-C</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G311"/>
  <sheetViews>
    <sheetView view="pageBreakPreview" topLeftCell="A39" zoomScale="60" workbookViewId="0">
      <selection activeCell="G39" sqref="G1:G65536"/>
    </sheetView>
  </sheetViews>
  <sheetFormatPr defaultRowHeight="12.75"/>
  <cols>
    <col min="1" max="1" width="6.140625" style="5" customWidth="1"/>
    <col min="2" max="2" width="39" style="5" customWidth="1"/>
    <col min="3" max="3" width="9.140625" style="7" customWidth="1"/>
    <col min="4" max="4" width="11.7109375" style="6" customWidth="1"/>
    <col min="5" max="5" width="11.7109375" style="8" customWidth="1"/>
    <col min="6" max="6" width="13.140625" style="6" bestFit="1" customWidth="1"/>
    <col min="7" max="7" width="0" style="103" hidden="1" customWidth="1"/>
  </cols>
  <sheetData>
    <row r="1" spans="1:7" s="4" customFormat="1" ht="25.5" customHeight="1">
      <c r="A1" s="1" t="s">
        <v>283</v>
      </c>
      <c r="B1" s="2" t="s">
        <v>284</v>
      </c>
      <c r="C1" s="3" t="s">
        <v>285</v>
      </c>
      <c r="D1" s="3" t="s">
        <v>286</v>
      </c>
      <c r="E1" s="3" t="s">
        <v>288</v>
      </c>
      <c r="F1" s="108" t="s">
        <v>289</v>
      </c>
      <c r="G1" s="102"/>
    </row>
    <row r="3" spans="1:7">
      <c r="A3" s="1340" t="s">
        <v>85</v>
      </c>
      <c r="B3" s="1341"/>
      <c r="C3" s="1341"/>
      <c r="D3" s="1341"/>
      <c r="E3" s="1341"/>
      <c r="F3" s="1341"/>
    </row>
    <row r="4" spans="1:7" ht="12.75" customHeight="1"/>
    <row r="5" spans="1:7" ht="25.5" customHeight="1">
      <c r="B5" s="19" t="s">
        <v>1375</v>
      </c>
    </row>
    <row r="6" spans="1:7" ht="38.25" customHeight="1">
      <c r="B6" s="19" t="s">
        <v>1376</v>
      </c>
    </row>
    <row r="7" spans="1:7" ht="25.5" customHeight="1">
      <c r="B7" s="19" t="s">
        <v>1832</v>
      </c>
    </row>
    <row r="8" spans="1:7" ht="38.25" customHeight="1">
      <c r="B8" s="19" t="s">
        <v>1377</v>
      </c>
    </row>
    <row r="9" spans="1:7" ht="63.75" customHeight="1">
      <c r="B9" s="19" t="s">
        <v>1378</v>
      </c>
    </row>
    <row r="10" spans="1:7" ht="25.5" customHeight="1">
      <c r="B10" s="19" t="s">
        <v>1379</v>
      </c>
    </row>
    <row r="11" spans="1:7" ht="51" customHeight="1">
      <c r="B11" s="19" t="s">
        <v>718</v>
      </c>
    </row>
    <row r="12" spans="1:7" ht="38.25" customHeight="1">
      <c r="B12" s="19" t="s">
        <v>1200</v>
      </c>
    </row>
    <row r="13" spans="1:7" ht="25.5" customHeight="1">
      <c r="B13" s="19" t="s">
        <v>1201</v>
      </c>
    </row>
    <row r="14" spans="1:7" ht="25.5" customHeight="1">
      <c r="B14" s="19" t="s">
        <v>1380</v>
      </c>
    </row>
    <row r="15" spans="1:7" ht="114.75" customHeight="1">
      <c r="B15" s="19" t="s">
        <v>1924</v>
      </c>
    </row>
    <row r="16" spans="1:7" ht="12.75" customHeight="1">
      <c r="B16" s="19"/>
    </row>
    <row r="17" spans="1:7" ht="12.75" customHeight="1">
      <c r="B17" s="19" t="s">
        <v>1317</v>
      </c>
    </row>
    <row r="18" spans="1:7" ht="51" customHeight="1">
      <c r="B18" s="22" t="s">
        <v>512</v>
      </c>
    </row>
    <row r="19" spans="1:7" ht="38.25" customHeight="1">
      <c r="B19" s="22" t="s">
        <v>513</v>
      </c>
    </row>
    <row r="20" spans="1:7" ht="12.75" customHeight="1">
      <c r="B20" s="19"/>
    </row>
    <row r="21" spans="1:7" ht="12.75" customHeight="1">
      <c r="A21" s="47" t="s">
        <v>287</v>
      </c>
      <c r="B21" s="48" t="s">
        <v>1386</v>
      </c>
    </row>
    <row r="22" spans="1:7" ht="25.5" customHeight="1">
      <c r="B22" s="19" t="s">
        <v>1383</v>
      </c>
    </row>
    <row r="23" spans="1:7" ht="25.5" customHeight="1">
      <c r="B23" s="19" t="s">
        <v>1384</v>
      </c>
    </row>
    <row r="24" spans="1:7" ht="12.75" customHeight="1">
      <c r="B24" s="19" t="s">
        <v>1381</v>
      </c>
    </row>
    <row r="25" spans="1:7" ht="25.5" customHeight="1">
      <c r="A25" s="39"/>
      <c r="B25" s="40" t="s">
        <v>1385</v>
      </c>
    </row>
    <row r="26" spans="1:7" ht="6" customHeight="1">
      <c r="B26" s="19"/>
    </row>
    <row r="27" spans="1:7" ht="12.75" customHeight="1">
      <c r="B27" s="19" t="s">
        <v>1382</v>
      </c>
      <c r="C27" s="7" t="s">
        <v>302</v>
      </c>
      <c r="D27" s="6">
        <v>3</v>
      </c>
      <c r="E27" s="8">
        <v>3150</v>
      </c>
      <c r="F27" s="6">
        <f>+D27*E27</f>
        <v>9450</v>
      </c>
      <c r="G27" s="106">
        <v>3150</v>
      </c>
    </row>
    <row r="28" spans="1:7" ht="12.75" customHeight="1">
      <c r="B28" s="19"/>
      <c r="G28" s="106"/>
    </row>
    <row r="29" spans="1:7" ht="12.75" customHeight="1">
      <c r="A29" s="47" t="s">
        <v>290</v>
      </c>
      <c r="B29" s="48" t="s">
        <v>1229</v>
      </c>
      <c r="G29" s="106"/>
    </row>
    <row r="30" spans="1:7" ht="25.5" customHeight="1">
      <c r="B30" s="19" t="s">
        <v>1383</v>
      </c>
      <c r="G30" s="106"/>
    </row>
    <row r="31" spans="1:7" ht="25.5" customHeight="1">
      <c r="B31" s="19" t="s">
        <v>1227</v>
      </c>
      <c r="G31" s="106"/>
    </row>
    <row r="32" spans="1:7" ht="12.75" customHeight="1">
      <c r="B32" s="19" t="s">
        <v>1381</v>
      </c>
      <c r="G32" s="106"/>
    </row>
    <row r="33" spans="1:7" ht="25.5" customHeight="1">
      <c r="A33" s="39"/>
      <c r="B33" s="40" t="s">
        <v>1385</v>
      </c>
      <c r="G33" s="106"/>
    </row>
    <row r="34" spans="1:7" ht="6" customHeight="1">
      <c r="B34" s="19"/>
      <c r="G34" s="106"/>
    </row>
    <row r="35" spans="1:7" ht="12.75" customHeight="1">
      <c r="B35" s="19" t="s">
        <v>1228</v>
      </c>
      <c r="C35" s="7" t="s">
        <v>302</v>
      </c>
      <c r="D35" s="6">
        <v>11</v>
      </c>
      <c r="E35" s="8">
        <v>3250</v>
      </c>
      <c r="F35" s="6">
        <f>+D35*E35</f>
        <v>35750</v>
      </c>
      <c r="G35" s="106">
        <v>3250</v>
      </c>
    </row>
    <row r="36" spans="1:7" ht="12.75" customHeight="1">
      <c r="B36" s="19"/>
      <c r="G36" s="106"/>
    </row>
    <row r="37" spans="1:7" ht="12.75" customHeight="1">
      <c r="A37" s="36" t="s">
        <v>300</v>
      </c>
      <c r="B37" s="37" t="s">
        <v>1230</v>
      </c>
      <c r="G37" s="106"/>
    </row>
    <row r="38" spans="1:7" ht="12.75" customHeight="1">
      <c r="B38" s="19" t="s">
        <v>176</v>
      </c>
      <c r="G38" s="106"/>
    </row>
    <row r="39" spans="1:7" ht="25.5" customHeight="1">
      <c r="B39" s="40" t="s">
        <v>1231</v>
      </c>
      <c r="G39" s="106"/>
    </row>
    <row r="40" spans="1:7" ht="6" customHeight="1">
      <c r="B40" s="19"/>
      <c r="G40" s="106"/>
    </row>
    <row r="41" spans="1:7" ht="12.75" customHeight="1">
      <c r="B41" s="19" t="s">
        <v>1228</v>
      </c>
      <c r="C41" s="7" t="s">
        <v>302</v>
      </c>
      <c r="D41" s="6">
        <v>1</v>
      </c>
      <c r="E41" s="8">
        <v>11500</v>
      </c>
      <c r="F41" s="6">
        <f>+D41*E41</f>
        <v>11500</v>
      </c>
      <c r="G41" s="106">
        <v>11500</v>
      </c>
    </row>
    <row r="42" spans="1:7" ht="12.75" customHeight="1">
      <c r="B42" s="19"/>
      <c r="G42" s="106"/>
    </row>
    <row r="43" spans="1:7" ht="12.75" customHeight="1">
      <c r="A43" s="36" t="s">
        <v>301</v>
      </c>
      <c r="B43" s="37" t="s">
        <v>174</v>
      </c>
      <c r="G43" s="106"/>
    </row>
    <row r="44" spans="1:7" ht="25.5" customHeight="1">
      <c r="B44" s="19" t="s">
        <v>1383</v>
      </c>
      <c r="G44" s="106"/>
    </row>
    <row r="45" spans="1:7" ht="25.5" customHeight="1">
      <c r="B45" s="19" t="s">
        <v>1227</v>
      </c>
      <c r="G45" s="106"/>
    </row>
    <row r="46" spans="1:7" ht="12.75" customHeight="1">
      <c r="B46" s="19" t="s">
        <v>1381</v>
      </c>
      <c r="G46" s="106"/>
    </row>
    <row r="47" spans="1:7" ht="25.5" customHeight="1">
      <c r="A47" s="39"/>
      <c r="B47" s="40" t="s">
        <v>1385</v>
      </c>
      <c r="G47" s="106"/>
    </row>
    <row r="48" spans="1:7" ht="6" customHeight="1">
      <c r="B48" s="19"/>
      <c r="G48" s="106"/>
    </row>
    <row r="49" spans="1:7" ht="12.75" customHeight="1">
      <c r="B49" s="19" t="s">
        <v>175</v>
      </c>
      <c r="C49" s="7" t="s">
        <v>302</v>
      </c>
      <c r="D49" s="6">
        <v>1</v>
      </c>
      <c r="E49" s="8">
        <v>3100</v>
      </c>
      <c r="F49" s="6">
        <f>+D49*E49</f>
        <v>3100</v>
      </c>
      <c r="G49" s="106">
        <v>3100</v>
      </c>
    </row>
    <row r="50" spans="1:7" ht="12.75" customHeight="1">
      <c r="B50" s="19"/>
      <c r="G50" s="106"/>
    </row>
    <row r="51" spans="1:7" ht="12.75" customHeight="1">
      <c r="A51" s="36" t="s">
        <v>305</v>
      </c>
      <c r="B51" s="37" t="s">
        <v>178</v>
      </c>
      <c r="G51" s="106"/>
    </row>
    <row r="52" spans="1:7" ht="12.75" customHeight="1">
      <c r="B52" s="19" t="s">
        <v>177</v>
      </c>
      <c r="G52" s="106"/>
    </row>
    <row r="53" spans="1:7" ht="25.5" customHeight="1">
      <c r="B53" s="40" t="s">
        <v>1231</v>
      </c>
      <c r="G53" s="106"/>
    </row>
    <row r="54" spans="1:7" ht="6" customHeight="1">
      <c r="B54" s="19"/>
      <c r="G54" s="106"/>
    </row>
    <row r="55" spans="1:7" ht="12.75" customHeight="1">
      <c r="B55" s="19" t="s">
        <v>175</v>
      </c>
      <c r="C55" s="7" t="s">
        <v>302</v>
      </c>
      <c r="D55" s="6">
        <v>1</v>
      </c>
      <c r="E55" s="8">
        <v>9500</v>
      </c>
      <c r="F55" s="6">
        <f>+D55*E55</f>
        <v>9500</v>
      </c>
      <c r="G55" s="106">
        <v>9500</v>
      </c>
    </row>
    <row r="56" spans="1:7" ht="12.75" customHeight="1">
      <c r="B56" s="19"/>
      <c r="G56" s="106"/>
    </row>
    <row r="57" spans="1:7" ht="12.75" customHeight="1">
      <c r="A57" s="36" t="s">
        <v>1501</v>
      </c>
      <c r="B57" s="37" t="s">
        <v>179</v>
      </c>
      <c r="G57" s="106"/>
    </row>
    <row r="58" spans="1:7" ht="25.5" customHeight="1">
      <c r="B58" s="19" t="s">
        <v>180</v>
      </c>
      <c r="G58" s="106"/>
    </row>
    <row r="59" spans="1:7" ht="25.5" customHeight="1">
      <c r="B59" s="19" t="s">
        <v>181</v>
      </c>
      <c r="G59" s="106"/>
    </row>
    <row r="60" spans="1:7" ht="12.75" customHeight="1">
      <c r="B60" s="19" t="s">
        <v>1381</v>
      </c>
      <c r="G60" s="106"/>
    </row>
    <row r="61" spans="1:7" ht="25.5" customHeight="1">
      <c r="A61" s="39"/>
      <c r="B61" s="40" t="s">
        <v>1385</v>
      </c>
      <c r="G61" s="106"/>
    </row>
    <row r="62" spans="1:7" ht="6" customHeight="1">
      <c r="B62" s="19"/>
      <c r="G62" s="106"/>
    </row>
    <row r="63" spans="1:7" ht="12.75" customHeight="1">
      <c r="B63" s="19" t="s">
        <v>1690</v>
      </c>
      <c r="C63" s="7" t="s">
        <v>302</v>
      </c>
      <c r="D63" s="6">
        <v>1</v>
      </c>
      <c r="E63" s="8">
        <v>2900</v>
      </c>
      <c r="F63" s="6">
        <f>+D63*E63</f>
        <v>2900</v>
      </c>
      <c r="G63" s="106">
        <v>2900</v>
      </c>
    </row>
    <row r="64" spans="1:7" ht="12.75" customHeight="1">
      <c r="B64" s="19"/>
      <c r="G64" s="106"/>
    </row>
    <row r="65" spans="1:7" ht="12.75" customHeight="1">
      <c r="A65" s="36" t="s">
        <v>1502</v>
      </c>
      <c r="B65" s="37" t="s">
        <v>1691</v>
      </c>
      <c r="G65" s="106"/>
    </row>
    <row r="66" spans="1:7" ht="25.5" customHeight="1">
      <c r="B66" s="19" t="s">
        <v>1696</v>
      </c>
      <c r="G66" s="106"/>
    </row>
    <row r="67" spans="1:7" ht="12.75" customHeight="1">
      <c r="B67" s="19" t="s">
        <v>1694</v>
      </c>
      <c r="G67" s="106"/>
    </row>
    <row r="68" spans="1:7" ht="12.75" customHeight="1">
      <c r="B68" s="19" t="s">
        <v>1381</v>
      </c>
      <c r="G68" s="106"/>
    </row>
    <row r="69" spans="1:7" ht="25.5" customHeight="1">
      <c r="A69" s="39"/>
      <c r="B69" s="40" t="s">
        <v>1385</v>
      </c>
      <c r="G69" s="106"/>
    </row>
    <row r="70" spans="1:7" ht="6" customHeight="1">
      <c r="B70" s="19"/>
      <c r="G70" s="106"/>
    </row>
    <row r="71" spans="1:7" ht="12.75" customHeight="1">
      <c r="B71" s="19" t="s">
        <v>1692</v>
      </c>
      <c r="C71" s="7" t="s">
        <v>302</v>
      </c>
      <c r="D71" s="6">
        <v>1</v>
      </c>
      <c r="E71" s="8">
        <v>2200</v>
      </c>
      <c r="F71" s="6">
        <f>+D71*E71</f>
        <v>2200</v>
      </c>
      <c r="G71" s="106">
        <v>2200</v>
      </c>
    </row>
    <row r="72" spans="1:7" ht="12.75" customHeight="1">
      <c r="B72" s="19"/>
      <c r="G72" s="106"/>
    </row>
    <row r="73" spans="1:7" ht="12.75" customHeight="1">
      <c r="A73" s="36" t="s">
        <v>1506</v>
      </c>
      <c r="B73" s="37" t="s">
        <v>1693</v>
      </c>
      <c r="G73" s="106"/>
    </row>
    <row r="74" spans="1:7" ht="38.25" customHeight="1">
      <c r="B74" s="19" t="s">
        <v>1695</v>
      </c>
      <c r="G74" s="106"/>
    </row>
    <row r="75" spans="1:7" ht="25.5" customHeight="1">
      <c r="B75" s="19" t="s">
        <v>1697</v>
      </c>
      <c r="G75" s="106"/>
    </row>
    <row r="76" spans="1:7" ht="12.75" customHeight="1">
      <c r="B76" s="19" t="s">
        <v>1381</v>
      </c>
      <c r="G76" s="106"/>
    </row>
    <row r="77" spans="1:7" ht="25.5" customHeight="1">
      <c r="A77" s="39"/>
      <c r="B77" s="40" t="s">
        <v>1385</v>
      </c>
      <c r="G77" s="106"/>
    </row>
    <row r="78" spans="1:7" ht="6" customHeight="1">
      <c r="B78" s="19"/>
      <c r="G78" s="106"/>
    </row>
    <row r="79" spans="1:7" ht="12.75" customHeight="1">
      <c r="B79" s="19" t="s">
        <v>1692</v>
      </c>
      <c r="C79" s="7" t="s">
        <v>302</v>
      </c>
      <c r="D79" s="6">
        <v>3</v>
      </c>
      <c r="E79" s="8">
        <v>2200</v>
      </c>
      <c r="F79" s="6">
        <f>+D79*E79</f>
        <v>6600</v>
      </c>
      <c r="G79" s="106">
        <v>2200</v>
      </c>
    </row>
    <row r="80" spans="1:7" ht="12.75" customHeight="1">
      <c r="B80" s="19"/>
      <c r="G80" s="106"/>
    </row>
    <row r="81" spans="1:7" ht="12.75" customHeight="1">
      <c r="A81" s="36" t="s">
        <v>979</v>
      </c>
      <c r="B81" s="37" t="s">
        <v>1698</v>
      </c>
      <c r="G81" s="106"/>
    </row>
    <row r="82" spans="1:7" ht="38.25" customHeight="1">
      <c r="B82" s="19" t="s">
        <v>683</v>
      </c>
      <c r="G82" s="106"/>
    </row>
    <row r="83" spans="1:7" ht="12.75" customHeight="1">
      <c r="B83" s="19" t="s">
        <v>1699</v>
      </c>
      <c r="G83" s="106"/>
    </row>
    <row r="84" spans="1:7" ht="25.5" customHeight="1">
      <c r="A84" s="39"/>
      <c r="B84" s="40" t="s">
        <v>1385</v>
      </c>
      <c r="G84" s="106"/>
    </row>
    <row r="85" spans="1:7" ht="6" customHeight="1">
      <c r="B85" s="19"/>
      <c r="G85" s="106"/>
    </row>
    <row r="86" spans="1:7" ht="12.75" customHeight="1">
      <c r="B86" s="19" t="s">
        <v>684</v>
      </c>
      <c r="C86" s="7" t="s">
        <v>302</v>
      </c>
      <c r="D86" s="6">
        <v>1</v>
      </c>
      <c r="E86" s="8">
        <v>1800</v>
      </c>
      <c r="F86" s="6">
        <f>+D86*E86</f>
        <v>1800</v>
      </c>
      <c r="G86" s="106">
        <v>1800</v>
      </c>
    </row>
    <row r="87" spans="1:7" ht="12.75" customHeight="1">
      <c r="B87" s="19"/>
      <c r="G87" s="106"/>
    </row>
    <row r="88" spans="1:7" ht="12.75" customHeight="1">
      <c r="A88" s="36" t="s">
        <v>680</v>
      </c>
      <c r="B88" s="37" t="s">
        <v>685</v>
      </c>
      <c r="G88" s="106"/>
    </row>
    <row r="89" spans="1:7" ht="12.75" customHeight="1">
      <c r="B89" s="19" t="s">
        <v>1695</v>
      </c>
      <c r="G89" s="106"/>
    </row>
    <row r="90" spans="1:7" ht="12.75" customHeight="1">
      <c r="B90" s="19" t="s">
        <v>686</v>
      </c>
      <c r="E90" s="27"/>
      <c r="G90" s="107"/>
    </row>
    <row r="91" spans="1:7" ht="12.75" customHeight="1">
      <c r="B91" s="19" t="s">
        <v>1381</v>
      </c>
      <c r="G91" s="106"/>
    </row>
    <row r="92" spans="1:7" ht="25.5" customHeight="1">
      <c r="A92" s="39"/>
      <c r="B92" s="40" t="s">
        <v>1385</v>
      </c>
      <c r="G92" s="106"/>
    </row>
    <row r="93" spans="1:7" ht="6" customHeight="1">
      <c r="B93" s="19"/>
      <c r="G93" s="106"/>
    </row>
    <row r="94" spans="1:7" ht="12.75" customHeight="1">
      <c r="B94" s="19" t="s">
        <v>687</v>
      </c>
      <c r="C94" s="7" t="s">
        <v>302</v>
      </c>
      <c r="D94" s="6">
        <v>3</v>
      </c>
      <c r="E94" s="8">
        <v>950</v>
      </c>
      <c r="F94" s="6">
        <f>+D94*E94</f>
        <v>2850</v>
      </c>
      <c r="G94" s="106">
        <v>950</v>
      </c>
    </row>
    <row r="95" spans="1:7" ht="12.75" customHeight="1">
      <c r="B95" s="19"/>
      <c r="G95" s="106"/>
    </row>
    <row r="96" spans="1:7" ht="12.75" customHeight="1">
      <c r="A96" s="36" t="s">
        <v>681</v>
      </c>
      <c r="B96" s="37" t="s">
        <v>688</v>
      </c>
      <c r="G96" s="106"/>
    </row>
    <row r="97" spans="1:7" ht="38.25" customHeight="1">
      <c r="B97" s="19" t="s">
        <v>689</v>
      </c>
      <c r="G97" s="106"/>
    </row>
    <row r="98" spans="1:7" ht="12.75" customHeight="1">
      <c r="B98" s="5" t="s">
        <v>966</v>
      </c>
      <c r="G98" s="106"/>
    </row>
    <row r="99" spans="1:7" ht="12.75" customHeight="1">
      <c r="B99" s="19" t="s">
        <v>1381</v>
      </c>
      <c r="G99" s="106"/>
    </row>
    <row r="100" spans="1:7" ht="25.5" customHeight="1">
      <c r="A100" s="39"/>
      <c r="B100" s="40" t="s">
        <v>1385</v>
      </c>
      <c r="G100" s="106"/>
    </row>
    <row r="101" spans="1:7" ht="6" customHeight="1">
      <c r="B101" s="19"/>
      <c r="G101" s="106"/>
    </row>
    <row r="102" spans="1:7" ht="12.75" customHeight="1">
      <c r="B102" s="19" t="s">
        <v>739</v>
      </c>
      <c r="C102" s="7" t="s">
        <v>302</v>
      </c>
      <c r="D102" s="6">
        <v>1</v>
      </c>
      <c r="E102" s="8">
        <v>3800</v>
      </c>
      <c r="F102" s="6">
        <f>+D102*E102</f>
        <v>3800</v>
      </c>
      <c r="G102" s="106">
        <v>3800</v>
      </c>
    </row>
    <row r="103" spans="1:7" ht="12.75" customHeight="1">
      <c r="B103" s="19"/>
      <c r="G103" s="106"/>
    </row>
    <row r="104" spans="1:7" ht="12.75" customHeight="1">
      <c r="A104" s="36" t="s">
        <v>868</v>
      </c>
      <c r="B104" s="37" t="s">
        <v>740</v>
      </c>
      <c r="G104" s="106"/>
    </row>
    <row r="105" spans="1:7" ht="38.25" customHeight="1">
      <c r="B105" s="19" t="s">
        <v>745</v>
      </c>
      <c r="G105" s="106"/>
    </row>
    <row r="106" spans="1:7" ht="25.5" customHeight="1">
      <c r="B106" s="19" t="s">
        <v>746</v>
      </c>
      <c r="G106" s="106"/>
    </row>
    <row r="107" spans="1:7" ht="38.25" customHeight="1">
      <c r="B107" s="19" t="s">
        <v>744</v>
      </c>
      <c r="G107" s="106"/>
    </row>
    <row r="108" spans="1:7" ht="25.5" customHeight="1">
      <c r="B108" s="19" t="s">
        <v>742</v>
      </c>
      <c r="G108" s="106"/>
    </row>
    <row r="109" spans="1:7" ht="12.75" customHeight="1">
      <c r="B109" s="19" t="s">
        <v>741</v>
      </c>
      <c r="G109" s="106"/>
    </row>
    <row r="110" spans="1:7" ht="51" customHeight="1">
      <c r="B110" s="19" t="s">
        <v>1664</v>
      </c>
      <c r="G110" s="106"/>
    </row>
    <row r="111" spans="1:7" ht="25.5" customHeight="1">
      <c r="A111" s="39"/>
      <c r="B111" s="40" t="s">
        <v>1385</v>
      </c>
      <c r="G111" s="106"/>
    </row>
    <row r="112" spans="1:7" ht="6" customHeight="1">
      <c r="B112" s="19"/>
      <c r="G112" s="106"/>
    </row>
    <row r="113" spans="1:7" ht="12.75" customHeight="1">
      <c r="B113" s="19" t="s">
        <v>743</v>
      </c>
      <c r="C113" s="7" t="s">
        <v>302</v>
      </c>
      <c r="D113" s="6">
        <v>1</v>
      </c>
      <c r="E113" s="8">
        <v>10880</v>
      </c>
      <c r="F113" s="6">
        <f>+D113*E113</f>
        <v>10880</v>
      </c>
      <c r="G113" s="106">
        <v>10880</v>
      </c>
    </row>
    <row r="114" spans="1:7" ht="12.75" customHeight="1">
      <c r="B114" s="19"/>
      <c r="G114" s="106"/>
    </row>
    <row r="115" spans="1:7" ht="12.75" customHeight="1">
      <c r="A115" s="36" t="s">
        <v>1338</v>
      </c>
      <c r="B115" s="37" t="s">
        <v>1665</v>
      </c>
      <c r="G115" s="106"/>
    </row>
    <row r="116" spans="1:7" ht="38.25" customHeight="1">
      <c r="B116" s="19" t="s">
        <v>689</v>
      </c>
      <c r="G116" s="106"/>
    </row>
    <row r="117" spans="1:7" ht="12.75" customHeight="1">
      <c r="B117" s="5" t="s">
        <v>966</v>
      </c>
      <c r="G117" s="106"/>
    </row>
    <row r="118" spans="1:7" ht="12.75" customHeight="1">
      <c r="B118" s="19" t="s">
        <v>1381</v>
      </c>
      <c r="G118" s="106"/>
    </row>
    <row r="119" spans="1:7" ht="25.5" customHeight="1">
      <c r="A119" s="39"/>
      <c r="B119" s="40" t="s">
        <v>1385</v>
      </c>
      <c r="G119" s="106"/>
    </row>
    <row r="120" spans="1:7" ht="6" customHeight="1">
      <c r="B120" s="19"/>
      <c r="G120" s="106"/>
    </row>
    <row r="121" spans="1:7" ht="12.75" customHeight="1">
      <c r="B121" s="19" t="s">
        <v>1666</v>
      </c>
      <c r="C121" s="7" t="s">
        <v>302</v>
      </c>
      <c r="D121" s="6">
        <v>1</v>
      </c>
      <c r="E121" s="8">
        <v>3350</v>
      </c>
      <c r="F121" s="6">
        <f>+D121*E121</f>
        <v>3350</v>
      </c>
      <c r="G121" s="106">
        <v>3350</v>
      </c>
    </row>
    <row r="122" spans="1:7" ht="12.75" customHeight="1">
      <c r="B122" s="19"/>
      <c r="G122" s="106"/>
    </row>
    <row r="123" spans="1:7" ht="12.75" customHeight="1">
      <c r="A123" s="36" t="s">
        <v>885</v>
      </c>
      <c r="B123" s="37" t="s">
        <v>353</v>
      </c>
      <c r="G123" s="106"/>
    </row>
    <row r="124" spans="1:7" ht="38.25" customHeight="1">
      <c r="B124" s="19" t="s">
        <v>689</v>
      </c>
      <c r="G124" s="106"/>
    </row>
    <row r="125" spans="1:7" ht="25.5" customHeight="1">
      <c r="B125" s="5" t="s">
        <v>351</v>
      </c>
      <c r="G125" s="106"/>
    </row>
    <row r="126" spans="1:7" ht="25.5" customHeight="1">
      <c r="B126" s="5" t="s">
        <v>352</v>
      </c>
      <c r="G126" s="106"/>
    </row>
    <row r="127" spans="1:7" ht="12.75" customHeight="1">
      <c r="B127" s="19" t="s">
        <v>1381</v>
      </c>
      <c r="G127" s="106"/>
    </row>
    <row r="128" spans="1:7" ht="25.5" customHeight="1">
      <c r="A128" s="39"/>
      <c r="B128" s="40" t="s">
        <v>1385</v>
      </c>
      <c r="G128" s="106"/>
    </row>
    <row r="129" spans="1:7" ht="6" customHeight="1">
      <c r="B129" s="19"/>
      <c r="G129" s="106"/>
    </row>
    <row r="130" spans="1:7" ht="12.75" customHeight="1">
      <c r="B130" s="19" t="s">
        <v>1666</v>
      </c>
      <c r="C130" s="7" t="s">
        <v>302</v>
      </c>
      <c r="D130" s="6">
        <v>1</v>
      </c>
      <c r="E130" s="8">
        <v>3350</v>
      </c>
      <c r="F130" s="6">
        <f>+D130*E130</f>
        <v>3350</v>
      </c>
      <c r="G130" s="106">
        <v>3350</v>
      </c>
    </row>
    <row r="131" spans="1:7" ht="12.75" customHeight="1">
      <c r="B131" s="19"/>
      <c r="G131" s="106"/>
    </row>
    <row r="132" spans="1:7" ht="12.75" customHeight="1">
      <c r="A132" s="36" t="s">
        <v>888</v>
      </c>
      <c r="B132" s="37" t="s">
        <v>1667</v>
      </c>
      <c r="G132" s="106"/>
    </row>
    <row r="133" spans="1:7" ht="38.25" customHeight="1">
      <c r="B133" s="19" t="s">
        <v>354</v>
      </c>
      <c r="G133" s="106"/>
    </row>
    <row r="134" spans="1:7" ht="12.75" customHeight="1">
      <c r="B134" s="5" t="s">
        <v>355</v>
      </c>
      <c r="G134" s="106"/>
    </row>
    <row r="135" spans="1:7" ht="12.75" customHeight="1">
      <c r="B135" s="19" t="s">
        <v>1381</v>
      </c>
      <c r="G135" s="106"/>
    </row>
    <row r="136" spans="1:7" ht="25.5" customHeight="1">
      <c r="A136" s="39"/>
      <c r="B136" s="40" t="s">
        <v>1385</v>
      </c>
      <c r="G136" s="106"/>
    </row>
    <row r="137" spans="1:7" ht="6" customHeight="1">
      <c r="B137" s="19"/>
      <c r="G137" s="106"/>
    </row>
    <row r="138" spans="1:7" ht="12.75" customHeight="1">
      <c r="B138" s="19" t="s">
        <v>356</v>
      </c>
      <c r="C138" s="7" t="s">
        <v>302</v>
      </c>
      <c r="D138" s="6">
        <v>1</v>
      </c>
      <c r="E138" s="8">
        <v>2800</v>
      </c>
      <c r="F138" s="6">
        <f>+D138*E138</f>
        <v>2800</v>
      </c>
      <c r="G138" s="106">
        <v>2800</v>
      </c>
    </row>
    <row r="139" spans="1:7" ht="12.75" customHeight="1">
      <c r="B139" s="19"/>
      <c r="G139" s="106"/>
    </row>
    <row r="140" spans="1:7" ht="12.75" customHeight="1">
      <c r="A140" s="36" t="s">
        <v>422</v>
      </c>
      <c r="B140" s="37" t="s">
        <v>357</v>
      </c>
      <c r="G140" s="106"/>
    </row>
    <row r="141" spans="1:7" ht="38.25" customHeight="1">
      <c r="B141" s="19" t="s">
        <v>358</v>
      </c>
      <c r="G141" s="106"/>
    </row>
    <row r="142" spans="1:7" ht="25.5" customHeight="1">
      <c r="A142" s="39"/>
      <c r="B142" s="40" t="s">
        <v>1385</v>
      </c>
      <c r="G142" s="106"/>
    </row>
    <row r="143" spans="1:7" ht="6" customHeight="1">
      <c r="B143" s="19"/>
      <c r="G143" s="106"/>
    </row>
    <row r="144" spans="1:7" ht="12.75" customHeight="1">
      <c r="B144" s="19" t="s">
        <v>657</v>
      </c>
      <c r="C144" s="7" t="s">
        <v>302</v>
      </c>
      <c r="D144" s="6">
        <v>1</v>
      </c>
      <c r="E144" s="8">
        <v>1800</v>
      </c>
      <c r="F144" s="6">
        <f>+D144*E144</f>
        <v>1800</v>
      </c>
      <c r="G144" s="106">
        <v>1800</v>
      </c>
    </row>
    <row r="145" spans="1:7" ht="12.75" customHeight="1">
      <c r="B145" s="19"/>
      <c r="G145" s="106"/>
    </row>
    <row r="146" spans="1:7" ht="12.75" customHeight="1">
      <c r="A146" s="36" t="s">
        <v>423</v>
      </c>
      <c r="B146" s="37" t="s">
        <v>658</v>
      </c>
      <c r="G146" s="106"/>
    </row>
    <row r="147" spans="1:7" ht="38.25" customHeight="1">
      <c r="B147" s="19" t="s">
        <v>659</v>
      </c>
      <c r="G147" s="106"/>
    </row>
    <row r="148" spans="1:7" ht="12.75" customHeight="1">
      <c r="B148" s="5" t="s">
        <v>660</v>
      </c>
      <c r="G148" s="106"/>
    </row>
    <row r="149" spans="1:7" ht="12.75" customHeight="1">
      <c r="B149" s="19" t="s">
        <v>1381</v>
      </c>
      <c r="G149" s="106"/>
    </row>
    <row r="150" spans="1:7" ht="25.5" customHeight="1">
      <c r="A150" s="39"/>
      <c r="B150" s="40" t="s">
        <v>1385</v>
      </c>
      <c r="G150" s="106"/>
    </row>
    <row r="151" spans="1:7" ht="6" customHeight="1">
      <c r="B151" s="19"/>
      <c r="G151" s="106"/>
    </row>
    <row r="152" spans="1:7" ht="12.75" customHeight="1">
      <c r="B152" s="19" t="s">
        <v>661</v>
      </c>
      <c r="C152" s="7" t="s">
        <v>302</v>
      </c>
      <c r="D152" s="6">
        <v>1</v>
      </c>
      <c r="E152" s="8">
        <v>2750</v>
      </c>
      <c r="F152" s="6">
        <f>+D152*E152</f>
        <v>2750</v>
      </c>
      <c r="G152" s="106">
        <v>2750</v>
      </c>
    </row>
    <row r="153" spans="1:7" ht="12.75" customHeight="1">
      <c r="B153" s="19"/>
      <c r="G153" s="106"/>
    </row>
    <row r="154" spans="1:7" ht="12.75" customHeight="1">
      <c r="A154" s="36" t="s">
        <v>424</v>
      </c>
      <c r="B154" s="37" t="s">
        <v>662</v>
      </c>
      <c r="G154" s="106"/>
    </row>
    <row r="155" spans="1:7" ht="38.25" customHeight="1">
      <c r="B155" s="19" t="s">
        <v>659</v>
      </c>
      <c r="G155" s="106"/>
    </row>
    <row r="156" spans="1:7" ht="12.75" customHeight="1">
      <c r="B156" s="5" t="s">
        <v>660</v>
      </c>
      <c r="G156" s="106"/>
    </row>
    <row r="157" spans="1:7" ht="12.75" customHeight="1">
      <c r="B157" s="19" t="s">
        <v>1381</v>
      </c>
      <c r="G157" s="106"/>
    </row>
    <row r="158" spans="1:7" ht="25.5" customHeight="1">
      <c r="A158" s="39"/>
      <c r="B158" s="40" t="s">
        <v>1385</v>
      </c>
      <c r="G158" s="106"/>
    </row>
    <row r="159" spans="1:7" ht="6" customHeight="1">
      <c r="B159" s="19"/>
      <c r="G159" s="106"/>
    </row>
    <row r="160" spans="1:7" ht="12.75" customHeight="1">
      <c r="B160" s="19" t="s">
        <v>360</v>
      </c>
      <c r="C160" s="7" t="s">
        <v>302</v>
      </c>
      <c r="D160" s="6">
        <v>1</v>
      </c>
      <c r="E160" s="8">
        <v>2200</v>
      </c>
      <c r="F160" s="6">
        <f>+D160*E160</f>
        <v>2200</v>
      </c>
      <c r="G160" s="106">
        <v>2200</v>
      </c>
    </row>
    <row r="161" spans="1:7" ht="12.75" customHeight="1">
      <c r="B161" s="19"/>
      <c r="G161" s="106"/>
    </row>
    <row r="162" spans="1:7" ht="12.75" customHeight="1">
      <c r="A162" s="36" t="s">
        <v>1023</v>
      </c>
      <c r="B162" s="37" t="s">
        <v>363</v>
      </c>
      <c r="G162" s="106"/>
    </row>
    <row r="163" spans="1:7" ht="38.25" customHeight="1">
      <c r="B163" s="19" t="s">
        <v>659</v>
      </c>
      <c r="G163" s="106"/>
    </row>
    <row r="164" spans="1:7" ht="25.5" customHeight="1">
      <c r="B164" s="19" t="s">
        <v>361</v>
      </c>
      <c r="G164" s="106"/>
    </row>
    <row r="165" spans="1:7" ht="12.75" customHeight="1">
      <c r="B165" s="19" t="s">
        <v>1381</v>
      </c>
      <c r="G165" s="106"/>
    </row>
    <row r="166" spans="1:7" ht="25.5" customHeight="1">
      <c r="A166" s="39"/>
      <c r="B166" s="40" t="s">
        <v>1385</v>
      </c>
      <c r="G166" s="106"/>
    </row>
    <row r="167" spans="1:7" ht="6" customHeight="1">
      <c r="B167" s="19"/>
      <c r="G167" s="106"/>
    </row>
    <row r="168" spans="1:7" ht="12.75" customHeight="1">
      <c r="B168" s="19" t="s">
        <v>362</v>
      </c>
      <c r="C168" s="7" t="s">
        <v>302</v>
      </c>
      <c r="D168" s="6">
        <v>1</v>
      </c>
      <c r="E168" s="8">
        <v>3100</v>
      </c>
      <c r="F168" s="6">
        <f>+D168*E168</f>
        <v>3100</v>
      </c>
      <c r="G168" s="106">
        <v>3100</v>
      </c>
    </row>
    <row r="169" spans="1:7" ht="12.75" customHeight="1">
      <c r="B169" s="19"/>
      <c r="G169" s="106"/>
    </row>
    <row r="170" spans="1:7" ht="12.75" customHeight="1">
      <c r="A170" s="36" t="s">
        <v>1024</v>
      </c>
      <c r="B170" s="37" t="s">
        <v>364</v>
      </c>
      <c r="G170" s="106"/>
    </row>
    <row r="171" spans="1:7" ht="38.25" customHeight="1">
      <c r="B171" s="19" t="s">
        <v>354</v>
      </c>
      <c r="G171" s="106"/>
    </row>
    <row r="172" spans="1:7" ht="12.75" customHeight="1">
      <c r="B172" s="5" t="s">
        <v>686</v>
      </c>
      <c r="G172" s="106"/>
    </row>
    <row r="173" spans="1:7" ht="12.75" customHeight="1">
      <c r="B173" s="19" t="s">
        <v>1381</v>
      </c>
      <c r="G173" s="106"/>
    </row>
    <row r="174" spans="1:7" ht="25.5" customHeight="1">
      <c r="A174" s="39"/>
      <c r="B174" s="40" t="s">
        <v>1385</v>
      </c>
      <c r="G174" s="106"/>
    </row>
    <row r="175" spans="1:7" ht="6" customHeight="1">
      <c r="B175" s="19"/>
      <c r="G175" s="106"/>
    </row>
    <row r="176" spans="1:7" ht="12.75" customHeight="1">
      <c r="B176" s="19" t="s">
        <v>365</v>
      </c>
      <c r="C176" s="7" t="s">
        <v>302</v>
      </c>
      <c r="D176" s="6">
        <v>1</v>
      </c>
      <c r="E176" s="8">
        <v>1100</v>
      </c>
      <c r="F176" s="6">
        <f>+D176*E176</f>
        <v>1100</v>
      </c>
      <c r="G176" s="106">
        <v>1100</v>
      </c>
    </row>
    <row r="177" spans="1:7" ht="12.75" customHeight="1">
      <c r="B177" s="19"/>
      <c r="G177" s="106"/>
    </row>
    <row r="178" spans="1:7" ht="12.75" customHeight="1">
      <c r="A178" s="36" t="s">
        <v>1025</v>
      </c>
      <c r="B178" s="37" t="s">
        <v>366</v>
      </c>
      <c r="G178" s="106"/>
    </row>
    <row r="179" spans="1:7" ht="38.25" customHeight="1">
      <c r="B179" s="19" t="s">
        <v>354</v>
      </c>
      <c r="G179" s="106"/>
    </row>
    <row r="180" spans="1:7" ht="12.75" customHeight="1">
      <c r="B180" s="5" t="s">
        <v>355</v>
      </c>
      <c r="G180" s="106"/>
    </row>
    <row r="181" spans="1:7" ht="12.75" customHeight="1">
      <c r="B181" s="19" t="s">
        <v>1381</v>
      </c>
      <c r="G181" s="106"/>
    </row>
    <row r="182" spans="1:7" ht="25.5" customHeight="1">
      <c r="A182" s="39"/>
      <c r="B182" s="40" t="s">
        <v>1385</v>
      </c>
      <c r="G182" s="106"/>
    </row>
    <row r="183" spans="1:7" ht="6" customHeight="1">
      <c r="B183" s="19"/>
      <c r="G183" s="106"/>
    </row>
    <row r="184" spans="1:7" ht="12.75" customHeight="1">
      <c r="B184" s="19" t="s">
        <v>365</v>
      </c>
      <c r="C184" s="7" t="s">
        <v>302</v>
      </c>
      <c r="D184" s="6">
        <v>2</v>
      </c>
      <c r="E184" s="8">
        <v>1100</v>
      </c>
      <c r="F184" s="6">
        <f>+D184*E184</f>
        <v>2200</v>
      </c>
      <c r="G184" s="106">
        <v>1100</v>
      </c>
    </row>
    <row r="185" spans="1:7" ht="12.75" customHeight="1">
      <c r="B185" s="19"/>
      <c r="G185" s="106"/>
    </row>
    <row r="186" spans="1:7" ht="12.75" customHeight="1">
      <c r="A186" s="36" t="s">
        <v>114</v>
      </c>
      <c r="B186" s="37" t="s">
        <v>367</v>
      </c>
      <c r="G186" s="106"/>
    </row>
    <row r="187" spans="1:7" ht="38.25" customHeight="1">
      <c r="B187" s="19" t="s">
        <v>354</v>
      </c>
      <c r="G187" s="106"/>
    </row>
    <row r="188" spans="1:7" ht="12.75" customHeight="1">
      <c r="B188" s="5" t="s">
        <v>355</v>
      </c>
      <c r="G188" s="106"/>
    </row>
    <row r="189" spans="1:7" ht="12.75" customHeight="1">
      <c r="B189" s="19" t="s">
        <v>1381</v>
      </c>
      <c r="G189" s="106"/>
    </row>
    <row r="190" spans="1:7" ht="25.5" customHeight="1">
      <c r="A190" s="39"/>
      <c r="B190" s="40" t="s">
        <v>1385</v>
      </c>
      <c r="G190" s="106"/>
    </row>
    <row r="191" spans="1:7" ht="6" customHeight="1">
      <c r="B191" s="19"/>
      <c r="G191" s="106"/>
    </row>
    <row r="192" spans="1:7" ht="12.75" customHeight="1">
      <c r="B192" s="19" t="s">
        <v>368</v>
      </c>
      <c r="C192" s="7" t="s">
        <v>302</v>
      </c>
      <c r="D192" s="6">
        <v>1</v>
      </c>
      <c r="E192" s="8">
        <v>1400</v>
      </c>
      <c r="F192" s="6">
        <f>+D192*E192</f>
        <v>1400</v>
      </c>
      <c r="G192" s="106">
        <v>1400</v>
      </c>
    </row>
    <row r="193" spans="1:7" ht="12.75" customHeight="1">
      <c r="B193" s="19"/>
      <c r="G193" s="106"/>
    </row>
    <row r="194" spans="1:7" ht="12.75" customHeight="1">
      <c r="A194" s="36" t="s">
        <v>115</v>
      </c>
      <c r="B194" s="37" t="s">
        <v>369</v>
      </c>
      <c r="G194" s="106"/>
    </row>
    <row r="195" spans="1:7" ht="38.25" customHeight="1">
      <c r="B195" s="19" t="s">
        <v>354</v>
      </c>
      <c r="G195" s="106"/>
    </row>
    <row r="196" spans="1:7" ht="12.75" customHeight="1">
      <c r="B196" s="5" t="s">
        <v>355</v>
      </c>
      <c r="G196" s="106"/>
    </row>
    <row r="197" spans="1:7" ht="12.75" customHeight="1">
      <c r="B197" s="19" t="s">
        <v>1381</v>
      </c>
      <c r="G197" s="106"/>
    </row>
    <row r="198" spans="1:7" ht="25.5" customHeight="1">
      <c r="A198" s="39"/>
      <c r="B198" s="40" t="s">
        <v>1385</v>
      </c>
      <c r="G198" s="106"/>
    </row>
    <row r="199" spans="1:7" ht="6" customHeight="1">
      <c r="B199" s="19"/>
      <c r="G199" s="106"/>
    </row>
    <row r="200" spans="1:7" ht="12.75" customHeight="1">
      <c r="B200" s="19" t="s">
        <v>370</v>
      </c>
      <c r="C200" s="7" t="s">
        <v>302</v>
      </c>
      <c r="D200" s="6">
        <v>12</v>
      </c>
      <c r="E200" s="8">
        <v>1050</v>
      </c>
      <c r="F200" s="6">
        <f>+D200*E200</f>
        <v>12600</v>
      </c>
      <c r="G200" s="106">
        <v>1050</v>
      </c>
    </row>
    <row r="201" spans="1:7" ht="12.75" customHeight="1">
      <c r="B201" s="19"/>
      <c r="G201" s="106"/>
    </row>
    <row r="202" spans="1:7" ht="12.75" customHeight="1">
      <c r="A202" s="36" t="s">
        <v>371</v>
      </c>
      <c r="B202" s="37" t="s">
        <v>372</v>
      </c>
      <c r="G202" s="106"/>
    </row>
    <row r="203" spans="1:7" ht="38.25" customHeight="1">
      <c r="B203" s="19" t="s">
        <v>354</v>
      </c>
      <c r="G203" s="106"/>
    </row>
    <row r="204" spans="1:7" ht="12.75" customHeight="1">
      <c r="B204" s="5" t="s">
        <v>355</v>
      </c>
      <c r="G204" s="106"/>
    </row>
    <row r="205" spans="1:7" ht="12.75" customHeight="1">
      <c r="B205" s="19" t="s">
        <v>1381</v>
      </c>
      <c r="G205" s="106"/>
    </row>
    <row r="206" spans="1:7" ht="25.5" customHeight="1">
      <c r="A206" s="39"/>
      <c r="B206" s="40" t="s">
        <v>1385</v>
      </c>
      <c r="G206" s="106"/>
    </row>
    <row r="207" spans="1:7" ht="6" customHeight="1">
      <c r="B207" s="19"/>
      <c r="G207" s="106"/>
    </row>
    <row r="208" spans="1:7" ht="12.75" customHeight="1">
      <c r="B208" s="19" t="s">
        <v>373</v>
      </c>
      <c r="C208" s="7" t="s">
        <v>302</v>
      </c>
      <c r="D208" s="6">
        <v>2</v>
      </c>
      <c r="E208" s="8">
        <v>1250</v>
      </c>
      <c r="F208" s="6">
        <f>+D208*E208</f>
        <v>2500</v>
      </c>
      <c r="G208" s="106">
        <v>1250</v>
      </c>
    </row>
    <row r="209" spans="1:7" ht="12.75" customHeight="1">
      <c r="B209" s="19"/>
      <c r="G209" s="106"/>
    </row>
    <row r="210" spans="1:7" ht="12.75" customHeight="1">
      <c r="A210" s="36" t="s">
        <v>374</v>
      </c>
      <c r="B210" s="37" t="s">
        <v>375</v>
      </c>
      <c r="G210" s="106"/>
    </row>
    <row r="211" spans="1:7" ht="38.25" customHeight="1">
      <c r="B211" s="19" t="s">
        <v>659</v>
      </c>
      <c r="G211" s="106"/>
    </row>
    <row r="212" spans="1:7" ht="25.5" customHeight="1">
      <c r="B212" s="19" t="s">
        <v>361</v>
      </c>
      <c r="G212" s="106"/>
    </row>
    <row r="213" spans="1:7" ht="12.75" customHeight="1">
      <c r="B213" s="19" t="s">
        <v>1381</v>
      </c>
      <c r="G213" s="106"/>
    </row>
    <row r="214" spans="1:7" ht="25.5" customHeight="1">
      <c r="A214" s="39"/>
      <c r="B214" s="40" t="s">
        <v>1385</v>
      </c>
      <c r="G214" s="106"/>
    </row>
    <row r="215" spans="1:7" ht="6" customHeight="1">
      <c r="B215" s="19"/>
      <c r="G215" s="106"/>
    </row>
    <row r="216" spans="1:7" ht="12.75" customHeight="1">
      <c r="B216" s="19" t="s">
        <v>182</v>
      </c>
      <c r="C216" s="7" t="s">
        <v>302</v>
      </c>
      <c r="D216" s="6">
        <v>3</v>
      </c>
      <c r="E216" s="8">
        <v>1930</v>
      </c>
      <c r="F216" s="6">
        <f>+D216*E216</f>
        <v>5790</v>
      </c>
      <c r="G216" s="106">
        <v>1930</v>
      </c>
    </row>
    <row r="217" spans="1:7" ht="12.75" customHeight="1">
      <c r="B217" s="19"/>
      <c r="G217" s="106"/>
    </row>
    <row r="218" spans="1:7" ht="12.75" customHeight="1">
      <c r="A218" s="36" t="s">
        <v>183</v>
      </c>
      <c r="B218" s="37" t="s">
        <v>184</v>
      </c>
      <c r="G218" s="106"/>
    </row>
    <row r="219" spans="1:7" ht="38.25" customHeight="1">
      <c r="B219" s="19" t="s">
        <v>689</v>
      </c>
      <c r="G219" s="106"/>
    </row>
    <row r="220" spans="1:7" ht="25.5" customHeight="1">
      <c r="B220" s="19" t="s">
        <v>185</v>
      </c>
      <c r="G220" s="106"/>
    </row>
    <row r="221" spans="1:7" ht="12.75" customHeight="1">
      <c r="B221" s="19" t="s">
        <v>1381</v>
      </c>
      <c r="G221" s="106"/>
    </row>
    <row r="222" spans="1:7" ht="25.5" customHeight="1">
      <c r="A222" s="39"/>
      <c r="B222" s="40" t="s">
        <v>1385</v>
      </c>
      <c r="G222" s="106"/>
    </row>
    <row r="223" spans="1:7" ht="6" customHeight="1">
      <c r="B223" s="19"/>
      <c r="G223" s="106"/>
    </row>
    <row r="224" spans="1:7" ht="12.75" customHeight="1">
      <c r="B224" s="19" t="s">
        <v>186</v>
      </c>
      <c r="C224" s="7" t="s">
        <v>302</v>
      </c>
      <c r="D224" s="6">
        <v>4</v>
      </c>
      <c r="E224" s="8">
        <v>2500</v>
      </c>
      <c r="F224" s="6">
        <f>+D224*E224</f>
        <v>10000</v>
      </c>
      <c r="G224" s="106">
        <v>2500</v>
      </c>
    </row>
    <row r="225" spans="1:7" ht="12.75" customHeight="1">
      <c r="B225" s="19"/>
      <c r="G225" s="106"/>
    </row>
    <row r="226" spans="1:7" ht="12.75" customHeight="1">
      <c r="A226" s="36" t="s">
        <v>187</v>
      </c>
      <c r="B226" s="37" t="s">
        <v>188</v>
      </c>
      <c r="G226" s="106"/>
    </row>
    <row r="227" spans="1:7" ht="38.25" customHeight="1">
      <c r="B227" s="19" t="s">
        <v>189</v>
      </c>
      <c r="G227" s="106"/>
    </row>
    <row r="228" spans="1:7" ht="25.5" customHeight="1">
      <c r="B228" s="19" t="s">
        <v>190</v>
      </c>
      <c r="G228" s="106"/>
    </row>
    <row r="229" spans="1:7" ht="12.75" customHeight="1">
      <c r="B229" s="19" t="s">
        <v>1381</v>
      </c>
      <c r="G229" s="106"/>
    </row>
    <row r="230" spans="1:7" ht="25.5" customHeight="1">
      <c r="A230" s="39"/>
      <c r="B230" s="40" t="s">
        <v>1385</v>
      </c>
      <c r="G230" s="106"/>
    </row>
    <row r="231" spans="1:7" ht="6" customHeight="1">
      <c r="B231" s="19"/>
      <c r="G231" s="106"/>
    </row>
    <row r="232" spans="1:7" ht="12.75" customHeight="1">
      <c r="B232" s="19" t="s">
        <v>802</v>
      </c>
      <c r="C232" s="7" t="s">
        <v>302</v>
      </c>
      <c r="D232" s="6">
        <v>2</v>
      </c>
      <c r="E232" s="8">
        <v>4800</v>
      </c>
      <c r="F232" s="6">
        <f>+D232*E232</f>
        <v>9600</v>
      </c>
      <c r="G232" s="106">
        <v>4800</v>
      </c>
    </row>
    <row r="233" spans="1:7" ht="12.75" customHeight="1">
      <c r="B233" s="19"/>
      <c r="G233" s="106"/>
    </row>
    <row r="234" spans="1:7" ht="12.75" customHeight="1">
      <c r="A234" s="36" t="s">
        <v>803</v>
      </c>
      <c r="B234" s="37" t="s">
        <v>804</v>
      </c>
      <c r="G234" s="106"/>
    </row>
    <row r="235" spans="1:7" ht="38.25" customHeight="1">
      <c r="B235" s="19" t="s">
        <v>189</v>
      </c>
      <c r="G235" s="106"/>
    </row>
    <row r="236" spans="1:7" ht="25.5" customHeight="1">
      <c r="B236" s="19" t="s">
        <v>190</v>
      </c>
      <c r="G236" s="106"/>
    </row>
    <row r="237" spans="1:7" ht="25.5" customHeight="1">
      <c r="B237" s="5" t="s">
        <v>352</v>
      </c>
      <c r="G237" s="106"/>
    </row>
    <row r="238" spans="1:7" ht="12.75" customHeight="1">
      <c r="B238" s="19" t="s">
        <v>1381</v>
      </c>
      <c r="G238" s="106"/>
    </row>
    <row r="239" spans="1:7" ht="25.5" customHeight="1">
      <c r="A239" s="39"/>
      <c r="B239" s="40" t="s">
        <v>1385</v>
      </c>
      <c r="G239" s="106"/>
    </row>
    <row r="240" spans="1:7" ht="6" customHeight="1">
      <c r="B240" s="19"/>
      <c r="G240" s="106"/>
    </row>
    <row r="241" spans="1:7" ht="12.75" customHeight="1">
      <c r="B241" s="19" t="s">
        <v>802</v>
      </c>
      <c r="C241" s="7" t="s">
        <v>302</v>
      </c>
      <c r="D241" s="6">
        <v>1</v>
      </c>
      <c r="E241" s="8">
        <v>4800</v>
      </c>
      <c r="F241" s="6">
        <f>+D241*E241</f>
        <v>4800</v>
      </c>
      <c r="G241" s="106">
        <v>4800</v>
      </c>
    </row>
    <row r="242" spans="1:7" ht="12.75" customHeight="1">
      <c r="B242" s="19"/>
      <c r="G242" s="106"/>
    </row>
    <row r="243" spans="1:7" ht="12.75" customHeight="1">
      <c r="A243" s="36" t="s">
        <v>805</v>
      </c>
      <c r="B243" s="37" t="s">
        <v>806</v>
      </c>
      <c r="G243" s="106"/>
    </row>
    <row r="244" spans="1:7" ht="38.25" customHeight="1">
      <c r="B244" s="19" t="s">
        <v>689</v>
      </c>
      <c r="G244" s="106"/>
    </row>
    <row r="245" spans="1:7" ht="25.5" customHeight="1">
      <c r="B245" s="19" t="s">
        <v>185</v>
      </c>
      <c r="G245" s="106"/>
    </row>
    <row r="246" spans="1:7" ht="12.75" customHeight="1">
      <c r="B246" s="19" t="s">
        <v>1381</v>
      </c>
      <c r="G246" s="106"/>
    </row>
    <row r="247" spans="1:7" ht="25.5" customHeight="1">
      <c r="A247" s="39"/>
      <c r="B247" s="40" t="s">
        <v>1385</v>
      </c>
      <c r="G247" s="106"/>
    </row>
    <row r="248" spans="1:7" ht="6" customHeight="1">
      <c r="B248" s="19"/>
      <c r="G248" s="106"/>
    </row>
    <row r="249" spans="1:7" ht="12.75" customHeight="1">
      <c r="B249" s="19" t="s">
        <v>807</v>
      </c>
      <c r="C249" s="7" t="s">
        <v>302</v>
      </c>
      <c r="D249" s="6">
        <v>1</v>
      </c>
      <c r="E249" s="8">
        <v>3100</v>
      </c>
      <c r="F249" s="6">
        <f>+D249*E249</f>
        <v>3100</v>
      </c>
      <c r="G249" s="106">
        <v>3100</v>
      </c>
    </row>
    <row r="250" spans="1:7" ht="12.75" customHeight="1">
      <c r="B250" s="19"/>
      <c r="G250" s="106"/>
    </row>
    <row r="251" spans="1:7" ht="12.75" customHeight="1">
      <c r="A251" s="36" t="s">
        <v>808</v>
      </c>
      <c r="B251" s="37" t="s">
        <v>809</v>
      </c>
      <c r="G251" s="106"/>
    </row>
    <row r="252" spans="1:7" ht="38.25" customHeight="1">
      <c r="B252" s="19" t="s">
        <v>810</v>
      </c>
      <c r="G252" s="106"/>
    </row>
    <row r="253" spans="1:7" ht="25.5" customHeight="1">
      <c r="B253" s="19" t="s">
        <v>1329</v>
      </c>
      <c r="G253" s="106"/>
    </row>
    <row r="254" spans="1:7" ht="12.75" customHeight="1">
      <c r="B254" s="19" t="s">
        <v>1381</v>
      </c>
      <c r="G254" s="106"/>
    </row>
    <row r="255" spans="1:7" ht="25.5" customHeight="1">
      <c r="A255" s="39"/>
      <c r="B255" s="40" t="s">
        <v>1385</v>
      </c>
      <c r="G255" s="106"/>
    </row>
    <row r="256" spans="1:7" ht="6" customHeight="1">
      <c r="B256" s="19"/>
      <c r="G256" s="106"/>
    </row>
    <row r="257" spans="1:7" ht="12.75" customHeight="1">
      <c r="B257" s="19" t="s">
        <v>1330</v>
      </c>
      <c r="C257" s="7" t="s">
        <v>302</v>
      </c>
      <c r="D257" s="6">
        <v>2</v>
      </c>
      <c r="E257" s="8">
        <v>4100</v>
      </c>
      <c r="F257" s="6">
        <f>+D257*E257</f>
        <v>8200</v>
      </c>
      <c r="G257" s="106">
        <v>4100</v>
      </c>
    </row>
    <row r="258" spans="1:7" ht="12.75" customHeight="1">
      <c r="B258" s="19"/>
      <c r="G258" s="106"/>
    </row>
    <row r="259" spans="1:7" ht="12.75" customHeight="1">
      <c r="A259" s="36" t="s">
        <v>1331</v>
      </c>
      <c r="B259" s="37" t="s">
        <v>1332</v>
      </c>
      <c r="G259" s="106"/>
    </row>
    <row r="260" spans="1:7" ht="25.5" customHeight="1">
      <c r="B260" s="19" t="s">
        <v>1333</v>
      </c>
      <c r="G260" s="106"/>
    </row>
    <row r="261" spans="1:7" ht="25.5" customHeight="1">
      <c r="B261" s="19" t="s">
        <v>1335</v>
      </c>
      <c r="G261" s="106"/>
    </row>
    <row r="262" spans="1:7" ht="12.75" customHeight="1">
      <c r="B262" s="19" t="s">
        <v>1336</v>
      </c>
      <c r="G262" s="106"/>
    </row>
    <row r="263" spans="1:7" ht="63.75" customHeight="1">
      <c r="B263" s="19" t="s">
        <v>1778</v>
      </c>
      <c r="G263" s="106"/>
    </row>
    <row r="264" spans="1:7" ht="25.5" customHeight="1">
      <c r="A264" s="39"/>
      <c r="B264" s="40" t="s">
        <v>1385</v>
      </c>
      <c r="G264" s="106"/>
    </row>
    <row r="265" spans="1:7" ht="6" customHeight="1">
      <c r="B265" s="19"/>
      <c r="G265" s="106"/>
    </row>
    <row r="266" spans="1:7" ht="12.75" customHeight="1">
      <c r="B266" s="19" t="s">
        <v>1842</v>
      </c>
      <c r="C266" s="7" t="s">
        <v>302</v>
      </c>
      <c r="D266" s="6">
        <v>1</v>
      </c>
      <c r="E266" s="8">
        <v>8200</v>
      </c>
      <c r="F266" s="6">
        <f>+D266*E266</f>
        <v>8200</v>
      </c>
      <c r="G266" s="106">
        <v>8200</v>
      </c>
    </row>
    <row r="267" spans="1:7" ht="12.75" customHeight="1">
      <c r="B267" s="19"/>
      <c r="G267" s="106"/>
    </row>
    <row r="268" spans="1:7" ht="12.75" customHeight="1">
      <c r="A268" s="36" t="s">
        <v>1843</v>
      </c>
      <c r="B268" s="37" t="s">
        <v>1844</v>
      </c>
      <c r="G268" s="106"/>
    </row>
    <row r="269" spans="1:7" ht="25.5" customHeight="1">
      <c r="B269" s="19" t="s">
        <v>1716</v>
      </c>
      <c r="G269" s="106"/>
    </row>
    <row r="270" spans="1:7" ht="25.5" customHeight="1">
      <c r="B270" s="19" t="s">
        <v>1845</v>
      </c>
      <c r="G270" s="106"/>
    </row>
    <row r="271" spans="1:7" ht="12.75" customHeight="1">
      <c r="B271" s="19" t="s">
        <v>1336</v>
      </c>
      <c r="G271" s="106"/>
    </row>
    <row r="272" spans="1:7" ht="51" customHeight="1">
      <c r="B272" s="19" t="s">
        <v>1779</v>
      </c>
      <c r="G272" s="106"/>
    </row>
    <row r="273" spans="1:7" ht="25.5" customHeight="1">
      <c r="A273" s="39"/>
      <c r="B273" s="40" t="s">
        <v>1385</v>
      </c>
      <c r="G273" s="106"/>
    </row>
    <row r="274" spans="1:7" ht="6" customHeight="1">
      <c r="B274" s="19"/>
      <c r="G274" s="106"/>
    </row>
    <row r="275" spans="1:7" ht="12.75" customHeight="1">
      <c r="B275" s="19" t="s">
        <v>1717</v>
      </c>
      <c r="C275" s="7" t="s">
        <v>302</v>
      </c>
      <c r="D275" s="6">
        <v>1</v>
      </c>
      <c r="E275" s="8">
        <v>8500</v>
      </c>
      <c r="F275" s="6">
        <f>+D275*E275</f>
        <v>8500</v>
      </c>
      <c r="G275" s="106">
        <v>8500</v>
      </c>
    </row>
    <row r="276" spans="1:7" ht="12.75" customHeight="1">
      <c r="B276" s="19"/>
      <c r="G276" s="106"/>
    </row>
    <row r="277" spans="1:7" ht="12.75" customHeight="1">
      <c r="A277" s="36" t="s">
        <v>1718</v>
      </c>
      <c r="B277" s="37" t="s">
        <v>1719</v>
      </c>
      <c r="G277" s="106"/>
    </row>
    <row r="278" spans="1:7" ht="25.5" customHeight="1">
      <c r="B278" s="19" t="s">
        <v>1720</v>
      </c>
      <c r="G278" s="106"/>
    </row>
    <row r="279" spans="1:7" ht="25.5" customHeight="1">
      <c r="B279" s="19" t="s">
        <v>1845</v>
      </c>
      <c r="G279" s="106"/>
    </row>
    <row r="280" spans="1:7" ht="25.5" customHeight="1">
      <c r="B280" s="19" t="s">
        <v>1721</v>
      </c>
      <c r="G280" s="106"/>
    </row>
    <row r="281" spans="1:7" ht="51" customHeight="1">
      <c r="B281" s="19" t="s">
        <v>1779</v>
      </c>
      <c r="G281" s="106"/>
    </row>
    <row r="282" spans="1:7" ht="25.5" customHeight="1">
      <c r="A282" s="39"/>
      <c r="B282" s="40" t="s">
        <v>1385</v>
      </c>
      <c r="G282" s="106"/>
    </row>
    <row r="283" spans="1:7" ht="6" customHeight="1">
      <c r="B283" s="19"/>
      <c r="G283" s="106"/>
    </row>
    <row r="284" spans="1:7" ht="12.75" customHeight="1">
      <c r="B284" s="19" t="s">
        <v>1722</v>
      </c>
      <c r="C284" s="7" t="s">
        <v>302</v>
      </c>
      <c r="D284" s="6">
        <v>1</v>
      </c>
      <c r="E284" s="8">
        <v>7200</v>
      </c>
      <c r="F284" s="6">
        <f>+D284*E284</f>
        <v>7200</v>
      </c>
      <c r="G284" s="106">
        <v>7200</v>
      </c>
    </row>
    <row r="285" spans="1:7" ht="12.75" customHeight="1">
      <c r="B285" s="19"/>
      <c r="G285" s="106"/>
    </row>
    <row r="286" spans="1:7" ht="12.75" customHeight="1">
      <c r="A286" s="36" t="s">
        <v>1723</v>
      </c>
      <c r="B286" s="37" t="s">
        <v>1724</v>
      </c>
      <c r="G286" s="106"/>
    </row>
    <row r="287" spans="1:7" ht="25.5" customHeight="1">
      <c r="B287" s="19" t="s">
        <v>1725</v>
      </c>
      <c r="G287" s="106"/>
    </row>
    <row r="288" spans="1:7" ht="25.5" customHeight="1">
      <c r="B288" s="19" t="s">
        <v>1335</v>
      </c>
      <c r="G288" s="106"/>
    </row>
    <row r="289" spans="1:7" ht="25.5" customHeight="1">
      <c r="B289" s="19" t="s">
        <v>1721</v>
      </c>
      <c r="G289" s="106"/>
    </row>
    <row r="290" spans="1:7" ht="51" customHeight="1">
      <c r="B290" s="19" t="s">
        <v>910</v>
      </c>
      <c r="G290" s="106"/>
    </row>
    <row r="291" spans="1:7" ht="25.5" customHeight="1">
      <c r="A291" s="39"/>
      <c r="B291" s="40" t="s">
        <v>1385</v>
      </c>
      <c r="G291" s="106"/>
    </row>
    <row r="292" spans="1:7" ht="6" customHeight="1">
      <c r="B292" s="19"/>
      <c r="G292" s="106"/>
    </row>
    <row r="293" spans="1:7" ht="12.75" customHeight="1">
      <c r="B293" s="19" t="s">
        <v>1726</v>
      </c>
      <c r="C293" s="7" t="s">
        <v>302</v>
      </c>
      <c r="D293" s="6">
        <v>1</v>
      </c>
      <c r="E293" s="8">
        <v>8900</v>
      </c>
      <c r="F293" s="6">
        <f>+D293*E293</f>
        <v>8900</v>
      </c>
      <c r="G293" s="106">
        <v>8900</v>
      </c>
    </row>
    <row r="294" spans="1:7" ht="12.75" customHeight="1">
      <c r="B294" s="19"/>
      <c r="G294" s="106"/>
    </row>
    <row r="295" spans="1:7" ht="12.75" customHeight="1">
      <c r="A295" s="36" t="s">
        <v>1727</v>
      </c>
      <c r="B295" s="37" t="s">
        <v>1728</v>
      </c>
      <c r="G295" s="106"/>
    </row>
    <row r="296" spans="1:7" ht="25.5" customHeight="1">
      <c r="B296" s="19" t="s">
        <v>1729</v>
      </c>
      <c r="G296" s="106"/>
    </row>
    <row r="297" spans="1:7" ht="6" customHeight="1">
      <c r="B297" s="19"/>
      <c r="G297" s="106"/>
    </row>
    <row r="298" spans="1:7" ht="12.75" customHeight="1">
      <c r="B298" s="19" t="s">
        <v>1726</v>
      </c>
      <c r="C298" s="7" t="s">
        <v>302</v>
      </c>
      <c r="D298" s="6">
        <v>1</v>
      </c>
      <c r="E298" s="8">
        <v>7900</v>
      </c>
      <c r="F298" s="6">
        <f>+D298*E298</f>
        <v>7900</v>
      </c>
      <c r="G298" s="106">
        <v>7900</v>
      </c>
    </row>
    <row r="299" spans="1:7" ht="12.75" customHeight="1">
      <c r="B299" s="19"/>
      <c r="G299" s="106"/>
    </row>
    <row r="300" spans="1:7" ht="12.75" customHeight="1">
      <c r="A300" s="36" t="s">
        <v>1730</v>
      </c>
      <c r="B300" s="37" t="s">
        <v>1731</v>
      </c>
      <c r="G300" s="106"/>
    </row>
    <row r="301" spans="1:7" ht="25.5" customHeight="1">
      <c r="B301" s="19" t="s">
        <v>1732</v>
      </c>
      <c r="G301" s="106"/>
    </row>
    <row r="302" spans="1:7" ht="12.75" customHeight="1">
      <c r="B302" s="19" t="s">
        <v>1334</v>
      </c>
      <c r="G302" s="106"/>
    </row>
    <row r="303" spans="1:7" ht="51" customHeight="1">
      <c r="B303" s="19" t="s">
        <v>911</v>
      </c>
      <c r="G303" s="106"/>
    </row>
    <row r="304" spans="1:7" ht="25.5" customHeight="1">
      <c r="A304" s="39"/>
      <c r="B304" s="40" t="s">
        <v>1385</v>
      </c>
      <c r="G304" s="106"/>
    </row>
    <row r="305" spans="2:7" ht="6" customHeight="1">
      <c r="B305" s="19"/>
      <c r="G305" s="106"/>
    </row>
    <row r="306" spans="2:7" ht="12.75" customHeight="1">
      <c r="B306" s="19" t="s">
        <v>1733</v>
      </c>
      <c r="C306" s="7" t="s">
        <v>302</v>
      </c>
      <c r="D306" s="6">
        <v>1</v>
      </c>
      <c r="E306" s="8">
        <v>6800</v>
      </c>
      <c r="F306" s="6">
        <f>+D306*E306</f>
        <v>6800</v>
      </c>
      <c r="G306" s="106">
        <v>6800</v>
      </c>
    </row>
    <row r="307" spans="2:7" ht="12.75" customHeight="1">
      <c r="B307" s="19"/>
      <c r="G307" s="106"/>
    </row>
    <row r="308" spans="2:7" ht="12.75" customHeight="1">
      <c r="B308" s="19"/>
      <c r="G308" s="106"/>
    </row>
    <row r="309" spans="2:7" ht="12.75" customHeight="1">
      <c r="G309" s="106"/>
    </row>
    <row r="310" spans="2:7">
      <c r="B310" s="12"/>
      <c r="C310" s="9"/>
      <c r="D310" s="10"/>
      <c r="E310" s="11"/>
      <c r="F310" s="10"/>
    </row>
    <row r="311" spans="2:7">
      <c r="B311" s="1315" t="s">
        <v>86</v>
      </c>
      <c r="C311" s="1316"/>
      <c r="D311" s="1316"/>
      <c r="E311" s="62"/>
      <c r="F311" s="62">
        <f>SUM(F19:F310)</f>
        <v>228470</v>
      </c>
    </row>
  </sheetData>
  <mergeCells count="2">
    <mergeCell ref="A3:F3"/>
    <mergeCell ref="B311:D311"/>
  </mergeCells>
  <phoneticPr fontId="0" type="noConversion"/>
  <pageMargins left="0.94488188976377963" right="0.15748031496062992" top="0.98425196850393704" bottom="0.98425196850393704" header="0.51181102362204722" footer="0.51181102362204722"/>
  <pageSetup paperSize="9" orientation="portrait" horizontalDpi="300" verticalDpi="300" r:id="rId1"/>
  <headerFooter alignWithMargins="0">
    <oddHeader>&amp;L&amp;11&amp;U"LUGAL"d.o.o. Split, Zlodrina poljana 1</oddHeader>
    <oddFooter>&amp;L&amp;8Građevina: Rekonstrukcija građevine PP Sinj&amp;R&amp;8Troškovnik&amp;10T.D. 412/03</oddFooter>
  </headerFooter>
  <rowBreaks count="2" manualBreakCount="2">
    <brk id="20" max="16383" man="1"/>
    <brk id="60"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2650"/>
  <sheetViews>
    <sheetView view="pageBreakPreview" zoomScaleNormal="100" zoomScaleSheetLayoutView="100" workbookViewId="0">
      <selection activeCell="L5" sqref="L5"/>
    </sheetView>
  </sheetViews>
  <sheetFormatPr defaultColWidth="9.140625" defaultRowHeight="12.75"/>
  <cols>
    <col min="1" max="1" width="4.42578125" style="473" customWidth="1"/>
    <col min="2" max="2" width="52.7109375" style="474" customWidth="1"/>
    <col min="3" max="3" width="21.28515625" style="474" customWidth="1"/>
    <col min="4" max="4" width="11.140625" style="475" bestFit="1" customWidth="1"/>
    <col min="5" max="5" width="15.7109375" style="476" customWidth="1"/>
    <col min="6" max="6" width="15.7109375" style="477" customWidth="1"/>
    <col min="7" max="7" width="15.7109375" style="485" customWidth="1"/>
    <col min="8" max="83" width="9.140625" style="458"/>
    <col min="84" max="16384" width="9.140625" style="459"/>
  </cols>
  <sheetData>
    <row r="1" spans="1:83" s="432" customFormat="1" ht="24">
      <c r="A1" s="743" t="s">
        <v>4798</v>
      </c>
      <c r="B1" s="744" t="s">
        <v>284</v>
      </c>
      <c r="C1" s="744" t="s">
        <v>4823</v>
      </c>
      <c r="D1" s="745" t="s">
        <v>4875</v>
      </c>
      <c r="E1" s="745" t="s">
        <v>4876</v>
      </c>
      <c r="F1" s="745" t="s">
        <v>4877</v>
      </c>
      <c r="G1" s="746" t="s">
        <v>4878</v>
      </c>
      <c r="H1" s="431"/>
      <c r="I1" s="431"/>
      <c r="J1" s="431"/>
      <c r="K1" s="431"/>
      <c r="L1" s="431"/>
      <c r="M1" s="431"/>
      <c r="N1" s="431"/>
      <c r="O1" s="431"/>
      <c r="P1" s="431"/>
      <c r="Q1" s="431"/>
      <c r="R1" s="431"/>
      <c r="S1" s="431"/>
      <c r="T1" s="431"/>
      <c r="U1" s="431"/>
      <c r="V1" s="431"/>
      <c r="W1" s="431"/>
      <c r="X1" s="431"/>
      <c r="Y1" s="431"/>
      <c r="Z1" s="431"/>
      <c r="AA1" s="431"/>
      <c r="AB1" s="431"/>
      <c r="AC1" s="431"/>
      <c r="AD1" s="431"/>
      <c r="AE1" s="431"/>
      <c r="AF1" s="431"/>
      <c r="AG1" s="431"/>
      <c r="AH1" s="431"/>
      <c r="AI1" s="431"/>
      <c r="AJ1" s="431"/>
      <c r="AK1" s="431"/>
      <c r="AL1" s="431"/>
      <c r="AM1" s="431"/>
      <c r="AN1" s="431"/>
      <c r="AO1" s="431"/>
      <c r="AP1" s="431"/>
      <c r="AQ1" s="431"/>
      <c r="AR1" s="431"/>
      <c r="AS1" s="431"/>
      <c r="AT1" s="431"/>
      <c r="AU1" s="431"/>
      <c r="AV1" s="431"/>
      <c r="AW1" s="431"/>
      <c r="AX1" s="431"/>
      <c r="AY1" s="431"/>
      <c r="AZ1" s="431"/>
      <c r="BA1" s="431"/>
      <c r="BB1" s="431"/>
      <c r="BC1" s="431"/>
      <c r="BD1" s="431"/>
      <c r="BE1" s="431"/>
      <c r="BF1" s="431"/>
      <c r="BG1" s="431"/>
      <c r="BH1" s="431"/>
      <c r="BI1" s="431"/>
      <c r="BJ1" s="431"/>
      <c r="BK1" s="431"/>
      <c r="BL1" s="431"/>
      <c r="BM1" s="431"/>
      <c r="BN1" s="431"/>
      <c r="BO1" s="431"/>
      <c r="BP1" s="431"/>
      <c r="BQ1" s="431"/>
      <c r="BR1" s="431"/>
      <c r="BS1" s="431"/>
      <c r="BT1" s="431"/>
      <c r="BU1" s="431"/>
      <c r="BV1" s="431"/>
      <c r="BW1" s="431"/>
      <c r="BX1" s="431"/>
      <c r="BY1" s="431"/>
      <c r="BZ1" s="431"/>
      <c r="CA1" s="431"/>
      <c r="CB1" s="431"/>
      <c r="CC1" s="431"/>
      <c r="CD1" s="431"/>
      <c r="CE1" s="431"/>
    </row>
    <row r="2" spans="1:83" s="439" customFormat="1" ht="6" customHeight="1">
      <c r="A2" s="433"/>
      <c r="B2" s="434"/>
      <c r="C2" s="434"/>
      <c r="D2" s="435"/>
      <c r="E2" s="436"/>
      <c r="F2" s="437"/>
      <c r="G2" s="478"/>
      <c r="H2" s="438"/>
      <c r="I2" s="438"/>
      <c r="J2" s="438"/>
      <c r="K2" s="438"/>
      <c r="L2" s="438"/>
      <c r="M2" s="438"/>
      <c r="N2" s="438"/>
      <c r="O2" s="438"/>
      <c r="P2" s="438"/>
      <c r="Q2" s="438"/>
      <c r="R2" s="438"/>
      <c r="S2" s="438"/>
      <c r="T2" s="438"/>
      <c r="U2" s="438"/>
      <c r="V2" s="438"/>
      <c r="W2" s="438"/>
      <c r="X2" s="438"/>
      <c r="Y2" s="438"/>
      <c r="Z2" s="438"/>
      <c r="AA2" s="438"/>
      <c r="AB2" s="438"/>
      <c r="AC2" s="438"/>
      <c r="AD2" s="438"/>
      <c r="AE2" s="438"/>
      <c r="AF2" s="438"/>
      <c r="AG2" s="438"/>
      <c r="AH2" s="438"/>
      <c r="AI2" s="438"/>
      <c r="AJ2" s="438"/>
      <c r="AK2" s="438"/>
      <c r="AL2" s="438"/>
      <c r="AM2" s="438"/>
      <c r="AN2" s="438"/>
      <c r="AO2" s="438"/>
      <c r="AP2" s="438"/>
      <c r="AQ2" s="438"/>
      <c r="AR2" s="438"/>
      <c r="AS2" s="438"/>
      <c r="AT2" s="438"/>
      <c r="AU2" s="438"/>
      <c r="AV2" s="438"/>
      <c r="AW2" s="438"/>
      <c r="AX2" s="438"/>
      <c r="AY2" s="438"/>
      <c r="AZ2" s="438"/>
      <c r="BA2" s="438"/>
      <c r="BB2" s="438"/>
      <c r="BC2" s="438"/>
      <c r="BD2" s="438"/>
      <c r="BE2" s="438"/>
      <c r="BF2" s="438"/>
      <c r="BG2" s="438"/>
      <c r="BH2" s="438"/>
      <c r="BI2" s="438"/>
      <c r="BJ2" s="438"/>
      <c r="BK2" s="438"/>
      <c r="BL2" s="438"/>
      <c r="BM2" s="438"/>
      <c r="BN2" s="438"/>
      <c r="BO2" s="438"/>
      <c r="BP2" s="438"/>
      <c r="BQ2" s="438"/>
      <c r="BR2" s="438"/>
      <c r="BS2" s="438"/>
      <c r="BT2" s="438"/>
      <c r="BU2" s="438"/>
      <c r="BV2" s="438"/>
      <c r="BW2" s="438"/>
      <c r="BX2" s="438"/>
      <c r="BY2" s="438"/>
      <c r="BZ2" s="438"/>
      <c r="CA2" s="438"/>
      <c r="CB2" s="438"/>
      <c r="CC2" s="438"/>
      <c r="CD2" s="438"/>
      <c r="CE2" s="438"/>
    </row>
    <row r="3" spans="1:83" s="446" customFormat="1" ht="17.25" customHeight="1">
      <c r="A3" s="440" t="s">
        <v>2419</v>
      </c>
      <c r="B3" s="441" t="s">
        <v>2418</v>
      </c>
      <c r="C3" s="441"/>
      <c r="D3" s="442"/>
      <c r="E3" s="443"/>
      <c r="F3" s="444"/>
      <c r="G3" s="479"/>
      <c r="H3" s="445"/>
      <c r="I3" s="445"/>
      <c r="J3" s="445"/>
      <c r="K3" s="445"/>
      <c r="L3" s="445"/>
      <c r="M3" s="445"/>
      <c r="N3" s="445"/>
      <c r="O3" s="445"/>
      <c r="P3" s="445"/>
      <c r="Q3" s="445"/>
      <c r="R3" s="445"/>
      <c r="S3" s="445"/>
      <c r="T3" s="445"/>
      <c r="U3" s="445"/>
      <c r="V3" s="445"/>
      <c r="W3" s="445"/>
      <c r="X3" s="445"/>
      <c r="Y3" s="445"/>
      <c r="Z3" s="445"/>
      <c r="AA3" s="445"/>
      <c r="AB3" s="445"/>
      <c r="AC3" s="445"/>
      <c r="AD3" s="445"/>
      <c r="AE3" s="445"/>
      <c r="AF3" s="445"/>
      <c r="AG3" s="445"/>
      <c r="AH3" s="445"/>
      <c r="AI3" s="445"/>
      <c r="AJ3" s="445"/>
      <c r="AK3" s="445"/>
      <c r="AL3" s="445"/>
      <c r="AM3" s="445"/>
      <c r="AN3" s="445"/>
      <c r="AO3" s="445"/>
      <c r="AP3" s="445"/>
      <c r="AQ3" s="445"/>
      <c r="AR3" s="445"/>
      <c r="AS3" s="445"/>
      <c r="AT3" s="445"/>
      <c r="AU3" s="445"/>
      <c r="AV3" s="445"/>
      <c r="AW3" s="445"/>
      <c r="AX3" s="445"/>
      <c r="AY3" s="445"/>
      <c r="AZ3" s="445"/>
      <c r="BA3" s="445"/>
      <c r="BB3" s="445"/>
      <c r="BC3" s="445"/>
      <c r="BD3" s="445"/>
      <c r="BE3" s="445"/>
      <c r="BF3" s="445"/>
      <c r="BG3" s="445"/>
      <c r="BH3" s="445"/>
      <c r="BI3" s="445"/>
      <c r="BJ3" s="445"/>
      <c r="BK3" s="445"/>
      <c r="BL3" s="445"/>
      <c r="BM3" s="445"/>
      <c r="BN3" s="445"/>
      <c r="BO3" s="445"/>
      <c r="BP3" s="445"/>
      <c r="BQ3" s="445"/>
      <c r="BR3" s="445"/>
      <c r="BS3" s="445"/>
      <c r="BT3" s="445"/>
      <c r="BU3" s="445"/>
      <c r="BV3" s="445"/>
      <c r="BW3" s="445"/>
      <c r="BX3" s="445"/>
      <c r="BY3" s="445"/>
      <c r="BZ3" s="445"/>
      <c r="CA3" s="445"/>
      <c r="CB3" s="445"/>
      <c r="CC3" s="445"/>
      <c r="CD3" s="445"/>
      <c r="CE3" s="445"/>
    </row>
    <row r="4" spans="1:83" s="452" customFormat="1" ht="6" customHeight="1">
      <c r="A4" s="447"/>
      <c r="B4" s="225"/>
      <c r="C4" s="225"/>
      <c r="D4" s="448"/>
      <c r="E4" s="449"/>
      <c r="F4" s="450"/>
      <c r="G4" s="480"/>
      <c r="H4" s="451"/>
      <c r="I4" s="451"/>
      <c r="J4" s="451"/>
      <c r="K4" s="451"/>
      <c r="L4" s="451"/>
      <c r="M4" s="451"/>
      <c r="N4" s="451"/>
      <c r="O4" s="451"/>
      <c r="P4" s="451"/>
      <c r="Q4" s="451"/>
      <c r="R4" s="451"/>
      <c r="S4" s="451"/>
      <c r="T4" s="451"/>
      <c r="U4" s="451"/>
      <c r="V4" s="451"/>
      <c r="W4" s="451"/>
      <c r="X4" s="451"/>
      <c r="Y4" s="451"/>
      <c r="Z4" s="451"/>
      <c r="AA4" s="451"/>
      <c r="AB4" s="451"/>
      <c r="AC4" s="451"/>
      <c r="AD4" s="451"/>
      <c r="AE4" s="451"/>
      <c r="AF4" s="451"/>
      <c r="AG4" s="451"/>
      <c r="AH4" s="451"/>
      <c r="AI4" s="451"/>
      <c r="AJ4" s="451"/>
      <c r="AK4" s="451"/>
      <c r="AL4" s="451"/>
      <c r="AM4" s="451"/>
      <c r="AN4" s="451"/>
      <c r="AO4" s="451"/>
      <c r="AP4" s="451"/>
      <c r="AQ4" s="451"/>
      <c r="AR4" s="451"/>
      <c r="AS4" s="451"/>
      <c r="AT4" s="451"/>
      <c r="AU4" s="451"/>
      <c r="AV4" s="451"/>
      <c r="AW4" s="451"/>
      <c r="AX4" s="451"/>
      <c r="AY4" s="451"/>
      <c r="AZ4" s="451"/>
      <c r="BA4" s="451"/>
      <c r="BB4" s="451"/>
      <c r="BC4" s="451"/>
      <c r="BD4" s="451"/>
      <c r="BE4" s="451"/>
      <c r="BF4" s="451"/>
      <c r="BG4" s="451"/>
      <c r="BH4" s="451"/>
      <c r="BI4" s="451"/>
      <c r="BJ4" s="451"/>
      <c r="BK4" s="451"/>
      <c r="BL4" s="451"/>
      <c r="BM4" s="451"/>
      <c r="BN4" s="451"/>
      <c r="BO4" s="451"/>
      <c r="BP4" s="451"/>
      <c r="BQ4" s="451"/>
      <c r="BR4" s="451"/>
      <c r="BS4" s="451"/>
      <c r="BT4" s="451"/>
      <c r="BU4" s="451"/>
      <c r="BV4" s="451"/>
      <c r="BW4" s="451"/>
      <c r="BX4" s="451"/>
      <c r="BY4" s="451"/>
      <c r="BZ4" s="451"/>
      <c r="CA4" s="451"/>
      <c r="CB4" s="451"/>
      <c r="CC4" s="451"/>
      <c r="CD4" s="451"/>
      <c r="CE4" s="451"/>
    </row>
    <row r="5" spans="1:83" ht="216" customHeight="1">
      <c r="A5" s="453" t="s">
        <v>287</v>
      </c>
      <c r="B5" s="454" t="s">
        <v>2417</v>
      </c>
      <c r="C5" s="454"/>
      <c r="D5" s="455"/>
      <c r="E5" s="456"/>
      <c r="F5" s="457" t="s">
        <v>1707</v>
      </c>
      <c r="G5" s="480"/>
    </row>
    <row r="6" spans="1:83" ht="168" customHeight="1">
      <c r="A6" s="460"/>
      <c r="B6" s="454" t="s">
        <v>2416</v>
      </c>
      <c r="C6" s="454"/>
      <c r="D6" s="455"/>
      <c r="E6" s="456"/>
      <c r="F6" s="457"/>
      <c r="G6" s="480"/>
    </row>
    <row r="7" spans="1:83" ht="120" customHeight="1">
      <c r="A7" s="460"/>
      <c r="B7" s="454" t="s">
        <v>2415</v>
      </c>
      <c r="C7" s="454"/>
      <c r="D7" s="461"/>
      <c r="E7" s="456"/>
      <c r="F7" s="457"/>
      <c r="G7" s="422"/>
    </row>
    <row r="8" spans="1:83" ht="114.75" customHeight="1">
      <c r="A8" s="460"/>
      <c r="B8" s="454" t="s">
        <v>2414</v>
      </c>
      <c r="C8" s="454"/>
      <c r="D8" s="461"/>
      <c r="E8" s="456"/>
      <c r="F8" s="457"/>
      <c r="G8" s="422"/>
    </row>
    <row r="9" spans="1:83" s="452" customFormat="1" ht="35.25" customHeight="1">
      <c r="A9" s="462"/>
      <c r="B9" s="463" t="s">
        <v>2413</v>
      </c>
      <c r="C9" s="463"/>
      <c r="D9" s="448"/>
      <c r="E9" s="464"/>
      <c r="F9" s="437"/>
      <c r="G9" s="481"/>
      <c r="H9" s="451"/>
      <c r="I9" s="451"/>
      <c r="J9" s="451"/>
      <c r="K9" s="451"/>
      <c r="L9" s="451"/>
      <c r="M9" s="451"/>
      <c r="N9" s="451"/>
      <c r="O9" s="451"/>
      <c r="P9" s="451"/>
      <c r="Q9" s="451"/>
      <c r="R9" s="451"/>
      <c r="S9" s="451"/>
      <c r="T9" s="451"/>
      <c r="U9" s="451"/>
      <c r="V9" s="451"/>
      <c r="W9" s="451"/>
      <c r="X9" s="451"/>
      <c r="Y9" s="451"/>
      <c r="Z9" s="451"/>
      <c r="AA9" s="451"/>
      <c r="AB9" s="451"/>
      <c r="AC9" s="451"/>
      <c r="AD9" s="451"/>
      <c r="AE9" s="451"/>
      <c r="AF9" s="451"/>
      <c r="AG9" s="451"/>
      <c r="AH9" s="451"/>
      <c r="AI9" s="451"/>
      <c r="AJ9" s="451"/>
      <c r="AK9" s="451"/>
      <c r="AL9" s="451"/>
      <c r="AM9" s="451"/>
      <c r="AN9" s="451"/>
      <c r="AO9" s="451"/>
      <c r="AP9" s="451"/>
      <c r="AQ9" s="451"/>
      <c r="AR9" s="451"/>
      <c r="AS9" s="451"/>
      <c r="AT9" s="451"/>
      <c r="AU9" s="451"/>
      <c r="AV9" s="451"/>
      <c r="AW9" s="451"/>
      <c r="AX9" s="451"/>
      <c r="AY9" s="451"/>
      <c r="AZ9" s="451"/>
      <c r="BA9" s="451"/>
      <c r="BB9" s="451"/>
      <c r="BC9" s="451"/>
      <c r="BD9" s="451"/>
      <c r="BE9" s="451"/>
      <c r="BF9" s="451"/>
      <c r="BG9" s="451"/>
      <c r="BH9" s="451"/>
      <c r="BI9" s="451"/>
      <c r="BJ9" s="451"/>
      <c r="BK9" s="451"/>
      <c r="BL9" s="451"/>
      <c r="BM9" s="451"/>
      <c r="BN9" s="451"/>
      <c r="BO9" s="451"/>
      <c r="BP9" s="451"/>
      <c r="BQ9" s="451"/>
      <c r="BR9" s="451"/>
      <c r="BS9" s="451"/>
      <c r="BT9" s="451"/>
      <c r="BU9" s="451"/>
      <c r="BV9" s="451"/>
      <c r="BW9" s="451"/>
      <c r="BX9" s="451"/>
      <c r="BY9" s="451"/>
      <c r="BZ9" s="451"/>
      <c r="CA9" s="451"/>
      <c r="CB9" s="451"/>
      <c r="CC9" s="451"/>
      <c r="CD9" s="451"/>
      <c r="CE9" s="451"/>
    </row>
    <row r="10" spans="1:83" s="452" customFormat="1" ht="17.25" customHeight="1">
      <c r="A10" s="465"/>
      <c r="B10" s="466"/>
      <c r="C10" s="466"/>
      <c r="D10" s="540" t="s">
        <v>760</v>
      </c>
      <c r="E10" s="541">
        <v>2</v>
      </c>
      <c r="F10" s="467"/>
      <c r="G10" s="482">
        <f>E10*F10</f>
        <v>0</v>
      </c>
      <c r="H10" s="451"/>
      <c r="I10" s="451"/>
      <c r="J10" s="451"/>
      <c r="K10" s="451"/>
      <c r="L10" s="451"/>
      <c r="M10" s="451"/>
      <c r="N10" s="451"/>
      <c r="O10" s="451"/>
      <c r="P10" s="451"/>
      <c r="Q10" s="451"/>
      <c r="R10" s="451"/>
      <c r="S10" s="451"/>
      <c r="T10" s="451"/>
      <c r="U10" s="451"/>
      <c r="V10" s="451"/>
      <c r="W10" s="451"/>
      <c r="X10" s="451"/>
      <c r="Y10" s="451"/>
      <c r="Z10" s="451"/>
      <c r="AA10" s="451"/>
      <c r="AB10" s="451"/>
      <c r="AC10" s="451"/>
      <c r="AD10" s="451"/>
      <c r="AE10" s="451"/>
      <c r="AF10" s="451"/>
      <c r="AG10" s="451"/>
      <c r="AH10" s="451"/>
      <c r="AI10" s="451"/>
      <c r="AJ10" s="451"/>
      <c r="AK10" s="451"/>
      <c r="AL10" s="451"/>
      <c r="AM10" s="451"/>
      <c r="AN10" s="451"/>
      <c r="AO10" s="451"/>
      <c r="AP10" s="451"/>
      <c r="AQ10" s="451"/>
      <c r="AR10" s="451"/>
      <c r="AS10" s="451"/>
      <c r="AT10" s="451"/>
      <c r="AU10" s="451"/>
      <c r="AV10" s="451"/>
      <c r="AW10" s="451"/>
      <c r="AX10" s="451"/>
      <c r="AY10" s="451"/>
      <c r="AZ10" s="451"/>
      <c r="BA10" s="451"/>
      <c r="BB10" s="451"/>
      <c r="BC10" s="451"/>
      <c r="BD10" s="451"/>
      <c r="BE10" s="451"/>
      <c r="BF10" s="451"/>
      <c r="BG10" s="451"/>
      <c r="BH10" s="451"/>
      <c r="BI10" s="451"/>
      <c r="BJ10" s="451"/>
      <c r="BK10" s="451"/>
      <c r="BL10" s="451"/>
      <c r="BM10" s="451"/>
      <c r="BN10" s="451"/>
      <c r="BO10" s="451"/>
      <c r="BP10" s="451"/>
      <c r="BQ10" s="451"/>
      <c r="BR10" s="451"/>
      <c r="BS10" s="451"/>
      <c r="BT10" s="451"/>
      <c r="BU10" s="451"/>
      <c r="BV10" s="451"/>
      <c r="BW10" s="451"/>
      <c r="BX10" s="451"/>
      <c r="BY10" s="451"/>
      <c r="BZ10" s="451"/>
      <c r="CA10" s="451"/>
      <c r="CB10" s="451"/>
      <c r="CC10" s="451"/>
      <c r="CD10" s="451"/>
      <c r="CE10" s="451"/>
    </row>
    <row r="11" spans="1:83" ht="20.100000000000001" customHeight="1">
      <c r="A11" s="447"/>
      <c r="B11" s="468" t="s">
        <v>2412</v>
      </c>
      <c r="C11" s="468"/>
      <c r="D11" s="435"/>
      <c r="E11" s="436"/>
      <c r="F11" s="437"/>
      <c r="G11" s="483">
        <f>G10</f>
        <v>0</v>
      </c>
    </row>
    <row r="12" spans="1:83">
      <c r="A12" s="447"/>
      <c r="B12" s="469"/>
      <c r="C12" s="469"/>
      <c r="D12" s="470"/>
      <c r="E12" s="471"/>
      <c r="F12" s="472"/>
      <c r="G12" s="484"/>
    </row>
    <row r="13" spans="1:83">
      <c r="A13" s="447"/>
      <c r="B13" s="469"/>
      <c r="C13" s="469"/>
      <c r="D13" s="470"/>
      <c r="E13" s="471"/>
      <c r="F13" s="472"/>
      <c r="G13" s="484"/>
    </row>
    <row r="14" spans="1:83">
      <c r="A14" s="447"/>
      <c r="B14" s="469"/>
      <c r="C14" s="469"/>
      <c r="D14" s="470"/>
      <c r="E14" s="471"/>
      <c r="F14" s="472"/>
      <c r="G14" s="484"/>
    </row>
    <row r="15" spans="1:83">
      <c r="A15" s="447"/>
      <c r="B15" s="469"/>
      <c r="C15" s="469"/>
      <c r="D15" s="470"/>
      <c r="E15" s="471"/>
      <c r="F15" s="472"/>
      <c r="G15" s="484"/>
    </row>
    <row r="16" spans="1:83">
      <c r="A16" s="447"/>
      <c r="B16" s="469"/>
      <c r="C16" s="469"/>
      <c r="D16" s="470"/>
      <c r="E16" s="471"/>
      <c r="F16" s="472"/>
      <c r="G16" s="484"/>
    </row>
    <row r="17" spans="1:7">
      <c r="A17" s="447"/>
      <c r="B17" s="469"/>
      <c r="C17" s="469"/>
      <c r="D17" s="470"/>
      <c r="E17" s="471"/>
      <c r="F17" s="472"/>
      <c r="G17" s="484"/>
    </row>
    <row r="18" spans="1:7">
      <c r="A18" s="447"/>
      <c r="B18" s="469"/>
      <c r="C18" s="469"/>
      <c r="D18" s="470"/>
      <c r="E18" s="471"/>
      <c r="F18" s="472"/>
      <c r="G18" s="484"/>
    </row>
    <row r="19" spans="1:7">
      <c r="A19" s="447"/>
      <c r="B19" s="469"/>
      <c r="C19" s="469"/>
      <c r="D19" s="470"/>
      <c r="E19" s="471"/>
      <c r="F19" s="472"/>
      <c r="G19" s="484"/>
    </row>
    <row r="20" spans="1:7">
      <c r="A20" s="447"/>
      <c r="B20" s="469"/>
      <c r="C20" s="469"/>
      <c r="D20" s="470"/>
      <c r="E20" s="471"/>
      <c r="F20" s="472"/>
      <c r="G20" s="484"/>
    </row>
    <row r="21" spans="1:7">
      <c r="A21" s="447"/>
      <c r="B21" s="469"/>
      <c r="C21" s="469"/>
      <c r="D21" s="470"/>
      <c r="E21" s="471"/>
      <c r="F21" s="472"/>
      <c r="G21" s="484"/>
    </row>
    <row r="22" spans="1:7">
      <c r="A22" s="447"/>
      <c r="B22" s="469"/>
      <c r="C22" s="469"/>
      <c r="D22" s="470"/>
      <c r="E22" s="471"/>
      <c r="F22" s="472"/>
      <c r="G22" s="484"/>
    </row>
    <row r="23" spans="1:7">
      <c r="A23" s="447"/>
      <c r="B23" s="469"/>
      <c r="C23" s="469"/>
      <c r="D23" s="470"/>
      <c r="E23" s="471"/>
      <c r="F23" s="472"/>
      <c r="G23" s="484"/>
    </row>
    <row r="24" spans="1:7">
      <c r="A24" s="447"/>
      <c r="B24" s="469"/>
      <c r="C24" s="469"/>
      <c r="D24" s="470"/>
      <c r="E24" s="471"/>
      <c r="F24" s="472"/>
      <c r="G24" s="484"/>
    </row>
    <row r="25" spans="1:7">
      <c r="A25" s="447"/>
      <c r="B25" s="469"/>
      <c r="C25" s="469"/>
      <c r="D25" s="470"/>
      <c r="E25" s="471"/>
      <c r="F25" s="472"/>
      <c r="G25" s="484"/>
    </row>
    <row r="26" spans="1:7">
      <c r="A26" s="447"/>
      <c r="B26" s="469"/>
      <c r="C26" s="469"/>
      <c r="D26" s="470"/>
      <c r="E26" s="471"/>
      <c r="F26" s="472"/>
      <c r="G26" s="484"/>
    </row>
    <row r="27" spans="1:7">
      <c r="A27" s="447"/>
      <c r="B27" s="469"/>
      <c r="C27" s="469"/>
      <c r="D27" s="470"/>
      <c r="E27" s="471"/>
      <c r="F27" s="472"/>
      <c r="G27" s="484"/>
    </row>
    <row r="28" spans="1:7">
      <c r="A28" s="447"/>
      <c r="B28" s="469"/>
      <c r="C28" s="469"/>
      <c r="D28" s="470"/>
      <c r="E28" s="471"/>
      <c r="F28" s="472"/>
      <c r="G28" s="484"/>
    </row>
    <row r="29" spans="1:7">
      <c r="A29" s="447"/>
      <c r="B29" s="469"/>
      <c r="C29" s="469"/>
      <c r="D29" s="470"/>
      <c r="E29" s="471"/>
      <c r="F29" s="472"/>
      <c r="G29" s="484"/>
    </row>
    <row r="30" spans="1:7">
      <c r="A30" s="447"/>
      <c r="B30" s="469"/>
      <c r="C30" s="469"/>
      <c r="D30" s="470"/>
      <c r="E30" s="471"/>
      <c r="F30" s="472"/>
      <c r="G30" s="484"/>
    </row>
    <row r="31" spans="1:7">
      <c r="A31" s="447"/>
      <c r="B31" s="469"/>
      <c r="C31" s="469"/>
      <c r="D31" s="470"/>
      <c r="E31" s="471"/>
      <c r="F31" s="472"/>
      <c r="G31" s="484"/>
    </row>
    <row r="32" spans="1:7">
      <c r="A32" s="447"/>
      <c r="B32" s="469"/>
      <c r="C32" s="469"/>
      <c r="D32" s="470"/>
      <c r="E32" s="471"/>
      <c r="F32" s="472"/>
      <c r="G32" s="484"/>
    </row>
    <row r="33" spans="1:7">
      <c r="A33" s="447"/>
      <c r="B33" s="469"/>
      <c r="C33" s="469"/>
      <c r="D33" s="470"/>
      <c r="E33" s="471"/>
      <c r="F33" s="472"/>
      <c r="G33" s="484"/>
    </row>
    <row r="34" spans="1:7">
      <c r="A34" s="447"/>
      <c r="B34" s="469"/>
      <c r="C34" s="469"/>
      <c r="D34" s="470"/>
      <c r="E34" s="471"/>
      <c r="F34" s="472"/>
      <c r="G34" s="484"/>
    </row>
    <row r="35" spans="1:7">
      <c r="A35" s="447"/>
      <c r="B35" s="469"/>
      <c r="C35" s="469"/>
      <c r="D35" s="470"/>
      <c r="E35" s="471"/>
      <c r="F35" s="472"/>
      <c r="G35" s="484"/>
    </row>
    <row r="36" spans="1:7">
      <c r="A36" s="447"/>
      <c r="B36" s="469"/>
      <c r="C36" s="469"/>
      <c r="D36" s="470"/>
      <c r="E36" s="471"/>
      <c r="F36" s="472"/>
      <c r="G36" s="484"/>
    </row>
    <row r="37" spans="1:7">
      <c r="A37" s="447"/>
      <c r="B37" s="469"/>
      <c r="C37" s="469"/>
      <c r="D37" s="470"/>
      <c r="E37" s="471"/>
      <c r="F37" s="472"/>
      <c r="G37" s="484"/>
    </row>
    <row r="38" spans="1:7">
      <c r="A38" s="447"/>
      <c r="B38" s="469"/>
      <c r="C38" s="469"/>
      <c r="D38" s="470"/>
      <c r="E38" s="471"/>
      <c r="F38" s="472"/>
      <c r="G38" s="484"/>
    </row>
    <row r="39" spans="1:7">
      <c r="A39" s="447"/>
      <c r="B39" s="469"/>
      <c r="C39" s="469"/>
      <c r="D39" s="470"/>
      <c r="E39" s="471"/>
      <c r="F39" s="472"/>
      <c r="G39" s="484"/>
    </row>
    <row r="40" spans="1:7">
      <c r="A40" s="447"/>
      <c r="B40" s="469"/>
      <c r="C40" s="469"/>
      <c r="D40" s="470"/>
      <c r="E40" s="471"/>
      <c r="F40" s="472"/>
      <c r="G40" s="484"/>
    </row>
    <row r="41" spans="1:7">
      <c r="A41" s="447"/>
      <c r="B41" s="469"/>
      <c r="C41" s="469"/>
      <c r="D41" s="470"/>
      <c r="E41" s="471"/>
      <c r="F41" s="472"/>
      <c r="G41" s="484"/>
    </row>
    <row r="42" spans="1:7">
      <c r="A42" s="447"/>
      <c r="B42" s="469"/>
      <c r="C42" s="469"/>
      <c r="D42" s="470"/>
      <c r="E42" s="471"/>
      <c r="F42" s="472"/>
      <c r="G42" s="484"/>
    </row>
    <row r="43" spans="1:7">
      <c r="A43" s="447"/>
      <c r="B43" s="469"/>
      <c r="C43" s="469"/>
      <c r="D43" s="470"/>
      <c r="E43" s="471"/>
      <c r="F43" s="472"/>
      <c r="G43" s="484"/>
    </row>
    <row r="44" spans="1:7">
      <c r="A44" s="447"/>
      <c r="B44" s="469"/>
      <c r="C44" s="469"/>
      <c r="D44" s="470"/>
      <c r="E44" s="471"/>
      <c r="F44" s="472"/>
      <c r="G44" s="484"/>
    </row>
    <row r="45" spans="1:7">
      <c r="A45" s="447"/>
      <c r="B45" s="469"/>
      <c r="C45" s="469"/>
      <c r="D45" s="470"/>
      <c r="E45" s="471"/>
      <c r="F45" s="472"/>
      <c r="G45" s="484"/>
    </row>
    <row r="46" spans="1:7">
      <c r="A46" s="447"/>
      <c r="B46" s="469"/>
      <c r="C46" s="469"/>
      <c r="D46" s="470"/>
      <c r="E46" s="471"/>
      <c r="F46" s="472"/>
      <c r="G46" s="484"/>
    </row>
    <row r="47" spans="1:7">
      <c r="A47" s="447"/>
      <c r="B47" s="469"/>
      <c r="C47" s="469"/>
      <c r="D47" s="470"/>
      <c r="E47" s="471"/>
      <c r="F47" s="472"/>
      <c r="G47" s="484"/>
    </row>
    <row r="48" spans="1:7">
      <c r="A48" s="447"/>
      <c r="B48" s="469"/>
      <c r="C48" s="469"/>
      <c r="D48" s="470"/>
      <c r="E48" s="471"/>
      <c r="F48" s="472"/>
      <c r="G48" s="484"/>
    </row>
    <row r="49" spans="1:7">
      <c r="A49" s="447"/>
      <c r="B49" s="469"/>
      <c r="C49" s="469"/>
      <c r="D49" s="470"/>
      <c r="E49" s="471"/>
      <c r="F49" s="472"/>
      <c r="G49" s="484"/>
    </row>
    <row r="50" spans="1:7">
      <c r="A50" s="447"/>
      <c r="B50" s="469"/>
      <c r="C50" s="469"/>
      <c r="D50" s="470"/>
      <c r="E50" s="471"/>
      <c r="F50" s="472"/>
      <c r="G50" s="484"/>
    </row>
    <row r="51" spans="1:7">
      <c r="A51" s="447"/>
      <c r="B51" s="469"/>
      <c r="C51" s="469"/>
      <c r="D51" s="470"/>
      <c r="E51" s="471"/>
      <c r="F51" s="472"/>
      <c r="G51" s="484"/>
    </row>
    <row r="52" spans="1:7">
      <c r="A52" s="447"/>
      <c r="B52" s="469"/>
      <c r="C52" s="469"/>
      <c r="D52" s="470"/>
      <c r="E52" s="471"/>
      <c r="F52" s="472"/>
      <c r="G52" s="484"/>
    </row>
    <row r="53" spans="1:7">
      <c r="A53" s="447"/>
      <c r="B53" s="469"/>
      <c r="C53" s="469"/>
      <c r="D53" s="470"/>
      <c r="E53" s="471"/>
      <c r="F53" s="472"/>
      <c r="G53" s="484"/>
    </row>
    <row r="54" spans="1:7">
      <c r="A54" s="447"/>
      <c r="B54" s="469"/>
      <c r="C54" s="469"/>
      <c r="D54" s="470"/>
      <c r="E54" s="471"/>
      <c r="F54" s="472"/>
      <c r="G54" s="484"/>
    </row>
    <row r="55" spans="1:7">
      <c r="A55" s="447"/>
      <c r="B55" s="469"/>
      <c r="C55" s="469"/>
      <c r="D55" s="470"/>
      <c r="E55" s="471"/>
      <c r="F55" s="472"/>
      <c r="G55" s="484"/>
    </row>
    <row r="56" spans="1:7">
      <c r="A56" s="447"/>
      <c r="B56" s="469"/>
      <c r="C56" s="469"/>
      <c r="D56" s="470"/>
      <c r="E56" s="471"/>
      <c r="F56" s="472"/>
      <c r="G56" s="484"/>
    </row>
    <row r="57" spans="1:7">
      <c r="A57" s="447"/>
      <c r="B57" s="469"/>
      <c r="C57" s="469"/>
      <c r="D57" s="470"/>
      <c r="E57" s="471"/>
      <c r="F57" s="472"/>
      <c r="G57" s="484"/>
    </row>
    <row r="58" spans="1:7">
      <c r="A58" s="447"/>
      <c r="B58" s="469"/>
      <c r="C58" s="469"/>
      <c r="D58" s="470"/>
      <c r="E58" s="471"/>
      <c r="F58" s="472"/>
      <c r="G58" s="484"/>
    </row>
    <row r="59" spans="1:7">
      <c r="A59" s="447"/>
      <c r="B59" s="469"/>
      <c r="C59" s="469"/>
      <c r="D59" s="470"/>
      <c r="E59" s="471"/>
      <c r="F59" s="472"/>
      <c r="G59" s="484"/>
    </row>
    <row r="60" spans="1:7">
      <c r="A60" s="447"/>
      <c r="B60" s="469"/>
      <c r="C60" s="469"/>
      <c r="D60" s="470"/>
      <c r="E60" s="471"/>
      <c r="F60" s="472"/>
      <c r="G60" s="484"/>
    </row>
    <row r="61" spans="1:7">
      <c r="A61" s="447"/>
      <c r="B61" s="469"/>
      <c r="C61" s="469"/>
      <c r="D61" s="470"/>
      <c r="E61" s="471"/>
      <c r="F61" s="472"/>
      <c r="G61" s="484"/>
    </row>
    <row r="62" spans="1:7">
      <c r="A62" s="447"/>
      <c r="B62" s="469"/>
      <c r="C62" s="469"/>
      <c r="D62" s="470"/>
      <c r="E62" s="471"/>
      <c r="F62" s="472"/>
      <c r="G62" s="484"/>
    </row>
    <row r="63" spans="1:7">
      <c r="A63" s="447"/>
      <c r="B63" s="469"/>
      <c r="C63" s="469"/>
      <c r="D63" s="470"/>
      <c r="E63" s="471"/>
      <c r="F63" s="472"/>
      <c r="G63" s="484"/>
    </row>
    <row r="64" spans="1:7">
      <c r="A64" s="447"/>
      <c r="B64" s="469"/>
      <c r="C64" s="469"/>
      <c r="D64" s="470"/>
      <c r="E64" s="471"/>
      <c r="F64" s="472"/>
      <c r="G64" s="484"/>
    </row>
    <row r="65" spans="1:7">
      <c r="A65" s="447"/>
      <c r="B65" s="469"/>
      <c r="C65" s="469"/>
      <c r="D65" s="470"/>
      <c r="E65" s="471"/>
      <c r="F65" s="472"/>
      <c r="G65" s="484"/>
    </row>
    <row r="66" spans="1:7">
      <c r="A66" s="447"/>
      <c r="B66" s="469"/>
      <c r="C66" s="469"/>
      <c r="D66" s="470"/>
      <c r="E66" s="471"/>
      <c r="F66" s="472"/>
      <c r="G66" s="484"/>
    </row>
    <row r="67" spans="1:7">
      <c r="A67" s="447"/>
      <c r="B67" s="469"/>
      <c r="C67" s="469"/>
      <c r="D67" s="470"/>
      <c r="E67" s="471"/>
      <c r="F67" s="472"/>
      <c r="G67" s="484"/>
    </row>
    <row r="68" spans="1:7">
      <c r="A68" s="447"/>
      <c r="B68" s="469"/>
      <c r="C68" s="469"/>
      <c r="D68" s="470"/>
      <c r="E68" s="471"/>
      <c r="F68" s="472"/>
      <c r="G68" s="484"/>
    </row>
    <row r="69" spans="1:7">
      <c r="A69" s="447"/>
      <c r="B69" s="469"/>
      <c r="C69" s="469"/>
      <c r="D69" s="470"/>
      <c r="E69" s="471"/>
      <c r="F69" s="472"/>
      <c r="G69" s="484"/>
    </row>
    <row r="70" spans="1:7">
      <c r="A70" s="447"/>
      <c r="B70" s="469"/>
      <c r="C70" s="469"/>
      <c r="D70" s="470"/>
      <c r="E70" s="471"/>
      <c r="F70" s="472"/>
      <c r="G70" s="484"/>
    </row>
    <row r="71" spans="1:7">
      <c r="A71" s="447"/>
      <c r="B71" s="469"/>
      <c r="C71" s="469"/>
      <c r="D71" s="470"/>
      <c r="E71" s="471"/>
      <c r="F71" s="472"/>
      <c r="G71" s="484"/>
    </row>
    <row r="72" spans="1:7">
      <c r="A72" s="447"/>
      <c r="B72" s="469"/>
      <c r="C72" s="469"/>
      <c r="D72" s="470"/>
      <c r="E72" s="471"/>
      <c r="F72" s="472"/>
      <c r="G72" s="484"/>
    </row>
    <row r="73" spans="1:7">
      <c r="A73" s="447"/>
      <c r="B73" s="469"/>
      <c r="C73" s="469"/>
      <c r="D73" s="470"/>
      <c r="E73" s="471"/>
      <c r="F73" s="472"/>
      <c r="G73" s="484"/>
    </row>
    <row r="74" spans="1:7">
      <c r="A74" s="447"/>
      <c r="B74" s="469"/>
      <c r="C74" s="469"/>
      <c r="D74" s="470"/>
      <c r="E74" s="471"/>
      <c r="F74" s="472"/>
      <c r="G74" s="484"/>
    </row>
    <row r="75" spans="1:7">
      <c r="A75" s="447"/>
      <c r="B75" s="469"/>
      <c r="C75" s="469"/>
      <c r="D75" s="470"/>
      <c r="E75" s="471"/>
      <c r="F75" s="472"/>
      <c r="G75" s="484"/>
    </row>
    <row r="76" spans="1:7">
      <c r="A76" s="447"/>
      <c r="B76" s="469"/>
      <c r="C76" s="469"/>
      <c r="D76" s="470"/>
      <c r="E76" s="471"/>
      <c r="F76" s="472"/>
      <c r="G76" s="484"/>
    </row>
    <row r="77" spans="1:7">
      <c r="A77" s="447"/>
      <c r="B77" s="469"/>
      <c r="C77" s="469"/>
      <c r="D77" s="470"/>
      <c r="E77" s="471"/>
      <c r="F77" s="472"/>
      <c r="G77" s="484"/>
    </row>
    <row r="78" spans="1:7">
      <c r="A78" s="447"/>
      <c r="B78" s="469"/>
      <c r="C78" s="469"/>
      <c r="D78" s="470"/>
      <c r="E78" s="471"/>
      <c r="F78" s="472"/>
      <c r="G78" s="484"/>
    </row>
    <row r="79" spans="1:7">
      <c r="A79" s="447"/>
      <c r="B79" s="469"/>
      <c r="C79" s="469"/>
      <c r="D79" s="470"/>
      <c r="E79" s="471"/>
      <c r="F79" s="472"/>
      <c r="G79" s="484"/>
    </row>
    <row r="80" spans="1:7">
      <c r="A80" s="447"/>
      <c r="B80" s="469"/>
      <c r="C80" s="469"/>
      <c r="D80" s="470"/>
      <c r="E80" s="471"/>
      <c r="F80" s="472"/>
      <c r="G80" s="484"/>
    </row>
    <row r="81" spans="1:7">
      <c r="A81" s="447"/>
      <c r="B81" s="469"/>
      <c r="C81" s="469"/>
      <c r="D81" s="470"/>
      <c r="E81" s="471"/>
      <c r="F81" s="472"/>
      <c r="G81" s="484"/>
    </row>
    <row r="82" spans="1:7">
      <c r="A82" s="447"/>
      <c r="B82" s="469"/>
      <c r="C82" s="469"/>
      <c r="D82" s="470"/>
      <c r="E82" s="471"/>
      <c r="F82" s="472"/>
      <c r="G82" s="484"/>
    </row>
    <row r="83" spans="1:7">
      <c r="A83" s="447"/>
      <c r="B83" s="469"/>
      <c r="C83" s="469"/>
      <c r="D83" s="470"/>
      <c r="E83" s="471"/>
      <c r="F83" s="472"/>
      <c r="G83" s="484"/>
    </row>
    <row r="84" spans="1:7">
      <c r="A84" s="447"/>
      <c r="B84" s="469"/>
      <c r="C84" s="469"/>
      <c r="D84" s="470"/>
      <c r="E84" s="471"/>
      <c r="F84" s="472"/>
      <c r="G84" s="484"/>
    </row>
    <row r="85" spans="1:7">
      <c r="A85" s="447"/>
      <c r="B85" s="469"/>
      <c r="C85" s="469"/>
      <c r="D85" s="470"/>
      <c r="E85" s="471"/>
      <c r="F85" s="472"/>
      <c r="G85" s="484"/>
    </row>
    <row r="86" spans="1:7">
      <c r="A86" s="447"/>
      <c r="B86" s="469"/>
      <c r="C86" s="469"/>
      <c r="D86" s="470"/>
      <c r="E86" s="471"/>
      <c r="F86" s="472"/>
      <c r="G86" s="484"/>
    </row>
    <row r="87" spans="1:7">
      <c r="A87" s="447"/>
      <c r="B87" s="469"/>
      <c r="C87" s="469"/>
      <c r="D87" s="470"/>
      <c r="E87" s="471"/>
      <c r="F87" s="472"/>
      <c r="G87" s="484"/>
    </row>
    <row r="88" spans="1:7">
      <c r="A88" s="447"/>
      <c r="B88" s="469"/>
      <c r="C88" s="469"/>
      <c r="D88" s="470"/>
      <c r="E88" s="471"/>
      <c r="F88" s="472"/>
      <c r="G88" s="484"/>
    </row>
    <row r="89" spans="1:7">
      <c r="A89" s="447"/>
      <c r="B89" s="469"/>
      <c r="C89" s="469"/>
      <c r="D89" s="470"/>
      <c r="E89" s="471"/>
      <c r="F89" s="472"/>
      <c r="G89" s="484"/>
    </row>
    <row r="90" spans="1:7">
      <c r="A90" s="447"/>
      <c r="B90" s="469"/>
      <c r="C90" s="469"/>
      <c r="D90" s="470"/>
      <c r="E90" s="471"/>
      <c r="F90" s="472"/>
      <c r="G90" s="484"/>
    </row>
    <row r="91" spans="1:7">
      <c r="A91" s="447"/>
      <c r="B91" s="469"/>
      <c r="C91" s="469"/>
      <c r="D91" s="470"/>
      <c r="E91" s="471"/>
      <c r="F91" s="472"/>
      <c r="G91" s="484"/>
    </row>
    <row r="92" spans="1:7">
      <c r="A92" s="447"/>
      <c r="B92" s="469"/>
      <c r="C92" s="469"/>
      <c r="D92" s="470"/>
      <c r="E92" s="471"/>
      <c r="F92" s="472"/>
      <c r="G92" s="484"/>
    </row>
    <row r="93" spans="1:7">
      <c r="A93" s="447"/>
      <c r="B93" s="469"/>
      <c r="C93" s="469"/>
      <c r="D93" s="470"/>
      <c r="E93" s="471"/>
      <c r="F93" s="472"/>
      <c r="G93" s="484"/>
    </row>
    <row r="94" spans="1:7">
      <c r="A94" s="447"/>
      <c r="B94" s="469"/>
      <c r="C94" s="469"/>
      <c r="D94" s="470"/>
      <c r="E94" s="471"/>
      <c r="F94" s="472"/>
      <c r="G94" s="484"/>
    </row>
    <row r="95" spans="1:7">
      <c r="A95" s="447"/>
      <c r="B95" s="469"/>
      <c r="C95" s="469"/>
      <c r="D95" s="470"/>
      <c r="E95" s="471"/>
      <c r="F95" s="472"/>
      <c r="G95" s="484"/>
    </row>
    <row r="96" spans="1:7">
      <c r="A96" s="447"/>
      <c r="B96" s="469"/>
      <c r="C96" s="469"/>
      <c r="D96" s="470"/>
      <c r="E96" s="471"/>
      <c r="F96" s="472"/>
      <c r="G96" s="484"/>
    </row>
    <row r="97" spans="1:7">
      <c r="A97" s="447"/>
      <c r="B97" s="469"/>
      <c r="C97" s="469"/>
      <c r="D97" s="470"/>
      <c r="E97" s="471"/>
      <c r="F97" s="472"/>
      <c r="G97" s="484"/>
    </row>
    <row r="98" spans="1:7">
      <c r="A98" s="447"/>
      <c r="B98" s="469"/>
      <c r="C98" s="469"/>
      <c r="D98" s="470"/>
      <c r="E98" s="471"/>
      <c r="F98" s="472"/>
      <c r="G98" s="484"/>
    </row>
    <row r="99" spans="1:7">
      <c r="A99" s="447"/>
      <c r="B99" s="469"/>
      <c r="C99" s="469"/>
      <c r="D99" s="470"/>
      <c r="E99" s="471"/>
      <c r="F99" s="472"/>
      <c r="G99" s="484"/>
    </row>
    <row r="100" spans="1:7">
      <c r="A100" s="447"/>
      <c r="B100" s="469"/>
      <c r="C100" s="469"/>
      <c r="D100" s="470"/>
      <c r="E100" s="471"/>
      <c r="F100" s="472"/>
      <c r="G100" s="484"/>
    </row>
    <row r="101" spans="1:7">
      <c r="A101" s="447"/>
      <c r="B101" s="469"/>
      <c r="C101" s="469"/>
      <c r="D101" s="470"/>
      <c r="E101" s="471"/>
      <c r="F101" s="472"/>
      <c r="G101" s="484"/>
    </row>
    <row r="102" spans="1:7">
      <c r="A102" s="447"/>
      <c r="B102" s="469"/>
      <c r="C102" s="469"/>
      <c r="D102" s="470"/>
      <c r="E102" s="471"/>
      <c r="F102" s="472"/>
      <c r="G102" s="484"/>
    </row>
    <row r="103" spans="1:7">
      <c r="A103" s="447"/>
      <c r="B103" s="469"/>
      <c r="C103" s="469"/>
      <c r="D103" s="470"/>
      <c r="E103" s="471"/>
      <c r="F103" s="472"/>
      <c r="G103" s="484"/>
    </row>
    <row r="104" spans="1:7">
      <c r="A104" s="447"/>
      <c r="B104" s="469"/>
      <c r="C104" s="469"/>
      <c r="D104" s="470"/>
      <c r="E104" s="471"/>
      <c r="F104" s="472"/>
      <c r="G104" s="484"/>
    </row>
    <row r="105" spans="1:7">
      <c r="A105" s="447"/>
      <c r="B105" s="469"/>
      <c r="C105" s="469"/>
      <c r="D105" s="470"/>
      <c r="E105" s="471"/>
      <c r="F105" s="472"/>
      <c r="G105" s="484"/>
    </row>
    <row r="106" spans="1:7">
      <c r="A106" s="447"/>
      <c r="B106" s="469"/>
      <c r="C106" s="469"/>
      <c r="D106" s="470"/>
      <c r="E106" s="471"/>
      <c r="F106" s="472"/>
      <c r="G106" s="484"/>
    </row>
    <row r="107" spans="1:7">
      <c r="A107" s="447"/>
      <c r="B107" s="469"/>
      <c r="C107" s="469"/>
      <c r="D107" s="470"/>
      <c r="E107" s="471"/>
      <c r="F107" s="472"/>
      <c r="G107" s="484"/>
    </row>
    <row r="108" spans="1:7">
      <c r="A108" s="447"/>
      <c r="B108" s="469"/>
      <c r="C108" s="469"/>
      <c r="D108" s="470"/>
      <c r="E108" s="471"/>
      <c r="F108" s="472"/>
      <c r="G108" s="484"/>
    </row>
    <row r="109" spans="1:7">
      <c r="A109" s="447"/>
      <c r="B109" s="469"/>
      <c r="C109" s="469"/>
      <c r="D109" s="470"/>
      <c r="E109" s="471"/>
      <c r="F109" s="472"/>
      <c r="G109" s="484"/>
    </row>
    <row r="110" spans="1:7">
      <c r="A110" s="447"/>
      <c r="B110" s="469"/>
      <c r="C110" s="469"/>
      <c r="D110" s="470"/>
      <c r="E110" s="471"/>
      <c r="F110" s="472"/>
      <c r="G110" s="484"/>
    </row>
    <row r="111" spans="1:7">
      <c r="A111" s="447"/>
      <c r="B111" s="469"/>
      <c r="C111" s="469"/>
      <c r="D111" s="470"/>
      <c r="E111" s="471"/>
      <c r="F111" s="472"/>
      <c r="G111" s="484"/>
    </row>
    <row r="112" spans="1:7">
      <c r="A112" s="447"/>
      <c r="B112" s="469"/>
      <c r="C112" s="469"/>
      <c r="D112" s="470"/>
      <c r="E112" s="471"/>
      <c r="F112" s="472"/>
      <c r="G112" s="484"/>
    </row>
    <row r="113" spans="1:7">
      <c r="A113" s="447"/>
      <c r="B113" s="469"/>
      <c r="C113" s="469"/>
      <c r="D113" s="470"/>
      <c r="E113" s="471"/>
      <c r="F113" s="472"/>
      <c r="G113" s="484"/>
    </row>
    <row r="114" spans="1:7">
      <c r="A114" s="447"/>
      <c r="B114" s="469"/>
      <c r="C114" s="469"/>
      <c r="D114" s="470"/>
      <c r="E114" s="471"/>
      <c r="F114" s="472"/>
      <c r="G114" s="484"/>
    </row>
    <row r="115" spans="1:7">
      <c r="A115" s="447"/>
      <c r="B115" s="469"/>
      <c r="C115" s="469"/>
      <c r="D115" s="470"/>
      <c r="E115" s="471"/>
      <c r="F115" s="472"/>
      <c r="G115" s="484"/>
    </row>
    <row r="116" spans="1:7">
      <c r="A116" s="447"/>
      <c r="B116" s="469"/>
      <c r="C116" s="469"/>
      <c r="D116" s="470"/>
      <c r="E116" s="471"/>
      <c r="F116" s="472"/>
      <c r="G116" s="484"/>
    </row>
    <row r="117" spans="1:7">
      <c r="A117" s="447"/>
      <c r="B117" s="469"/>
      <c r="C117" s="469"/>
      <c r="D117" s="470"/>
      <c r="E117" s="471"/>
      <c r="F117" s="472"/>
      <c r="G117" s="484"/>
    </row>
    <row r="118" spans="1:7">
      <c r="A118" s="447"/>
      <c r="B118" s="469"/>
      <c r="C118" s="469"/>
      <c r="D118" s="470"/>
      <c r="E118" s="471"/>
      <c r="F118" s="472"/>
      <c r="G118" s="484"/>
    </row>
    <row r="119" spans="1:7">
      <c r="A119" s="447"/>
      <c r="B119" s="469"/>
      <c r="C119" s="469"/>
      <c r="D119" s="470"/>
      <c r="E119" s="471"/>
      <c r="F119" s="472"/>
      <c r="G119" s="484"/>
    </row>
    <row r="120" spans="1:7">
      <c r="A120" s="447"/>
      <c r="B120" s="469"/>
      <c r="C120" s="469"/>
      <c r="D120" s="470"/>
      <c r="E120" s="471"/>
      <c r="F120" s="472"/>
      <c r="G120" s="484"/>
    </row>
    <row r="121" spans="1:7">
      <c r="A121" s="447"/>
      <c r="B121" s="469"/>
      <c r="C121" s="469"/>
      <c r="D121" s="470"/>
      <c r="E121" s="471"/>
      <c r="F121" s="472"/>
      <c r="G121" s="484"/>
    </row>
    <row r="122" spans="1:7">
      <c r="A122" s="447"/>
      <c r="B122" s="469"/>
      <c r="C122" s="469"/>
      <c r="D122" s="470"/>
      <c r="E122" s="471"/>
      <c r="F122" s="472"/>
      <c r="G122" s="484"/>
    </row>
    <row r="123" spans="1:7">
      <c r="A123" s="447"/>
      <c r="B123" s="469"/>
      <c r="C123" s="469"/>
      <c r="D123" s="470"/>
      <c r="E123" s="471"/>
      <c r="F123" s="472"/>
      <c r="G123" s="484"/>
    </row>
    <row r="124" spans="1:7">
      <c r="A124" s="447"/>
      <c r="B124" s="469"/>
      <c r="C124" s="469"/>
      <c r="D124" s="470"/>
      <c r="E124" s="471"/>
      <c r="F124" s="472"/>
      <c r="G124" s="484"/>
    </row>
    <row r="125" spans="1:7">
      <c r="A125" s="447"/>
      <c r="B125" s="469"/>
      <c r="C125" s="469"/>
      <c r="D125" s="470"/>
      <c r="E125" s="471"/>
      <c r="F125" s="472"/>
      <c r="G125" s="484"/>
    </row>
    <row r="126" spans="1:7">
      <c r="A126" s="447"/>
      <c r="B126" s="469"/>
      <c r="C126" s="469"/>
      <c r="D126" s="470"/>
      <c r="E126" s="471"/>
      <c r="F126" s="472"/>
      <c r="G126" s="484"/>
    </row>
    <row r="127" spans="1:7">
      <c r="A127" s="447"/>
      <c r="B127" s="469"/>
      <c r="C127" s="469"/>
      <c r="D127" s="470"/>
      <c r="E127" s="471"/>
      <c r="F127" s="472"/>
      <c r="G127" s="484"/>
    </row>
    <row r="128" spans="1:7">
      <c r="A128" s="447"/>
      <c r="B128" s="469"/>
      <c r="C128" s="469"/>
      <c r="D128" s="470"/>
      <c r="E128" s="471"/>
      <c r="F128" s="472"/>
      <c r="G128" s="484"/>
    </row>
    <row r="129" spans="1:7">
      <c r="A129" s="447"/>
      <c r="B129" s="469"/>
      <c r="C129" s="469"/>
      <c r="D129" s="470"/>
      <c r="E129" s="471"/>
      <c r="F129" s="472"/>
      <c r="G129" s="484"/>
    </row>
    <row r="130" spans="1:7">
      <c r="A130" s="447"/>
      <c r="B130" s="469"/>
      <c r="C130" s="469"/>
      <c r="D130" s="470"/>
      <c r="E130" s="471"/>
      <c r="F130" s="472"/>
      <c r="G130" s="484"/>
    </row>
    <row r="131" spans="1:7">
      <c r="A131" s="447"/>
      <c r="B131" s="469"/>
      <c r="C131" s="469"/>
      <c r="D131" s="470"/>
      <c r="E131" s="471"/>
      <c r="F131" s="472"/>
      <c r="G131" s="484"/>
    </row>
    <row r="132" spans="1:7">
      <c r="A132" s="447"/>
      <c r="B132" s="469"/>
      <c r="C132" s="469"/>
      <c r="D132" s="470"/>
      <c r="E132" s="471"/>
      <c r="F132" s="472"/>
      <c r="G132" s="484"/>
    </row>
    <row r="133" spans="1:7">
      <c r="A133" s="447"/>
      <c r="B133" s="469"/>
      <c r="C133" s="469"/>
      <c r="D133" s="470"/>
      <c r="E133" s="471"/>
      <c r="F133" s="472"/>
      <c r="G133" s="484"/>
    </row>
    <row r="134" spans="1:7">
      <c r="A134" s="447"/>
      <c r="B134" s="469"/>
      <c r="C134" s="469"/>
      <c r="D134" s="470"/>
      <c r="E134" s="471"/>
      <c r="F134" s="472"/>
      <c r="G134" s="484"/>
    </row>
    <row r="135" spans="1:7">
      <c r="A135" s="447"/>
      <c r="B135" s="469"/>
      <c r="C135" s="469"/>
      <c r="D135" s="470"/>
      <c r="E135" s="471"/>
      <c r="F135" s="472"/>
      <c r="G135" s="484"/>
    </row>
    <row r="136" spans="1:7">
      <c r="A136" s="447"/>
      <c r="B136" s="469"/>
      <c r="C136" s="469"/>
      <c r="D136" s="470"/>
      <c r="E136" s="471"/>
      <c r="F136" s="472"/>
      <c r="G136" s="484"/>
    </row>
    <row r="137" spans="1:7">
      <c r="A137" s="447"/>
      <c r="B137" s="469"/>
      <c r="C137" s="469"/>
      <c r="D137" s="470"/>
      <c r="E137" s="471"/>
      <c r="F137" s="472"/>
      <c r="G137" s="484"/>
    </row>
    <row r="138" spans="1:7">
      <c r="A138" s="447"/>
      <c r="B138" s="469"/>
      <c r="C138" s="469"/>
      <c r="D138" s="470"/>
      <c r="E138" s="471"/>
      <c r="F138" s="472"/>
      <c r="G138" s="484"/>
    </row>
    <row r="139" spans="1:7">
      <c r="A139" s="447"/>
      <c r="B139" s="469"/>
      <c r="C139" s="469"/>
      <c r="D139" s="470"/>
      <c r="E139" s="471"/>
      <c r="F139" s="472"/>
      <c r="G139" s="484"/>
    </row>
    <row r="140" spans="1:7">
      <c r="A140" s="447"/>
      <c r="B140" s="469"/>
      <c r="C140" s="469"/>
      <c r="D140" s="470"/>
      <c r="E140" s="471"/>
      <c r="F140" s="472"/>
      <c r="G140" s="484"/>
    </row>
    <row r="141" spans="1:7">
      <c r="A141" s="447"/>
      <c r="B141" s="469"/>
      <c r="C141" s="469"/>
      <c r="D141" s="470"/>
      <c r="E141" s="471"/>
      <c r="F141" s="472"/>
      <c r="G141" s="484"/>
    </row>
    <row r="142" spans="1:7">
      <c r="A142" s="447"/>
      <c r="B142" s="469"/>
      <c r="C142" s="469"/>
      <c r="D142" s="470"/>
      <c r="E142" s="471"/>
      <c r="F142" s="472"/>
      <c r="G142" s="484"/>
    </row>
    <row r="143" spans="1:7">
      <c r="A143" s="447"/>
      <c r="B143" s="469"/>
      <c r="C143" s="469"/>
      <c r="D143" s="470"/>
      <c r="E143" s="471"/>
      <c r="F143" s="472"/>
      <c r="G143" s="484"/>
    </row>
    <row r="144" spans="1:7">
      <c r="A144" s="447"/>
      <c r="B144" s="469"/>
      <c r="C144" s="469"/>
      <c r="D144" s="470"/>
      <c r="E144" s="471"/>
      <c r="F144" s="472"/>
      <c r="G144" s="484"/>
    </row>
    <row r="145" spans="1:7">
      <c r="A145" s="447"/>
      <c r="B145" s="469"/>
      <c r="C145" s="469"/>
      <c r="D145" s="470"/>
      <c r="E145" s="471"/>
      <c r="F145" s="472"/>
      <c r="G145" s="484"/>
    </row>
    <row r="146" spans="1:7">
      <c r="A146" s="447"/>
      <c r="B146" s="469"/>
      <c r="C146" s="469"/>
      <c r="D146" s="470"/>
      <c r="E146" s="471"/>
      <c r="F146" s="472"/>
      <c r="G146" s="484"/>
    </row>
    <row r="147" spans="1:7">
      <c r="A147" s="447"/>
      <c r="B147" s="469"/>
      <c r="C147" s="469"/>
      <c r="D147" s="470"/>
      <c r="E147" s="471"/>
      <c r="F147" s="472"/>
      <c r="G147" s="484"/>
    </row>
    <row r="148" spans="1:7">
      <c r="A148" s="447"/>
      <c r="B148" s="469"/>
      <c r="C148" s="469"/>
      <c r="D148" s="470"/>
      <c r="E148" s="471"/>
      <c r="F148" s="472"/>
      <c r="G148" s="484"/>
    </row>
    <row r="149" spans="1:7">
      <c r="A149" s="447"/>
      <c r="B149" s="469"/>
      <c r="C149" s="469"/>
      <c r="D149" s="470"/>
      <c r="E149" s="471"/>
      <c r="F149" s="472"/>
      <c r="G149" s="484"/>
    </row>
    <row r="150" spans="1:7">
      <c r="A150" s="447"/>
      <c r="B150" s="469"/>
      <c r="C150" s="469"/>
      <c r="D150" s="470"/>
      <c r="E150" s="471"/>
      <c r="F150" s="472"/>
      <c r="G150" s="484"/>
    </row>
    <row r="151" spans="1:7">
      <c r="A151" s="447"/>
      <c r="B151" s="469"/>
      <c r="C151" s="469"/>
      <c r="D151" s="470"/>
      <c r="E151" s="471"/>
      <c r="F151" s="472"/>
      <c r="G151" s="484"/>
    </row>
    <row r="152" spans="1:7">
      <c r="A152" s="447"/>
      <c r="B152" s="469"/>
      <c r="C152" s="469"/>
      <c r="D152" s="470"/>
      <c r="E152" s="471"/>
      <c r="F152" s="472"/>
      <c r="G152" s="484"/>
    </row>
    <row r="153" spans="1:7">
      <c r="A153" s="447"/>
      <c r="B153" s="469"/>
      <c r="C153" s="469"/>
      <c r="D153" s="470"/>
      <c r="E153" s="471"/>
      <c r="F153" s="472"/>
      <c r="G153" s="484"/>
    </row>
    <row r="154" spans="1:7">
      <c r="A154" s="447"/>
      <c r="B154" s="469"/>
      <c r="C154" s="469"/>
      <c r="D154" s="470"/>
      <c r="E154" s="471"/>
      <c r="F154" s="472"/>
      <c r="G154" s="484"/>
    </row>
    <row r="155" spans="1:7">
      <c r="A155" s="447"/>
      <c r="B155" s="469"/>
      <c r="C155" s="469"/>
      <c r="D155" s="470"/>
      <c r="E155" s="471"/>
      <c r="F155" s="472"/>
      <c r="G155" s="484"/>
    </row>
    <row r="156" spans="1:7">
      <c r="A156" s="447"/>
      <c r="B156" s="469"/>
      <c r="C156" s="469"/>
      <c r="D156" s="470"/>
      <c r="E156" s="471"/>
      <c r="F156" s="472"/>
      <c r="G156" s="484"/>
    </row>
    <row r="157" spans="1:7">
      <c r="A157" s="447"/>
      <c r="B157" s="469"/>
      <c r="C157" s="469"/>
      <c r="D157" s="470"/>
      <c r="E157" s="471"/>
      <c r="F157" s="472"/>
      <c r="G157" s="484"/>
    </row>
    <row r="158" spans="1:7">
      <c r="A158" s="447"/>
      <c r="B158" s="469"/>
      <c r="C158" s="469"/>
      <c r="D158" s="470"/>
      <c r="E158" s="471"/>
      <c r="F158" s="472"/>
      <c r="G158" s="484"/>
    </row>
    <row r="159" spans="1:7">
      <c r="A159" s="447"/>
      <c r="B159" s="469"/>
      <c r="C159" s="469"/>
      <c r="D159" s="470"/>
      <c r="E159" s="471"/>
      <c r="F159" s="472"/>
      <c r="G159" s="484"/>
    </row>
    <row r="160" spans="1:7">
      <c r="A160" s="447"/>
      <c r="B160" s="469"/>
      <c r="C160" s="469"/>
      <c r="D160" s="470"/>
      <c r="E160" s="471"/>
      <c r="F160" s="472"/>
      <c r="G160" s="484"/>
    </row>
    <row r="161" spans="1:7">
      <c r="A161" s="447"/>
      <c r="B161" s="469"/>
      <c r="C161" s="469"/>
      <c r="D161" s="470"/>
      <c r="E161" s="471"/>
      <c r="F161" s="472"/>
      <c r="G161" s="484"/>
    </row>
    <row r="162" spans="1:7">
      <c r="A162" s="447"/>
      <c r="B162" s="469"/>
      <c r="C162" s="469"/>
      <c r="D162" s="470"/>
      <c r="E162" s="471"/>
      <c r="F162" s="472"/>
      <c r="G162" s="484"/>
    </row>
    <row r="163" spans="1:7">
      <c r="A163" s="447"/>
      <c r="B163" s="469"/>
      <c r="C163" s="469"/>
      <c r="D163" s="470"/>
      <c r="E163" s="471"/>
      <c r="F163" s="472"/>
      <c r="G163" s="484"/>
    </row>
    <row r="164" spans="1:7">
      <c r="A164" s="447"/>
      <c r="B164" s="469"/>
      <c r="C164" s="469"/>
      <c r="D164" s="470"/>
      <c r="E164" s="471"/>
      <c r="F164" s="472"/>
      <c r="G164" s="484"/>
    </row>
    <row r="165" spans="1:7">
      <c r="A165" s="447"/>
      <c r="B165" s="469"/>
      <c r="C165" s="469"/>
      <c r="D165" s="470"/>
      <c r="E165" s="471"/>
      <c r="F165" s="472"/>
      <c r="G165" s="484"/>
    </row>
    <row r="166" spans="1:7">
      <c r="A166" s="447"/>
      <c r="B166" s="469"/>
      <c r="C166" s="469"/>
      <c r="D166" s="470"/>
      <c r="E166" s="471"/>
      <c r="F166" s="472"/>
      <c r="G166" s="484"/>
    </row>
    <row r="167" spans="1:7">
      <c r="A167" s="447"/>
      <c r="B167" s="469"/>
      <c r="C167" s="469"/>
      <c r="D167" s="470"/>
      <c r="E167" s="471"/>
      <c r="F167" s="472"/>
      <c r="G167" s="484"/>
    </row>
    <row r="168" spans="1:7">
      <c r="A168" s="447"/>
      <c r="B168" s="469"/>
      <c r="C168" s="469"/>
      <c r="D168" s="470"/>
      <c r="E168" s="471"/>
      <c r="F168" s="472"/>
      <c r="G168" s="484"/>
    </row>
    <row r="169" spans="1:7">
      <c r="A169" s="447"/>
      <c r="B169" s="469"/>
      <c r="C169" s="469"/>
      <c r="D169" s="470"/>
      <c r="E169" s="471"/>
      <c r="F169" s="472"/>
      <c r="G169" s="484"/>
    </row>
    <row r="170" spans="1:7">
      <c r="A170" s="447"/>
      <c r="B170" s="469"/>
      <c r="C170" s="469"/>
      <c r="D170" s="470"/>
      <c r="E170" s="471"/>
      <c r="F170" s="472"/>
      <c r="G170" s="484"/>
    </row>
    <row r="171" spans="1:7">
      <c r="A171" s="447"/>
      <c r="B171" s="469"/>
      <c r="C171" s="469"/>
      <c r="D171" s="470"/>
      <c r="E171" s="471"/>
      <c r="F171" s="472"/>
      <c r="G171" s="484"/>
    </row>
    <row r="172" spans="1:7">
      <c r="A172" s="447"/>
      <c r="B172" s="469"/>
      <c r="C172" s="469"/>
      <c r="D172" s="470"/>
      <c r="E172" s="471"/>
      <c r="F172" s="472"/>
      <c r="G172" s="484"/>
    </row>
    <row r="173" spans="1:7">
      <c r="A173" s="447"/>
      <c r="B173" s="469"/>
      <c r="C173" s="469"/>
      <c r="D173" s="470"/>
      <c r="E173" s="471"/>
      <c r="F173" s="472"/>
      <c r="G173" s="484"/>
    </row>
    <row r="174" spans="1:7">
      <c r="A174" s="447"/>
      <c r="B174" s="469"/>
      <c r="C174" s="469"/>
      <c r="D174" s="470"/>
      <c r="E174" s="471"/>
      <c r="F174" s="472"/>
      <c r="G174" s="484"/>
    </row>
    <row r="175" spans="1:7">
      <c r="A175" s="447"/>
      <c r="B175" s="469"/>
      <c r="C175" s="469"/>
      <c r="D175" s="470"/>
      <c r="E175" s="471"/>
      <c r="F175" s="472"/>
      <c r="G175" s="484"/>
    </row>
    <row r="176" spans="1:7">
      <c r="A176" s="447"/>
      <c r="B176" s="469"/>
      <c r="C176" s="469"/>
      <c r="D176" s="470"/>
      <c r="E176" s="471"/>
      <c r="F176" s="472"/>
      <c r="G176" s="484"/>
    </row>
    <row r="177" spans="1:7">
      <c r="A177" s="447"/>
      <c r="B177" s="469"/>
      <c r="C177" s="469"/>
      <c r="D177" s="470"/>
      <c r="E177" s="471"/>
      <c r="F177" s="472"/>
      <c r="G177" s="484"/>
    </row>
    <row r="178" spans="1:7">
      <c r="A178" s="447"/>
      <c r="B178" s="469"/>
      <c r="C178" s="469"/>
      <c r="D178" s="470"/>
      <c r="E178" s="471"/>
      <c r="F178" s="472"/>
      <c r="G178" s="484"/>
    </row>
    <row r="179" spans="1:7">
      <c r="A179" s="447"/>
      <c r="B179" s="469"/>
      <c r="C179" s="469"/>
      <c r="D179" s="470"/>
      <c r="E179" s="471"/>
      <c r="F179" s="472"/>
      <c r="G179" s="484"/>
    </row>
    <row r="180" spans="1:7">
      <c r="A180" s="447"/>
      <c r="B180" s="469"/>
      <c r="C180" s="469"/>
      <c r="D180" s="470"/>
      <c r="E180" s="471"/>
      <c r="F180" s="472"/>
      <c r="G180" s="484"/>
    </row>
    <row r="181" spans="1:7">
      <c r="A181" s="447"/>
      <c r="B181" s="469"/>
      <c r="C181" s="469"/>
      <c r="D181" s="470"/>
      <c r="E181" s="471"/>
      <c r="F181" s="472"/>
      <c r="G181" s="484"/>
    </row>
    <row r="182" spans="1:7">
      <c r="A182" s="447"/>
      <c r="B182" s="469"/>
      <c r="C182" s="469"/>
      <c r="D182" s="470"/>
      <c r="E182" s="471"/>
      <c r="F182" s="472"/>
      <c r="G182" s="484"/>
    </row>
    <row r="183" spans="1:7">
      <c r="A183" s="447"/>
      <c r="B183" s="469"/>
      <c r="C183" s="469"/>
      <c r="D183" s="470"/>
      <c r="E183" s="471"/>
      <c r="F183" s="472"/>
      <c r="G183" s="484"/>
    </row>
    <row r="184" spans="1:7">
      <c r="A184" s="447"/>
      <c r="B184" s="469"/>
      <c r="C184" s="469"/>
      <c r="D184" s="470"/>
      <c r="E184" s="471"/>
      <c r="F184" s="472"/>
      <c r="G184" s="484"/>
    </row>
    <row r="185" spans="1:7">
      <c r="A185" s="447"/>
      <c r="B185" s="469"/>
      <c r="C185" s="469"/>
      <c r="D185" s="470"/>
      <c r="E185" s="471"/>
      <c r="F185" s="472"/>
      <c r="G185" s="484"/>
    </row>
    <row r="186" spans="1:7">
      <c r="A186" s="447"/>
      <c r="B186" s="469"/>
      <c r="C186" s="469"/>
      <c r="D186" s="470"/>
      <c r="E186" s="471"/>
      <c r="F186" s="472"/>
      <c r="G186" s="484"/>
    </row>
    <row r="187" spans="1:7">
      <c r="A187" s="447"/>
      <c r="B187" s="469"/>
      <c r="C187" s="469"/>
      <c r="D187" s="470"/>
      <c r="E187" s="471"/>
      <c r="F187" s="472"/>
      <c r="G187" s="484"/>
    </row>
    <row r="188" spans="1:7">
      <c r="A188" s="447"/>
      <c r="B188" s="469"/>
      <c r="C188" s="469"/>
      <c r="D188" s="470"/>
      <c r="E188" s="471"/>
      <c r="F188" s="472"/>
      <c r="G188" s="484"/>
    </row>
    <row r="189" spans="1:7">
      <c r="A189" s="447"/>
      <c r="B189" s="469"/>
      <c r="C189" s="469"/>
      <c r="D189" s="470"/>
      <c r="E189" s="471"/>
      <c r="F189" s="472"/>
      <c r="G189" s="484"/>
    </row>
    <row r="190" spans="1:7">
      <c r="A190" s="447"/>
      <c r="B190" s="469"/>
      <c r="C190" s="469"/>
      <c r="D190" s="470"/>
      <c r="E190" s="471"/>
      <c r="F190" s="472"/>
      <c r="G190" s="484"/>
    </row>
    <row r="191" spans="1:7">
      <c r="A191" s="447"/>
      <c r="B191" s="469"/>
      <c r="C191" s="469"/>
      <c r="D191" s="470"/>
      <c r="E191" s="471"/>
      <c r="F191" s="472"/>
      <c r="G191" s="484"/>
    </row>
    <row r="192" spans="1:7">
      <c r="A192" s="447"/>
      <c r="B192" s="469"/>
      <c r="C192" s="469"/>
      <c r="D192" s="470"/>
      <c r="E192" s="471"/>
      <c r="F192" s="472"/>
      <c r="G192" s="484"/>
    </row>
    <row r="193" spans="1:7">
      <c r="A193" s="447"/>
      <c r="B193" s="469"/>
      <c r="C193" s="469"/>
      <c r="D193" s="470"/>
      <c r="E193" s="471"/>
      <c r="F193" s="472"/>
      <c r="G193" s="484"/>
    </row>
    <row r="194" spans="1:7">
      <c r="A194" s="447"/>
      <c r="B194" s="469"/>
      <c r="C194" s="469"/>
      <c r="D194" s="470"/>
      <c r="E194" s="471"/>
      <c r="F194" s="472"/>
      <c r="G194" s="484"/>
    </row>
    <row r="195" spans="1:7">
      <c r="A195" s="447"/>
      <c r="B195" s="469"/>
      <c r="C195" s="469"/>
      <c r="D195" s="470"/>
      <c r="E195" s="471"/>
      <c r="F195" s="472"/>
      <c r="G195" s="484"/>
    </row>
    <row r="196" spans="1:7">
      <c r="A196" s="447"/>
      <c r="B196" s="469"/>
      <c r="C196" s="469"/>
      <c r="D196" s="470"/>
      <c r="E196" s="471"/>
      <c r="F196" s="472"/>
      <c r="G196" s="484"/>
    </row>
    <row r="197" spans="1:7">
      <c r="A197" s="447"/>
      <c r="B197" s="469"/>
      <c r="C197" s="469"/>
      <c r="D197" s="470"/>
      <c r="E197" s="471"/>
      <c r="F197" s="472"/>
      <c r="G197" s="484"/>
    </row>
    <row r="198" spans="1:7">
      <c r="A198" s="447"/>
      <c r="B198" s="469"/>
      <c r="C198" s="469"/>
      <c r="D198" s="470"/>
      <c r="E198" s="471"/>
      <c r="F198" s="472"/>
      <c r="G198" s="484"/>
    </row>
    <row r="199" spans="1:7">
      <c r="A199" s="447"/>
      <c r="B199" s="469"/>
      <c r="C199" s="469"/>
      <c r="D199" s="470"/>
      <c r="E199" s="471"/>
      <c r="F199" s="472"/>
      <c r="G199" s="484"/>
    </row>
    <row r="200" spans="1:7">
      <c r="A200" s="447"/>
      <c r="B200" s="469"/>
      <c r="C200" s="469"/>
      <c r="D200" s="470"/>
      <c r="E200" s="471"/>
      <c r="F200" s="472"/>
      <c r="G200" s="484"/>
    </row>
    <row r="201" spans="1:7">
      <c r="A201" s="447"/>
      <c r="B201" s="469"/>
      <c r="C201" s="469"/>
      <c r="D201" s="470"/>
      <c r="E201" s="471"/>
      <c r="F201" s="472"/>
      <c r="G201" s="484"/>
    </row>
    <row r="202" spans="1:7">
      <c r="A202" s="447"/>
      <c r="B202" s="469"/>
      <c r="C202" s="469"/>
      <c r="D202" s="470"/>
      <c r="E202" s="471"/>
      <c r="F202" s="472"/>
      <c r="G202" s="484"/>
    </row>
    <row r="203" spans="1:7">
      <c r="A203" s="447"/>
      <c r="B203" s="469"/>
      <c r="C203" s="469"/>
      <c r="D203" s="470"/>
      <c r="E203" s="471"/>
      <c r="F203" s="472"/>
      <c r="G203" s="484"/>
    </row>
    <row r="204" spans="1:7">
      <c r="A204" s="447"/>
      <c r="B204" s="469"/>
      <c r="C204" s="469"/>
      <c r="D204" s="470"/>
      <c r="E204" s="471"/>
      <c r="F204" s="472"/>
      <c r="G204" s="484"/>
    </row>
    <row r="205" spans="1:7">
      <c r="A205" s="447"/>
      <c r="B205" s="469"/>
      <c r="C205" s="469"/>
      <c r="D205" s="470"/>
      <c r="E205" s="471"/>
      <c r="F205" s="472"/>
      <c r="G205" s="484"/>
    </row>
    <row r="206" spans="1:7">
      <c r="A206" s="447"/>
      <c r="B206" s="469"/>
      <c r="C206" s="469"/>
      <c r="D206" s="470"/>
      <c r="E206" s="471"/>
      <c r="F206" s="472"/>
      <c r="G206" s="484"/>
    </row>
    <row r="207" spans="1:7">
      <c r="A207" s="447"/>
      <c r="B207" s="469"/>
      <c r="C207" s="469"/>
      <c r="D207" s="470"/>
      <c r="E207" s="471"/>
      <c r="F207" s="472"/>
      <c r="G207" s="484"/>
    </row>
    <row r="208" spans="1:7">
      <c r="A208" s="447"/>
      <c r="B208" s="469"/>
      <c r="C208" s="469"/>
      <c r="D208" s="470"/>
      <c r="E208" s="471"/>
      <c r="F208" s="472"/>
      <c r="G208" s="484"/>
    </row>
    <row r="209" spans="1:7">
      <c r="A209" s="447"/>
      <c r="B209" s="469"/>
      <c r="C209" s="469"/>
      <c r="D209" s="470"/>
      <c r="E209" s="471"/>
      <c r="F209" s="472"/>
      <c r="G209" s="484"/>
    </row>
    <row r="210" spans="1:7">
      <c r="A210" s="447"/>
      <c r="B210" s="469"/>
      <c r="C210" s="469"/>
      <c r="D210" s="470"/>
      <c r="E210" s="471"/>
      <c r="F210" s="472"/>
      <c r="G210" s="484"/>
    </row>
    <row r="211" spans="1:7">
      <c r="A211" s="447"/>
      <c r="B211" s="469"/>
      <c r="C211" s="469"/>
      <c r="D211" s="470"/>
      <c r="E211" s="471"/>
      <c r="F211" s="472"/>
      <c r="G211" s="484"/>
    </row>
    <row r="212" spans="1:7">
      <c r="A212" s="447"/>
      <c r="B212" s="469"/>
      <c r="C212" s="469"/>
      <c r="D212" s="470"/>
      <c r="E212" s="471"/>
      <c r="F212" s="472"/>
      <c r="G212" s="484"/>
    </row>
    <row r="213" spans="1:7">
      <c r="A213" s="447"/>
      <c r="B213" s="469"/>
      <c r="C213" s="469"/>
      <c r="D213" s="470"/>
      <c r="E213" s="471"/>
      <c r="F213" s="472"/>
      <c r="G213" s="484"/>
    </row>
    <row r="214" spans="1:7">
      <c r="A214" s="447"/>
      <c r="B214" s="469"/>
      <c r="C214" s="469"/>
      <c r="D214" s="470"/>
      <c r="E214" s="471"/>
      <c r="F214" s="472"/>
      <c r="G214" s="484"/>
    </row>
    <row r="215" spans="1:7">
      <c r="A215" s="447"/>
      <c r="B215" s="469"/>
      <c r="C215" s="469"/>
      <c r="D215" s="470"/>
      <c r="E215" s="471"/>
      <c r="F215" s="472"/>
      <c r="G215" s="484"/>
    </row>
    <row r="216" spans="1:7">
      <c r="A216" s="447"/>
      <c r="B216" s="469"/>
      <c r="C216" s="469"/>
      <c r="D216" s="470"/>
      <c r="E216" s="471"/>
      <c r="F216" s="472"/>
      <c r="G216" s="484"/>
    </row>
    <row r="217" spans="1:7">
      <c r="A217" s="447"/>
      <c r="B217" s="469"/>
      <c r="C217" s="469"/>
      <c r="D217" s="470"/>
      <c r="E217" s="471"/>
      <c r="F217" s="472"/>
      <c r="G217" s="484"/>
    </row>
    <row r="218" spans="1:7">
      <c r="A218" s="447"/>
      <c r="B218" s="469"/>
      <c r="C218" s="469"/>
      <c r="D218" s="470"/>
      <c r="E218" s="471"/>
      <c r="F218" s="472"/>
      <c r="G218" s="484"/>
    </row>
    <row r="219" spans="1:7">
      <c r="A219" s="447"/>
      <c r="B219" s="469"/>
      <c r="C219" s="469"/>
      <c r="D219" s="470"/>
      <c r="E219" s="471"/>
      <c r="F219" s="472"/>
      <c r="G219" s="484"/>
    </row>
    <row r="220" spans="1:7">
      <c r="A220" s="447"/>
      <c r="B220" s="469"/>
      <c r="C220" s="469"/>
      <c r="D220" s="470"/>
      <c r="E220" s="471"/>
      <c r="F220" s="472"/>
      <c r="G220" s="484"/>
    </row>
    <row r="221" spans="1:7">
      <c r="A221" s="447"/>
      <c r="B221" s="469"/>
      <c r="C221" s="469"/>
      <c r="D221" s="470"/>
      <c r="E221" s="471"/>
      <c r="F221" s="472"/>
      <c r="G221" s="484"/>
    </row>
    <row r="222" spans="1:7">
      <c r="A222" s="447"/>
      <c r="B222" s="469"/>
      <c r="C222" s="469"/>
      <c r="D222" s="470"/>
      <c r="E222" s="471"/>
      <c r="F222" s="472"/>
      <c r="G222" s="484"/>
    </row>
    <row r="223" spans="1:7">
      <c r="A223" s="447"/>
      <c r="B223" s="469"/>
      <c r="C223" s="469"/>
      <c r="D223" s="470"/>
      <c r="E223" s="471"/>
      <c r="F223" s="472"/>
      <c r="G223" s="484"/>
    </row>
    <row r="224" spans="1:7">
      <c r="A224" s="447"/>
      <c r="B224" s="469"/>
      <c r="C224" s="469"/>
      <c r="D224" s="470"/>
      <c r="E224" s="471"/>
      <c r="F224" s="472"/>
      <c r="G224" s="484"/>
    </row>
    <row r="225" spans="1:7">
      <c r="A225" s="447"/>
      <c r="B225" s="469"/>
      <c r="C225" s="469"/>
      <c r="D225" s="470"/>
      <c r="E225" s="471"/>
      <c r="F225" s="472"/>
      <c r="G225" s="484"/>
    </row>
    <row r="226" spans="1:7">
      <c r="A226" s="447"/>
      <c r="B226" s="469"/>
      <c r="C226" s="469"/>
      <c r="D226" s="470"/>
      <c r="E226" s="471"/>
      <c r="F226" s="472"/>
      <c r="G226" s="484"/>
    </row>
    <row r="227" spans="1:7">
      <c r="A227" s="447"/>
      <c r="B227" s="469"/>
      <c r="C227" s="469"/>
      <c r="D227" s="470"/>
      <c r="E227" s="471"/>
      <c r="F227" s="472"/>
      <c r="G227" s="484"/>
    </row>
    <row r="228" spans="1:7">
      <c r="A228" s="447"/>
      <c r="B228" s="469"/>
      <c r="C228" s="469"/>
      <c r="D228" s="470"/>
      <c r="E228" s="471"/>
      <c r="F228" s="472"/>
      <c r="G228" s="484"/>
    </row>
    <row r="229" spans="1:7">
      <c r="A229" s="447"/>
      <c r="B229" s="469"/>
      <c r="C229" s="469"/>
      <c r="D229" s="470"/>
      <c r="E229" s="471"/>
      <c r="F229" s="472"/>
      <c r="G229" s="484"/>
    </row>
    <row r="230" spans="1:7">
      <c r="A230" s="447"/>
      <c r="B230" s="469"/>
      <c r="C230" s="469"/>
      <c r="D230" s="470"/>
      <c r="E230" s="471"/>
      <c r="F230" s="472"/>
      <c r="G230" s="484"/>
    </row>
    <row r="231" spans="1:7">
      <c r="A231" s="447"/>
      <c r="B231" s="469"/>
      <c r="C231" s="469"/>
      <c r="D231" s="470"/>
      <c r="E231" s="471"/>
      <c r="F231" s="472"/>
      <c r="G231" s="484"/>
    </row>
    <row r="232" spans="1:7">
      <c r="A232" s="447"/>
      <c r="B232" s="469"/>
      <c r="C232" s="469"/>
      <c r="D232" s="470"/>
      <c r="E232" s="471"/>
      <c r="F232" s="472"/>
      <c r="G232" s="484"/>
    </row>
    <row r="233" spans="1:7">
      <c r="A233" s="447"/>
      <c r="B233" s="469"/>
      <c r="C233" s="469"/>
      <c r="D233" s="470"/>
      <c r="E233" s="471"/>
      <c r="F233" s="472"/>
      <c r="G233" s="484"/>
    </row>
    <row r="234" spans="1:7">
      <c r="A234" s="447"/>
      <c r="B234" s="469"/>
      <c r="C234" s="469"/>
      <c r="D234" s="470"/>
      <c r="E234" s="471"/>
      <c r="F234" s="472"/>
      <c r="G234" s="484"/>
    </row>
    <row r="235" spans="1:7">
      <c r="A235" s="447"/>
      <c r="B235" s="469"/>
      <c r="C235" s="469"/>
      <c r="D235" s="470"/>
      <c r="E235" s="471"/>
      <c r="F235" s="472"/>
      <c r="G235" s="484"/>
    </row>
    <row r="236" spans="1:7">
      <c r="A236" s="447"/>
      <c r="B236" s="469"/>
      <c r="C236" s="469"/>
      <c r="D236" s="470"/>
      <c r="E236" s="471"/>
      <c r="F236" s="472"/>
      <c r="G236" s="484"/>
    </row>
    <row r="237" spans="1:7">
      <c r="A237" s="447"/>
      <c r="B237" s="469"/>
      <c r="C237" s="469"/>
      <c r="D237" s="470"/>
      <c r="E237" s="471"/>
      <c r="F237" s="472"/>
      <c r="G237" s="484"/>
    </row>
    <row r="238" spans="1:7">
      <c r="A238" s="447"/>
      <c r="B238" s="469"/>
      <c r="C238" s="469"/>
      <c r="D238" s="470"/>
      <c r="E238" s="471"/>
      <c r="F238" s="472"/>
      <c r="G238" s="484"/>
    </row>
    <row r="239" spans="1:7">
      <c r="A239" s="447"/>
      <c r="B239" s="469"/>
      <c r="C239" s="469"/>
      <c r="D239" s="470"/>
      <c r="E239" s="471"/>
      <c r="F239" s="472"/>
      <c r="G239" s="484"/>
    </row>
    <row r="240" spans="1:7">
      <c r="A240" s="447"/>
      <c r="B240" s="469"/>
      <c r="C240" s="469"/>
      <c r="D240" s="470"/>
      <c r="E240" s="471"/>
      <c r="F240" s="472"/>
      <c r="G240" s="484"/>
    </row>
    <row r="241" spans="1:7">
      <c r="A241" s="447"/>
      <c r="B241" s="469"/>
      <c r="C241" s="469"/>
      <c r="D241" s="470"/>
      <c r="E241" s="471"/>
      <c r="F241" s="472"/>
      <c r="G241" s="484"/>
    </row>
    <row r="242" spans="1:7">
      <c r="A242" s="447"/>
      <c r="B242" s="469"/>
      <c r="C242" s="469"/>
      <c r="D242" s="470"/>
      <c r="E242" s="471"/>
      <c r="F242" s="472"/>
      <c r="G242" s="484"/>
    </row>
    <row r="243" spans="1:7">
      <c r="A243" s="447"/>
      <c r="B243" s="469"/>
      <c r="C243" s="469"/>
      <c r="D243" s="470"/>
      <c r="E243" s="471"/>
      <c r="F243" s="472"/>
      <c r="G243" s="484"/>
    </row>
    <row r="244" spans="1:7">
      <c r="A244" s="447"/>
      <c r="B244" s="469"/>
      <c r="C244" s="469"/>
      <c r="D244" s="470"/>
      <c r="E244" s="471"/>
      <c r="F244" s="472"/>
      <c r="G244" s="484"/>
    </row>
    <row r="245" spans="1:7">
      <c r="A245" s="447"/>
      <c r="B245" s="469"/>
      <c r="C245" s="469"/>
      <c r="D245" s="470"/>
      <c r="E245" s="471"/>
      <c r="F245" s="472"/>
      <c r="G245" s="484"/>
    </row>
    <row r="246" spans="1:7">
      <c r="A246" s="447"/>
      <c r="B246" s="469"/>
      <c r="C246" s="469"/>
      <c r="D246" s="470"/>
      <c r="E246" s="471"/>
      <c r="F246" s="472"/>
      <c r="G246" s="484"/>
    </row>
    <row r="247" spans="1:7">
      <c r="A247" s="447"/>
      <c r="B247" s="469"/>
      <c r="C247" s="469"/>
      <c r="D247" s="470"/>
      <c r="E247" s="471"/>
      <c r="F247" s="472"/>
      <c r="G247" s="484"/>
    </row>
    <row r="248" spans="1:7">
      <c r="A248" s="447"/>
      <c r="B248" s="469"/>
      <c r="C248" s="469"/>
      <c r="D248" s="470"/>
      <c r="E248" s="471"/>
      <c r="F248" s="472"/>
      <c r="G248" s="484"/>
    </row>
    <row r="249" spans="1:7">
      <c r="A249" s="447"/>
      <c r="B249" s="469"/>
      <c r="C249" s="469"/>
      <c r="D249" s="470"/>
      <c r="E249" s="471"/>
      <c r="F249" s="472"/>
      <c r="G249" s="484"/>
    </row>
    <row r="250" spans="1:7">
      <c r="A250" s="447"/>
      <c r="B250" s="469"/>
      <c r="C250" s="469"/>
      <c r="D250" s="470"/>
      <c r="E250" s="471"/>
      <c r="F250" s="472"/>
      <c r="G250" s="484"/>
    </row>
    <row r="251" spans="1:7">
      <c r="A251" s="447"/>
      <c r="B251" s="469"/>
      <c r="C251" s="469"/>
      <c r="D251" s="470"/>
      <c r="E251" s="471"/>
      <c r="F251" s="472"/>
      <c r="G251" s="484"/>
    </row>
    <row r="252" spans="1:7">
      <c r="A252" s="447"/>
      <c r="B252" s="469"/>
      <c r="C252" s="469"/>
      <c r="D252" s="470"/>
      <c r="E252" s="471"/>
      <c r="F252" s="472"/>
      <c r="G252" s="484"/>
    </row>
    <row r="253" spans="1:7">
      <c r="A253" s="447"/>
      <c r="B253" s="469"/>
      <c r="C253" s="469"/>
      <c r="D253" s="470"/>
      <c r="E253" s="471"/>
      <c r="F253" s="472"/>
      <c r="G253" s="484"/>
    </row>
    <row r="254" spans="1:7">
      <c r="A254" s="447"/>
      <c r="B254" s="469"/>
      <c r="C254" s="469"/>
      <c r="D254" s="470"/>
      <c r="E254" s="471"/>
      <c r="F254" s="472"/>
      <c r="G254" s="484"/>
    </row>
    <row r="255" spans="1:7">
      <c r="A255" s="447"/>
      <c r="B255" s="469"/>
      <c r="C255" s="469"/>
      <c r="D255" s="470"/>
      <c r="E255" s="471"/>
      <c r="F255" s="472"/>
      <c r="G255" s="484"/>
    </row>
    <row r="256" spans="1:7">
      <c r="A256" s="447"/>
      <c r="B256" s="469"/>
      <c r="C256" s="469"/>
      <c r="D256" s="470"/>
      <c r="E256" s="471"/>
      <c r="F256" s="472"/>
      <c r="G256" s="484"/>
    </row>
    <row r="257" spans="1:7">
      <c r="A257" s="447"/>
      <c r="B257" s="469"/>
      <c r="C257" s="469"/>
      <c r="D257" s="470"/>
      <c r="E257" s="471"/>
      <c r="F257" s="472"/>
      <c r="G257" s="484"/>
    </row>
    <row r="258" spans="1:7">
      <c r="A258" s="447"/>
      <c r="B258" s="469"/>
      <c r="C258" s="469"/>
      <c r="D258" s="470"/>
      <c r="E258" s="471"/>
      <c r="F258" s="472"/>
      <c r="G258" s="484"/>
    </row>
    <row r="259" spans="1:7">
      <c r="A259" s="447"/>
      <c r="B259" s="469"/>
      <c r="C259" s="469"/>
      <c r="D259" s="470"/>
      <c r="E259" s="471"/>
      <c r="F259" s="472"/>
      <c r="G259" s="484"/>
    </row>
    <row r="260" spans="1:7">
      <c r="A260" s="447"/>
      <c r="B260" s="469"/>
      <c r="C260" s="469"/>
      <c r="D260" s="470"/>
      <c r="E260" s="471"/>
      <c r="F260" s="472"/>
      <c r="G260" s="484"/>
    </row>
    <row r="261" spans="1:7">
      <c r="A261" s="447"/>
      <c r="B261" s="469"/>
      <c r="C261" s="469"/>
      <c r="D261" s="470"/>
      <c r="E261" s="471"/>
      <c r="F261" s="472"/>
      <c r="G261" s="484"/>
    </row>
    <row r="262" spans="1:7">
      <c r="A262" s="447"/>
      <c r="B262" s="469"/>
      <c r="C262" s="469"/>
      <c r="D262" s="470"/>
      <c r="E262" s="471"/>
      <c r="F262" s="472"/>
      <c r="G262" s="484"/>
    </row>
    <row r="263" spans="1:7">
      <c r="A263" s="447"/>
      <c r="B263" s="469"/>
      <c r="C263" s="469"/>
      <c r="D263" s="470"/>
      <c r="E263" s="471"/>
      <c r="F263" s="472"/>
      <c r="G263" s="484"/>
    </row>
    <row r="264" spans="1:7">
      <c r="A264" s="447"/>
      <c r="B264" s="469"/>
      <c r="C264" s="469"/>
      <c r="D264" s="470"/>
      <c r="E264" s="471"/>
      <c r="F264" s="472"/>
      <c r="G264" s="484"/>
    </row>
    <row r="265" spans="1:7">
      <c r="A265" s="447"/>
      <c r="B265" s="469"/>
      <c r="C265" s="469"/>
      <c r="D265" s="470"/>
      <c r="E265" s="471"/>
      <c r="F265" s="472"/>
      <c r="G265" s="484"/>
    </row>
    <row r="266" spans="1:7">
      <c r="A266" s="447"/>
      <c r="B266" s="469"/>
      <c r="C266" s="469"/>
      <c r="D266" s="470"/>
      <c r="E266" s="471"/>
      <c r="F266" s="472"/>
      <c r="G266" s="484"/>
    </row>
    <row r="267" spans="1:7">
      <c r="A267" s="447"/>
      <c r="B267" s="469"/>
      <c r="C267" s="469"/>
      <c r="D267" s="470"/>
      <c r="E267" s="471"/>
      <c r="F267" s="472"/>
      <c r="G267" s="484"/>
    </row>
    <row r="268" spans="1:7">
      <c r="A268" s="447"/>
      <c r="B268" s="469"/>
      <c r="C268" s="469"/>
      <c r="D268" s="470"/>
      <c r="E268" s="471"/>
      <c r="F268" s="472"/>
      <c r="G268" s="484"/>
    </row>
    <row r="269" spans="1:7">
      <c r="A269" s="447"/>
      <c r="B269" s="469"/>
      <c r="C269" s="469"/>
      <c r="D269" s="470"/>
      <c r="E269" s="471"/>
      <c r="F269" s="472"/>
      <c r="G269" s="484"/>
    </row>
    <row r="270" spans="1:7">
      <c r="A270" s="447"/>
      <c r="B270" s="469"/>
      <c r="C270" s="469"/>
      <c r="D270" s="470"/>
      <c r="E270" s="471"/>
      <c r="F270" s="472"/>
      <c r="G270" s="484"/>
    </row>
    <row r="271" spans="1:7">
      <c r="A271" s="447"/>
      <c r="B271" s="469"/>
      <c r="C271" s="469"/>
      <c r="D271" s="470"/>
      <c r="E271" s="471"/>
      <c r="F271" s="472"/>
      <c r="G271" s="484"/>
    </row>
    <row r="272" spans="1:7">
      <c r="A272" s="447"/>
      <c r="B272" s="469"/>
      <c r="C272" s="469"/>
      <c r="D272" s="470"/>
      <c r="E272" s="471"/>
      <c r="F272" s="472"/>
      <c r="G272" s="484"/>
    </row>
    <row r="273" spans="1:7">
      <c r="A273" s="447"/>
      <c r="B273" s="469"/>
      <c r="C273" s="469"/>
      <c r="D273" s="470"/>
      <c r="E273" s="471"/>
      <c r="F273" s="472"/>
      <c r="G273" s="484"/>
    </row>
    <row r="274" spans="1:7">
      <c r="A274" s="447"/>
      <c r="B274" s="469"/>
      <c r="C274" s="469"/>
      <c r="D274" s="470"/>
      <c r="E274" s="471"/>
      <c r="F274" s="472"/>
      <c r="G274" s="484"/>
    </row>
    <row r="275" spans="1:7">
      <c r="A275" s="447"/>
      <c r="B275" s="469"/>
      <c r="C275" s="469"/>
      <c r="D275" s="470"/>
      <c r="E275" s="471"/>
      <c r="F275" s="472"/>
      <c r="G275" s="484"/>
    </row>
    <row r="276" spans="1:7">
      <c r="A276" s="447"/>
      <c r="B276" s="469"/>
      <c r="C276" s="469"/>
      <c r="D276" s="470"/>
      <c r="E276" s="471"/>
      <c r="F276" s="472"/>
      <c r="G276" s="484"/>
    </row>
    <row r="277" spans="1:7">
      <c r="A277" s="447"/>
      <c r="B277" s="469"/>
      <c r="C277" s="469"/>
      <c r="D277" s="470"/>
      <c r="E277" s="471"/>
      <c r="F277" s="472"/>
      <c r="G277" s="484"/>
    </row>
    <row r="278" spans="1:7">
      <c r="A278" s="447"/>
      <c r="B278" s="469"/>
      <c r="C278" s="469"/>
      <c r="D278" s="470"/>
      <c r="E278" s="471"/>
      <c r="F278" s="472"/>
      <c r="G278" s="484"/>
    </row>
    <row r="279" spans="1:7">
      <c r="A279" s="447"/>
      <c r="B279" s="469"/>
      <c r="C279" s="469"/>
      <c r="D279" s="470"/>
      <c r="E279" s="471"/>
      <c r="F279" s="472"/>
      <c r="G279" s="484"/>
    </row>
    <row r="280" spans="1:7">
      <c r="A280" s="447"/>
      <c r="B280" s="469"/>
      <c r="C280" s="469"/>
      <c r="D280" s="470"/>
      <c r="E280" s="471"/>
      <c r="F280" s="472"/>
      <c r="G280" s="484"/>
    </row>
    <row r="281" spans="1:7">
      <c r="A281" s="447"/>
      <c r="B281" s="469"/>
      <c r="C281" s="469"/>
      <c r="D281" s="470"/>
      <c r="E281" s="471"/>
      <c r="F281" s="472"/>
      <c r="G281" s="484"/>
    </row>
    <row r="282" spans="1:7">
      <c r="A282" s="447"/>
      <c r="B282" s="469"/>
      <c r="C282" s="469"/>
      <c r="D282" s="470"/>
      <c r="E282" s="471"/>
      <c r="F282" s="472"/>
      <c r="G282" s="484"/>
    </row>
    <row r="283" spans="1:7">
      <c r="A283" s="447"/>
      <c r="B283" s="469"/>
      <c r="C283" s="469"/>
      <c r="D283" s="470"/>
      <c r="E283" s="471"/>
      <c r="F283" s="472"/>
      <c r="G283" s="484"/>
    </row>
    <row r="284" spans="1:7">
      <c r="A284" s="447"/>
      <c r="B284" s="469"/>
      <c r="C284" s="469"/>
      <c r="D284" s="470"/>
      <c r="E284" s="471"/>
      <c r="F284" s="472"/>
      <c r="G284" s="484"/>
    </row>
    <row r="285" spans="1:7">
      <c r="A285" s="447"/>
      <c r="B285" s="469"/>
      <c r="C285" s="469"/>
      <c r="D285" s="470"/>
      <c r="E285" s="471"/>
      <c r="F285" s="472"/>
      <c r="G285" s="484"/>
    </row>
    <row r="286" spans="1:7">
      <c r="A286" s="447"/>
      <c r="B286" s="469"/>
      <c r="C286" s="469"/>
      <c r="D286" s="470"/>
      <c r="E286" s="471"/>
      <c r="F286" s="472"/>
      <c r="G286" s="484"/>
    </row>
    <row r="287" spans="1:7">
      <c r="A287" s="447"/>
      <c r="B287" s="469"/>
      <c r="C287" s="469"/>
      <c r="D287" s="470"/>
      <c r="E287" s="471"/>
      <c r="F287" s="472"/>
      <c r="G287" s="484"/>
    </row>
    <row r="288" spans="1:7">
      <c r="A288" s="447"/>
      <c r="B288" s="469"/>
      <c r="C288" s="469"/>
      <c r="D288" s="470"/>
      <c r="E288" s="471"/>
      <c r="F288" s="472"/>
      <c r="G288" s="484"/>
    </row>
    <row r="289" spans="1:7">
      <c r="A289" s="447"/>
      <c r="B289" s="469"/>
      <c r="C289" s="469"/>
      <c r="D289" s="470"/>
      <c r="E289" s="471"/>
      <c r="F289" s="472"/>
      <c r="G289" s="484"/>
    </row>
    <row r="290" spans="1:7">
      <c r="A290" s="447"/>
      <c r="B290" s="469"/>
      <c r="C290" s="469"/>
      <c r="D290" s="470"/>
      <c r="E290" s="471"/>
      <c r="F290" s="472"/>
      <c r="G290" s="484"/>
    </row>
    <row r="291" spans="1:7">
      <c r="A291" s="447"/>
      <c r="B291" s="469"/>
      <c r="C291" s="469"/>
      <c r="D291" s="470"/>
      <c r="E291" s="471"/>
      <c r="F291" s="472"/>
      <c r="G291" s="484"/>
    </row>
    <row r="292" spans="1:7">
      <c r="A292" s="447"/>
      <c r="B292" s="469"/>
      <c r="C292" s="469"/>
      <c r="D292" s="470"/>
      <c r="E292" s="471"/>
      <c r="F292" s="472"/>
      <c r="G292" s="484"/>
    </row>
    <row r="293" spans="1:7">
      <c r="A293" s="447"/>
      <c r="B293" s="469"/>
      <c r="C293" s="469"/>
      <c r="D293" s="470"/>
      <c r="E293" s="471"/>
      <c r="F293" s="472"/>
      <c r="G293" s="484"/>
    </row>
    <row r="294" spans="1:7">
      <c r="A294" s="447"/>
      <c r="B294" s="469"/>
      <c r="C294" s="469"/>
      <c r="D294" s="470"/>
      <c r="E294" s="471"/>
      <c r="F294" s="472"/>
      <c r="G294" s="484"/>
    </row>
    <row r="295" spans="1:7">
      <c r="A295" s="447"/>
      <c r="B295" s="469"/>
      <c r="C295" s="469"/>
      <c r="D295" s="470"/>
      <c r="E295" s="471"/>
      <c r="F295" s="472"/>
      <c r="G295" s="484"/>
    </row>
    <row r="296" spans="1:7">
      <c r="A296" s="447"/>
      <c r="B296" s="469"/>
      <c r="C296" s="469"/>
      <c r="D296" s="470"/>
      <c r="E296" s="471"/>
      <c r="F296" s="472"/>
      <c r="G296" s="484"/>
    </row>
    <row r="297" spans="1:7">
      <c r="A297" s="447"/>
      <c r="B297" s="469"/>
      <c r="C297" s="469"/>
      <c r="D297" s="470"/>
      <c r="E297" s="471"/>
      <c r="F297" s="472"/>
      <c r="G297" s="484"/>
    </row>
    <row r="298" spans="1:7">
      <c r="A298" s="447"/>
      <c r="B298" s="469"/>
      <c r="C298" s="469"/>
      <c r="D298" s="470"/>
      <c r="E298" s="471"/>
      <c r="F298" s="472"/>
      <c r="G298" s="484"/>
    </row>
    <row r="299" spans="1:7">
      <c r="A299" s="447"/>
      <c r="B299" s="469"/>
      <c r="C299" s="469"/>
      <c r="D299" s="470"/>
      <c r="E299" s="471"/>
      <c r="F299" s="472"/>
      <c r="G299" s="484"/>
    </row>
    <row r="300" spans="1:7">
      <c r="A300" s="447"/>
      <c r="B300" s="469"/>
      <c r="C300" s="469"/>
      <c r="D300" s="470"/>
      <c r="E300" s="471"/>
      <c r="F300" s="472"/>
      <c r="G300" s="484"/>
    </row>
    <row r="301" spans="1:7">
      <c r="A301" s="447"/>
      <c r="B301" s="469"/>
      <c r="C301" s="469"/>
      <c r="D301" s="470"/>
      <c r="E301" s="471"/>
      <c r="F301" s="472"/>
      <c r="G301" s="484"/>
    </row>
    <row r="302" spans="1:7">
      <c r="A302" s="447"/>
      <c r="B302" s="469"/>
      <c r="C302" s="469"/>
      <c r="D302" s="470"/>
      <c r="E302" s="471"/>
      <c r="F302" s="472"/>
      <c r="G302" s="484"/>
    </row>
    <row r="303" spans="1:7">
      <c r="A303" s="447"/>
      <c r="B303" s="469"/>
      <c r="C303" s="469"/>
      <c r="D303" s="470"/>
      <c r="E303" s="471"/>
      <c r="F303" s="472"/>
      <c r="G303" s="484"/>
    </row>
    <row r="304" spans="1:7">
      <c r="A304" s="447"/>
      <c r="B304" s="469"/>
      <c r="C304" s="469"/>
      <c r="D304" s="470"/>
      <c r="E304" s="471"/>
      <c r="F304" s="472"/>
      <c r="G304" s="484"/>
    </row>
    <row r="305" spans="1:7">
      <c r="A305" s="447"/>
      <c r="B305" s="469"/>
      <c r="C305" s="469"/>
      <c r="D305" s="470"/>
      <c r="E305" s="471"/>
      <c r="F305" s="472"/>
      <c r="G305" s="484"/>
    </row>
    <row r="306" spans="1:7">
      <c r="A306" s="447"/>
      <c r="B306" s="469"/>
      <c r="C306" s="469"/>
      <c r="D306" s="470"/>
      <c r="E306" s="471"/>
      <c r="F306" s="472"/>
      <c r="G306" s="484"/>
    </row>
    <row r="307" spans="1:7">
      <c r="A307" s="447"/>
      <c r="B307" s="469"/>
      <c r="C307" s="469"/>
      <c r="D307" s="470"/>
      <c r="E307" s="471"/>
      <c r="F307" s="472"/>
      <c r="G307" s="484"/>
    </row>
    <row r="308" spans="1:7">
      <c r="A308" s="447"/>
      <c r="B308" s="469"/>
      <c r="C308" s="469"/>
      <c r="D308" s="470"/>
      <c r="E308" s="471"/>
      <c r="F308" s="472"/>
      <c r="G308" s="484"/>
    </row>
    <row r="309" spans="1:7">
      <c r="A309" s="447"/>
      <c r="B309" s="469"/>
      <c r="C309" s="469"/>
      <c r="D309" s="470"/>
      <c r="E309" s="471"/>
      <c r="F309" s="472"/>
      <c r="G309" s="484"/>
    </row>
    <row r="310" spans="1:7">
      <c r="A310" s="447"/>
      <c r="B310" s="469"/>
      <c r="C310" s="469"/>
      <c r="D310" s="470"/>
      <c r="E310" s="471"/>
      <c r="F310" s="472"/>
      <c r="G310" s="484"/>
    </row>
    <row r="311" spans="1:7">
      <c r="A311" s="447"/>
      <c r="B311" s="469"/>
      <c r="C311" s="469"/>
      <c r="D311" s="470"/>
      <c r="E311" s="471"/>
      <c r="F311" s="472"/>
      <c r="G311" s="484"/>
    </row>
    <row r="312" spans="1:7">
      <c r="A312" s="447"/>
      <c r="B312" s="469"/>
      <c r="C312" s="469"/>
      <c r="D312" s="470"/>
      <c r="E312" s="471"/>
      <c r="F312" s="472"/>
      <c r="G312" s="484"/>
    </row>
    <row r="313" spans="1:7">
      <c r="A313" s="447"/>
      <c r="B313" s="469"/>
      <c r="C313" s="469"/>
      <c r="D313" s="470"/>
      <c r="E313" s="471"/>
      <c r="F313" s="472"/>
      <c r="G313" s="484"/>
    </row>
    <row r="314" spans="1:7">
      <c r="A314" s="447"/>
      <c r="B314" s="469"/>
      <c r="C314" s="469"/>
      <c r="D314" s="470"/>
      <c r="E314" s="471"/>
      <c r="F314" s="472"/>
      <c r="G314" s="484"/>
    </row>
    <row r="315" spans="1:7">
      <c r="A315" s="447"/>
      <c r="B315" s="469"/>
      <c r="C315" s="469"/>
      <c r="D315" s="470"/>
      <c r="E315" s="471"/>
      <c r="F315" s="472"/>
      <c r="G315" s="484"/>
    </row>
    <row r="316" spans="1:7">
      <c r="A316" s="447"/>
      <c r="B316" s="469"/>
      <c r="C316" s="469"/>
      <c r="D316" s="470"/>
      <c r="E316" s="471"/>
      <c r="F316" s="472"/>
      <c r="G316" s="484"/>
    </row>
    <row r="317" spans="1:7">
      <c r="A317" s="447"/>
      <c r="B317" s="469"/>
      <c r="C317" s="469"/>
      <c r="D317" s="470"/>
      <c r="E317" s="471"/>
      <c r="F317" s="472"/>
      <c r="G317" s="484"/>
    </row>
    <row r="318" spans="1:7">
      <c r="A318" s="447"/>
      <c r="B318" s="469"/>
      <c r="C318" s="469"/>
      <c r="D318" s="470"/>
      <c r="E318" s="471"/>
      <c r="F318" s="472"/>
      <c r="G318" s="484"/>
    </row>
    <row r="319" spans="1:7">
      <c r="A319" s="447"/>
      <c r="B319" s="469"/>
      <c r="C319" s="469"/>
      <c r="D319" s="470"/>
      <c r="E319" s="471"/>
      <c r="F319" s="472"/>
      <c r="G319" s="484"/>
    </row>
    <row r="320" spans="1:7">
      <c r="A320" s="447"/>
      <c r="B320" s="469"/>
      <c r="C320" s="469"/>
      <c r="D320" s="470"/>
      <c r="E320" s="471"/>
      <c r="F320" s="472"/>
      <c r="G320" s="484"/>
    </row>
    <row r="321" spans="1:7">
      <c r="A321" s="447"/>
      <c r="B321" s="469"/>
      <c r="C321" s="469"/>
      <c r="D321" s="470"/>
      <c r="E321" s="471"/>
      <c r="F321" s="472"/>
      <c r="G321" s="484"/>
    </row>
    <row r="322" spans="1:7">
      <c r="A322" s="447"/>
      <c r="B322" s="469"/>
      <c r="C322" s="469"/>
      <c r="D322" s="470"/>
      <c r="E322" s="471"/>
      <c r="F322" s="472"/>
      <c r="G322" s="484"/>
    </row>
    <row r="323" spans="1:7">
      <c r="A323" s="447"/>
      <c r="B323" s="469"/>
      <c r="C323" s="469"/>
      <c r="D323" s="470"/>
      <c r="E323" s="471"/>
      <c r="F323" s="472"/>
      <c r="G323" s="484"/>
    </row>
    <row r="324" spans="1:7">
      <c r="A324" s="447"/>
      <c r="B324" s="469"/>
      <c r="C324" s="469"/>
      <c r="D324" s="470"/>
      <c r="E324" s="471"/>
      <c r="F324" s="472"/>
      <c r="G324" s="484"/>
    </row>
    <row r="325" spans="1:7">
      <c r="A325" s="447"/>
      <c r="B325" s="469"/>
      <c r="C325" s="469"/>
      <c r="D325" s="470"/>
      <c r="E325" s="471"/>
      <c r="F325" s="472"/>
      <c r="G325" s="484"/>
    </row>
    <row r="326" spans="1:7">
      <c r="A326" s="447"/>
      <c r="B326" s="469"/>
      <c r="C326" s="469"/>
      <c r="D326" s="470"/>
      <c r="E326" s="471"/>
      <c r="F326" s="472"/>
      <c r="G326" s="484"/>
    </row>
    <row r="327" spans="1:7">
      <c r="A327" s="447"/>
      <c r="B327" s="469"/>
      <c r="C327" s="469"/>
      <c r="D327" s="470"/>
      <c r="E327" s="471"/>
      <c r="F327" s="472"/>
      <c r="G327" s="484"/>
    </row>
    <row r="328" spans="1:7">
      <c r="A328" s="447"/>
      <c r="B328" s="469"/>
      <c r="C328" s="469"/>
      <c r="D328" s="470"/>
      <c r="E328" s="471"/>
      <c r="F328" s="472"/>
      <c r="G328" s="484"/>
    </row>
    <row r="329" spans="1:7">
      <c r="A329" s="447"/>
      <c r="B329" s="469"/>
      <c r="C329" s="469"/>
      <c r="D329" s="470"/>
      <c r="E329" s="471"/>
      <c r="F329" s="472"/>
      <c r="G329" s="484"/>
    </row>
    <row r="330" spans="1:7">
      <c r="A330" s="447"/>
      <c r="B330" s="469"/>
      <c r="C330" s="469"/>
      <c r="D330" s="470"/>
      <c r="E330" s="471"/>
      <c r="F330" s="472"/>
      <c r="G330" s="484"/>
    </row>
    <row r="331" spans="1:7">
      <c r="A331" s="447"/>
      <c r="B331" s="469"/>
      <c r="C331" s="469"/>
      <c r="D331" s="470"/>
      <c r="E331" s="471"/>
      <c r="F331" s="472"/>
      <c r="G331" s="484"/>
    </row>
    <row r="332" spans="1:7">
      <c r="A332" s="447"/>
      <c r="B332" s="469"/>
      <c r="C332" s="469"/>
      <c r="D332" s="470"/>
      <c r="E332" s="471"/>
      <c r="F332" s="472"/>
      <c r="G332" s="484"/>
    </row>
    <row r="333" spans="1:7">
      <c r="A333" s="447"/>
      <c r="B333" s="469"/>
      <c r="C333" s="469"/>
      <c r="D333" s="470"/>
      <c r="E333" s="471"/>
      <c r="F333" s="472"/>
      <c r="G333" s="484"/>
    </row>
    <row r="334" spans="1:7">
      <c r="A334" s="447"/>
      <c r="B334" s="469"/>
      <c r="C334" s="469"/>
      <c r="D334" s="470"/>
      <c r="E334" s="471"/>
      <c r="F334" s="472"/>
      <c r="G334" s="484"/>
    </row>
    <row r="335" spans="1:7">
      <c r="A335" s="447"/>
      <c r="B335" s="469"/>
      <c r="C335" s="469"/>
      <c r="D335" s="470"/>
      <c r="E335" s="471"/>
      <c r="F335" s="472"/>
      <c r="G335" s="484"/>
    </row>
    <row r="336" spans="1:7">
      <c r="A336" s="447"/>
      <c r="B336" s="469"/>
      <c r="C336" s="469"/>
      <c r="D336" s="470"/>
      <c r="E336" s="471"/>
      <c r="F336" s="472"/>
      <c r="G336" s="484"/>
    </row>
    <row r="337" spans="1:7">
      <c r="A337" s="447"/>
      <c r="B337" s="469"/>
      <c r="C337" s="469"/>
      <c r="D337" s="470"/>
      <c r="E337" s="471"/>
      <c r="F337" s="472"/>
      <c r="G337" s="484"/>
    </row>
    <row r="338" spans="1:7">
      <c r="A338" s="447"/>
      <c r="B338" s="469"/>
      <c r="C338" s="469"/>
      <c r="D338" s="470"/>
      <c r="E338" s="471"/>
      <c r="F338" s="472"/>
      <c r="G338" s="484"/>
    </row>
    <row r="339" spans="1:7">
      <c r="A339" s="447"/>
      <c r="B339" s="469"/>
      <c r="C339" s="469"/>
      <c r="D339" s="470"/>
      <c r="E339" s="471"/>
      <c r="F339" s="472"/>
      <c r="G339" s="484"/>
    </row>
    <row r="340" spans="1:7">
      <c r="A340" s="447"/>
      <c r="B340" s="469"/>
      <c r="C340" s="469"/>
      <c r="D340" s="470"/>
      <c r="E340" s="471"/>
      <c r="F340" s="472"/>
      <c r="G340" s="484"/>
    </row>
    <row r="341" spans="1:7">
      <c r="A341" s="447"/>
      <c r="B341" s="469"/>
      <c r="C341" s="469"/>
      <c r="D341" s="470"/>
      <c r="E341" s="471"/>
      <c r="F341" s="472"/>
      <c r="G341" s="484"/>
    </row>
    <row r="342" spans="1:7">
      <c r="A342" s="447"/>
      <c r="B342" s="469"/>
      <c r="C342" s="469"/>
      <c r="D342" s="470"/>
      <c r="E342" s="471"/>
      <c r="F342" s="472"/>
      <c r="G342" s="484"/>
    </row>
    <row r="343" spans="1:7">
      <c r="A343" s="447"/>
      <c r="B343" s="469"/>
      <c r="C343" s="469"/>
      <c r="D343" s="470"/>
      <c r="E343" s="471"/>
      <c r="F343" s="472"/>
      <c r="G343" s="484"/>
    </row>
    <row r="344" spans="1:7">
      <c r="A344" s="447"/>
      <c r="B344" s="469"/>
      <c r="C344" s="469"/>
      <c r="D344" s="470"/>
      <c r="E344" s="471"/>
      <c r="F344" s="472"/>
      <c r="G344" s="484"/>
    </row>
    <row r="345" spans="1:7">
      <c r="A345" s="447"/>
      <c r="B345" s="469"/>
      <c r="C345" s="469"/>
      <c r="D345" s="470"/>
      <c r="E345" s="471"/>
      <c r="F345" s="472"/>
      <c r="G345" s="484"/>
    </row>
    <row r="346" spans="1:7">
      <c r="A346" s="447"/>
      <c r="B346" s="469"/>
      <c r="C346" s="469"/>
      <c r="D346" s="470"/>
      <c r="E346" s="471"/>
      <c r="F346" s="472"/>
      <c r="G346" s="484"/>
    </row>
    <row r="347" spans="1:7">
      <c r="A347" s="447"/>
      <c r="B347" s="469"/>
      <c r="C347" s="469"/>
      <c r="D347" s="470"/>
      <c r="E347" s="471"/>
      <c r="F347" s="472"/>
      <c r="G347" s="484"/>
    </row>
    <row r="348" spans="1:7">
      <c r="A348" s="447"/>
      <c r="B348" s="469"/>
      <c r="C348" s="469"/>
      <c r="D348" s="470"/>
      <c r="E348" s="471"/>
      <c r="F348" s="472"/>
      <c r="G348" s="484"/>
    </row>
    <row r="349" spans="1:7">
      <c r="A349" s="447"/>
      <c r="B349" s="469"/>
      <c r="C349" s="469"/>
      <c r="D349" s="470"/>
      <c r="E349" s="471"/>
      <c r="F349" s="472"/>
      <c r="G349" s="484"/>
    </row>
    <row r="350" spans="1:7">
      <c r="A350" s="447"/>
      <c r="B350" s="469"/>
      <c r="C350" s="469"/>
      <c r="D350" s="470"/>
      <c r="E350" s="471"/>
      <c r="F350" s="472"/>
      <c r="G350" s="484"/>
    </row>
    <row r="351" spans="1:7">
      <c r="A351" s="447"/>
      <c r="B351" s="469"/>
      <c r="C351" s="469"/>
      <c r="D351" s="470"/>
      <c r="E351" s="471"/>
      <c r="F351" s="472"/>
      <c r="G351" s="484"/>
    </row>
    <row r="352" spans="1:7">
      <c r="A352" s="447"/>
      <c r="B352" s="469"/>
      <c r="C352" s="469"/>
      <c r="D352" s="470"/>
      <c r="E352" s="471"/>
      <c r="F352" s="472"/>
      <c r="G352" s="484"/>
    </row>
    <row r="353" spans="1:7">
      <c r="A353" s="447"/>
      <c r="B353" s="469"/>
      <c r="C353" s="469"/>
      <c r="D353" s="470"/>
      <c r="E353" s="471"/>
      <c r="F353" s="472"/>
      <c r="G353" s="484"/>
    </row>
    <row r="354" spans="1:7">
      <c r="A354" s="447"/>
      <c r="B354" s="469"/>
      <c r="C354" s="469"/>
      <c r="D354" s="470"/>
      <c r="E354" s="471"/>
      <c r="F354" s="472"/>
      <c r="G354" s="484"/>
    </row>
    <row r="355" spans="1:7">
      <c r="A355" s="447"/>
      <c r="B355" s="469"/>
      <c r="C355" s="469"/>
      <c r="D355" s="470"/>
      <c r="E355" s="471"/>
      <c r="F355" s="472"/>
      <c r="G355" s="484"/>
    </row>
    <row r="356" spans="1:7">
      <c r="A356" s="447"/>
      <c r="B356" s="469"/>
      <c r="C356" s="469"/>
      <c r="D356" s="470"/>
      <c r="E356" s="471"/>
      <c r="F356" s="472"/>
      <c r="G356" s="484"/>
    </row>
    <row r="357" spans="1:7">
      <c r="A357" s="447"/>
      <c r="B357" s="469"/>
      <c r="C357" s="469"/>
      <c r="D357" s="470"/>
      <c r="E357" s="471"/>
      <c r="F357" s="472"/>
      <c r="G357" s="484"/>
    </row>
    <row r="358" spans="1:7">
      <c r="A358" s="447"/>
      <c r="B358" s="469"/>
      <c r="C358" s="469"/>
      <c r="D358" s="470"/>
      <c r="E358" s="471"/>
      <c r="F358" s="472"/>
      <c r="G358" s="484"/>
    </row>
    <row r="359" spans="1:7">
      <c r="A359" s="447"/>
      <c r="B359" s="469"/>
      <c r="C359" s="469"/>
      <c r="D359" s="470"/>
      <c r="E359" s="471"/>
      <c r="F359" s="472"/>
      <c r="G359" s="484"/>
    </row>
    <row r="360" spans="1:7">
      <c r="A360" s="447"/>
      <c r="B360" s="469"/>
      <c r="C360" s="469"/>
      <c r="D360" s="470"/>
      <c r="E360" s="471"/>
      <c r="F360" s="472"/>
      <c r="G360" s="484"/>
    </row>
    <row r="361" spans="1:7">
      <c r="A361" s="447"/>
      <c r="B361" s="469"/>
      <c r="C361" s="469"/>
      <c r="D361" s="470"/>
      <c r="E361" s="471"/>
      <c r="F361" s="472"/>
      <c r="G361" s="484"/>
    </row>
    <row r="362" spans="1:7">
      <c r="A362" s="447"/>
      <c r="B362" s="469"/>
      <c r="C362" s="469"/>
      <c r="D362" s="470"/>
      <c r="E362" s="471"/>
      <c r="F362" s="472"/>
      <c r="G362" s="484"/>
    </row>
    <row r="363" spans="1:7">
      <c r="A363" s="447"/>
      <c r="B363" s="469"/>
      <c r="C363" s="469"/>
      <c r="D363" s="470"/>
      <c r="E363" s="471"/>
      <c r="F363" s="472"/>
      <c r="G363" s="484"/>
    </row>
    <row r="364" spans="1:7">
      <c r="A364" s="447"/>
      <c r="B364" s="469"/>
      <c r="C364" s="469"/>
      <c r="D364" s="470"/>
      <c r="E364" s="471"/>
      <c r="F364" s="472"/>
      <c r="G364" s="484"/>
    </row>
    <row r="365" spans="1:7">
      <c r="A365" s="447"/>
      <c r="B365" s="469"/>
      <c r="C365" s="469"/>
      <c r="D365" s="470"/>
      <c r="E365" s="471"/>
      <c r="F365" s="472"/>
      <c r="G365" s="484"/>
    </row>
    <row r="366" spans="1:7">
      <c r="A366" s="447"/>
      <c r="B366" s="469"/>
      <c r="C366" s="469"/>
      <c r="D366" s="470"/>
      <c r="E366" s="471"/>
      <c r="F366" s="472"/>
      <c r="G366" s="484"/>
    </row>
    <row r="367" spans="1:7">
      <c r="A367" s="447"/>
      <c r="B367" s="469"/>
      <c r="C367" s="469"/>
      <c r="D367" s="470"/>
      <c r="E367" s="471"/>
      <c r="F367" s="472"/>
      <c r="G367" s="484"/>
    </row>
    <row r="368" spans="1:7">
      <c r="A368" s="447"/>
      <c r="B368" s="469"/>
      <c r="C368" s="469"/>
      <c r="D368" s="470"/>
      <c r="E368" s="471"/>
      <c r="F368" s="472"/>
      <c r="G368" s="484"/>
    </row>
    <row r="369" spans="1:7">
      <c r="A369" s="447"/>
      <c r="B369" s="469"/>
      <c r="C369" s="469"/>
      <c r="D369" s="470"/>
      <c r="E369" s="471"/>
      <c r="F369" s="472"/>
      <c r="G369" s="484"/>
    </row>
    <row r="370" spans="1:7">
      <c r="A370" s="447"/>
      <c r="B370" s="469"/>
      <c r="C370" s="469"/>
      <c r="D370" s="470"/>
      <c r="E370" s="471"/>
      <c r="F370" s="472"/>
      <c r="G370" s="484"/>
    </row>
    <row r="371" spans="1:7">
      <c r="A371" s="447"/>
      <c r="B371" s="469"/>
      <c r="C371" s="469"/>
      <c r="D371" s="470"/>
      <c r="E371" s="471"/>
      <c r="F371" s="472"/>
      <c r="G371" s="484"/>
    </row>
    <row r="372" spans="1:7">
      <c r="A372" s="447"/>
      <c r="B372" s="469"/>
      <c r="C372" s="469"/>
      <c r="D372" s="470"/>
      <c r="E372" s="471"/>
      <c r="F372" s="472"/>
      <c r="G372" s="484"/>
    </row>
    <row r="373" spans="1:7">
      <c r="A373" s="447"/>
      <c r="B373" s="469"/>
      <c r="C373" s="469"/>
      <c r="D373" s="470"/>
      <c r="E373" s="471"/>
      <c r="F373" s="472"/>
      <c r="G373" s="484"/>
    </row>
    <row r="374" spans="1:7">
      <c r="A374" s="447"/>
      <c r="B374" s="469"/>
      <c r="C374" s="469"/>
      <c r="D374" s="470"/>
      <c r="E374" s="471"/>
      <c r="F374" s="472"/>
      <c r="G374" s="484"/>
    </row>
    <row r="375" spans="1:7">
      <c r="A375" s="447"/>
      <c r="B375" s="469"/>
      <c r="C375" s="469"/>
      <c r="D375" s="470"/>
      <c r="E375" s="471"/>
      <c r="F375" s="472"/>
      <c r="G375" s="484"/>
    </row>
    <row r="376" spans="1:7">
      <c r="A376" s="447"/>
      <c r="B376" s="469"/>
      <c r="C376" s="469"/>
      <c r="D376" s="470"/>
      <c r="E376" s="471"/>
      <c r="F376" s="472"/>
      <c r="G376" s="484"/>
    </row>
    <row r="377" spans="1:7">
      <c r="A377" s="447"/>
      <c r="B377" s="469"/>
      <c r="C377" s="469"/>
      <c r="D377" s="470"/>
      <c r="E377" s="471"/>
      <c r="F377" s="472"/>
      <c r="G377" s="484"/>
    </row>
    <row r="378" spans="1:7">
      <c r="A378" s="447"/>
      <c r="B378" s="469"/>
      <c r="C378" s="469"/>
      <c r="D378" s="470"/>
      <c r="E378" s="471"/>
      <c r="F378" s="472"/>
      <c r="G378" s="484"/>
    </row>
    <row r="379" spans="1:7">
      <c r="A379" s="447"/>
      <c r="B379" s="469"/>
      <c r="C379" s="469"/>
      <c r="D379" s="470"/>
      <c r="E379" s="471"/>
      <c r="F379" s="472"/>
      <c r="G379" s="484"/>
    </row>
    <row r="380" spans="1:7">
      <c r="A380" s="447"/>
      <c r="B380" s="469"/>
      <c r="C380" s="469"/>
      <c r="D380" s="470"/>
      <c r="E380" s="471"/>
      <c r="F380" s="472"/>
      <c r="G380" s="484"/>
    </row>
    <row r="381" spans="1:7">
      <c r="A381" s="447"/>
      <c r="B381" s="469"/>
      <c r="C381" s="469"/>
      <c r="D381" s="470"/>
      <c r="E381" s="471"/>
      <c r="F381" s="472"/>
      <c r="G381" s="484"/>
    </row>
    <row r="382" spans="1:7">
      <c r="A382" s="447"/>
      <c r="B382" s="469"/>
      <c r="C382" s="469"/>
      <c r="D382" s="470"/>
      <c r="E382" s="471"/>
      <c r="F382" s="472"/>
      <c r="G382" s="484"/>
    </row>
    <row r="383" spans="1:7">
      <c r="A383" s="447"/>
      <c r="B383" s="469"/>
      <c r="C383" s="469"/>
      <c r="D383" s="470"/>
      <c r="E383" s="471"/>
      <c r="F383" s="472"/>
      <c r="G383" s="484"/>
    </row>
    <row r="384" spans="1:7">
      <c r="A384" s="447"/>
      <c r="B384" s="469"/>
      <c r="C384" s="469"/>
      <c r="D384" s="470"/>
      <c r="E384" s="471"/>
      <c r="F384" s="472"/>
      <c r="G384" s="484"/>
    </row>
    <row r="385" spans="1:7">
      <c r="A385" s="447"/>
      <c r="B385" s="469"/>
      <c r="C385" s="469"/>
      <c r="D385" s="470"/>
      <c r="E385" s="471"/>
      <c r="F385" s="472"/>
      <c r="G385" s="484"/>
    </row>
    <row r="386" spans="1:7">
      <c r="A386" s="447"/>
      <c r="B386" s="469"/>
      <c r="C386" s="469"/>
      <c r="D386" s="470"/>
      <c r="E386" s="471"/>
      <c r="F386" s="472"/>
      <c r="G386" s="484"/>
    </row>
    <row r="387" spans="1:7">
      <c r="A387" s="447"/>
      <c r="B387" s="469"/>
      <c r="C387" s="469"/>
      <c r="D387" s="470"/>
      <c r="E387" s="471"/>
      <c r="F387" s="472"/>
      <c r="G387" s="484"/>
    </row>
    <row r="388" spans="1:7">
      <c r="A388" s="447"/>
      <c r="B388" s="469"/>
      <c r="C388" s="469"/>
      <c r="D388" s="470"/>
      <c r="E388" s="471"/>
      <c r="F388" s="472"/>
      <c r="G388" s="484"/>
    </row>
    <row r="389" spans="1:7">
      <c r="A389" s="447"/>
      <c r="B389" s="469"/>
      <c r="C389" s="469"/>
      <c r="D389" s="470"/>
      <c r="E389" s="471"/>
      <c r="F389" s="472"/>
      <c r="G389" s="484"/>
    </row>
    <row r="390" spans="1:7">
      <c r="A390" s="447"/>
      <c r="B390" s="469"/>
      <c r="C390" s="469"/>
      <c r="D390" s="470"/>
      <c r="E390" s="471"/>
      <c r="F390" s="472"/>
      <c r="G390" s="484"/>
    </row>
    <row r="391" spans="1:7">
      <c r="A391" s="447"/>
      <c r="B391" s="469"/>
      <c r="C391" s="469"/>
      <c r="D391" s="470"/>
      <c r="E391" s="471"/>
      <c r="F391" s="472"/>
      <c r="G391" s="484"/>
    </row>
    <row r="392" spans="1:7">
      <c r="A392" s="447"/>
      <c r="B392" s="469"/>
      <c r="C392" s="469"/>
      <c r="D392" s="470"/>
      <c r="E392" s="471"/>
      <c r="F392" s="472"/>
      <c r="G392" s="484"/>
    </row>
    <row r="393" spans="1:7">
      <c r="A393" s="447"/>
      <c r="B393" s="469"/>
      <c r="C393" s="469"/>
      <c r="D393" s="470"/>
      <c r="E393" s="471"/>
      <c r="F393" s="472"/>
      <c r="G393" s="484"/>
    </row>
    <row r="394" spans="1:7">
      <c r="A394" s="447"/>
      <c r="B394" s="469"/>
      <c r="C394" s="469"/>
      <c r="D394" s="470"/>
      <c r="E394" s="471"/>
      <c r="F394" s="472"/>
      <c r="G394" s="484"/>
    </row>
    <row r="395" spans="1:7">
      <c r="A395" s="447"/>
      <c r="B395" s="469"/>
      <c r="C395" s="469"/>
      <c r="D395" s="470"/>
      <c r="E395" s="471"/>
      <c r="F395" s="472"/>
      <c r="G395" s="484"/>
    </row>
    <row r="396" spans="1:7">
      <c r="A396" s="447"/>
      <c r="B396" s="469"/>
      <c r="C396" s="469"/>
      <c r="D396" s="470"/>
      <c r="E396" s="471"/>
      <c r="F396" s="472"/>
      <c r="G396" s="484"/>
    </row>
    <row r="397" spans="1:7">
      <c r="A397" s="447"/>
      <c r="B397" s="469"/>
      <c r="C397" s="469"/>
      <c r="D397" s="470"/>
      <c r="E397" s="471"/>
      <c r="F397" s="472"/>
      <c r="G397" s="484"/>
    </row>
    <row r="398" spans="1:7">
      <c r="A398" s="447"/>
      <c r="B398" s="469"/>
      <c r="C398" s="469"/>
      <c r="D398" s="470"/>
      <c r="E398" s="471"/>
      <c r="F398" s="472"/>
      <c r="G398" s="484"/>
    </row>
    <row r="399" spans="1:7">
      <c r="A399" s="447"/>
      <c r="B399" s="469"/>
      <c r="C399" s="469"/>
      <c r="D399" s="470"/>
      <c r="E399" s="471"/>
      <c r="F399" s="472"/>
      <c r="G399" s="484"/>
    </row>
    <row r="400" spans="1:7">
      <c r="A400" s="447"/>
      <c r="B400" s="469"/>
      <c r="C400" s="469"/>
      <c r="D400" s="470"/>
      <c r="E400" s="471"/>
      <c r="F400" s="472"/>
      <c r="G400" s="484"/>
    </row>
    <row r="401" spans="1:7">
      <c r="A401" s="447"/>
      <c r="B401" s="469"/>
      <c r="C401" s="469"/>
      <c r="D401" s="470"/>
      <c r="E401" s="471"/>
      <c r="F401" s="472"/>
      <c r="G401" s="484"/>
    </row>
    <row r="402" spans="1:7">
      <c r="A402" s="447"/>
      <c r="B402" s="469"/>
      <c r="C402" s="469"/>
      <c r="D402" s="470"/>
      <c r="E402" s="471"/>
      <c r="F402" s="472"/>
      <c r="G402" s="484"/>
    </row>
    <row r="403" spans="1:7">
      <c r="A403" s="447"/>
      <c r="B403" s="469"/>
      <c r="C403" s="469"/>
      <c r="D403" s="470"/>
      <c r="E403" s="471"/>
      <c r="F403" s="472"/>
      <c r="G403" s="484"/>
    </row>
    <row r="404" spans="1:7">
      <c r="A404" s="447"/>
      <c r="B404" s="469"/>
      <c r="C404" s="469"/>
      <c r="D404" s="470"/>
      <c r="E404" s="471"/>
      <c r="F404" s="472"/>
      <c r="G404" s="484"/>
    </row>
    <row r="405" spans="1:7">
      <c r="A405" s="447"/>
      <c r="B405" s="469"/>
      <c r="C405" s="469"/>
      <c r="D405" s="470"/>
      <c r="E405" s="471"/>
      <c r="F405" s="472"/>
      <c r="G405" s="484"/>
    </row>
    <row r="406" spans="1:7">
      <c r="A406" s="447"/>
      <c r="B406" s="469"/>
      <c r="C406" s="469"/>
      <c r="D406" s="470"/>
      <c r="E406" s="471"/>
      <c r="F406" s="472"/>
      <c r="G406" s="484"/>
    </row>
    <row r="407" spans="1:7">
      <c r="A407" s="447"/>
      <c r="B407" s="469"/>
      <c r="C407" s="469"/>
      <c r="D407" s="470"/>
      <c r="E407" s="471"/>
      <c r="F407" s="472"/>
      <c r="G407" s="484"/>
    </row>
    <row r="408" spans="1:7">
      <c r="A408" s="447"/>
      <c r="B408" s="469"/>
      <c r="C408" s="469"/>
      <c r="D408" s="470"/>
      <c r="E408" s="471"/>
      <c r="F408" s="472"/>
      <c r="G408" s="484"/>
    </row>
    <row r="409" spans="1:7">
      <c r="A409" s="447"/>
      <c r="B409" s="469"/>
      <c r="C409" s="469"/>
      <c r="D409" s="470"/>
      <c r="E409" s="471"/>
      <c r="F409" s="472"/>
      <c r="G409" s="484"/>
    </row>
    <row r="410" spans="1:7">
      <c r="A410" s="447"/>
      <c r="B410" s="469"/>
      <c r="C410" s="469"/>
      <c r="D410" s="470"/>
      <c r="E410" s="471"/>
      <c r="F410" s="472"/>
      <c r="G410" s="484"/>
    </row>
    <row r="411" spans="1:7">
      <c r="A411" s="447"/>
      <c r="B411" s="469"/>
      <c r="C411" s="469"/>
      <c r="D411" s="470"/>
      <c r="E411" s="471"/>
      <c r="F411" s="472"/>
      <c r="G411" s="484"/>
    </row>
    <row r="412" spans="1:7">
      <c r="A412" s="447"/>
      <c r="B412" s="469"/>
      <c r="C412" s="469"/>
      <c r="D412" s="470"/>
      <c r="E412" s="471"/>
      <c r="F412" s="472"/>
      <c r="G412" s="484"/>
    </row>
    <row r="413" spans="1:7">
      <c r="A413" s="447"/>
      <c r="B413" s="469"/>
      <c r="C413" s="469"/>
      <c r="D413" s="470"/>
      <c r="E413" s="471"/>
      <c r="F413" s="472"/>
      <c r="G413" s="484"/>
    </row>
    <row r="414" spans="1:7">
      <c r="A414" s="447"/>
      <c r="B414" s="469"/>
      <c r="C414" s="469"/>
      <c r="D414" s="470"/>
      <c r="E414" s="471"/>
      <c r="F414" s="472"/>
      <c r="G414" s="484"/>
    </row>
    <row r="415" spans="1:7">
      <c r="A415" s="447"/>
      <c r="B415" s="469"/>
      <c r="C415" s="469"/>
      <c r="D415" s="470"/>
      <c r="E415" s="471"/>
      <c r="F415" s="472"/>
      <c r="G415" s="484"/>
    </row>
    <row r="416" spans="1:7">
      <c r="A416" s="447"/>
      <c r="B416" s="469"/>
      <c r="C416" s="469"/>
      <c r="D416" s="470"/>
      <c r="E416" s="471"/>
      <c r="F416" s="472"/>
      <c r="G416" s="484"/>
    </row>
    <row r="417" spans="1:7">
      <c r="A417" s="447"/>
      <c r="B417" s="469"/>
      <c r="C417" s="469"/>
      <c r="D417" s="470"/>
      <c r="E417" s="471"/>
      <c r="F417" s="472"/>
      <c r="G417" s="484"/>
    </row>
    <row r="418" spans="1:7">
      <c r="A418" s="447"/>
      <c r="B418" s="469"/>
      <c r="C418" s="469"/>
      <c r="D418" s="470"/>
      <c r="E418" s="471"/>
      <c r="F418" s="472"/>
      <c r="G418" s="484"/>
    </row>
    <row r="419" spans="1:7">
      <c r="A419" s="447"/>
      <c r="B419" s="469"/>
      <c r="C419" s="469"/>
      <c r="D419" s="470"/>
      <c r="E419" s="471"/>
      <c r="F419" s="472"/>
      <c r="G419" s="484"/>
    </row>
    <row r="420" spans="1:7">
      <c r="A420" s="447"/>
      <c r="B420" s="469"/>
      <c r="C420" s="469"/>
      <c r="D420" s="470"/>
      <c r="E420" s="471"/>
      <c r="F420" s="472"/>
      <c r="G420" s="484"/>
    </row>
    <row r="421" spans="1:7">
      <c r="A421" s="447"/>
      <c r="B421" s="469"/>
      <c r="C421" s="469"/>
      <c r="D421" s="470"/>
      <c r="E421" s="471"/>
      <c r="F421" s="472"/>
      <c r="G421" s="484"/>
    </row>
    <row r="422" spans="1:7">
      <c r="A422" s="447"/>
      <c r="B422" s="469"/>
      <c r="C422" s="469"/>
      <c r="D422" s="470"/>
      <c r="E422" s="471"/>
      <c r="F422" s="472"/>
      <c r="G422" s="484"/>
    </row>
    <row r="423" spans="1:7">
      <c r="A423" s="447"/>
      <c r="B423" s="469"/>
      <c r="C423" s="469"/>
      <c r="D423" s="470"/>
      <c r="E423" s="471"/>
      <c r="F423" s="472"/>
      <c r="G423" s="484"/>
    </row>
    <row r="424" spans="1:7">
      <c r="A424" s="447"/>
      <c r="B424" s="469"/>
      <c r="C424" s="469"/>
      <c r="D424" s="470"/>
      <c r="E424" s="471"/>
      <c r="F424" s="472"/>
      <c r="G424" s="484"/>
    </row>
    <row r="425" spans="1:7">
      <c r="A425" s="447"/>
      <c r="B425" s="469"/>
      <c r="C425" s="469"/>
      <c r="D425" s="470"/>
      <c r="E425" s="471"/>
      <c r="F425" s="472"/>
      <c r="G425" s="484"/>
    </row>
    <row r="426" spans="1:7">
      <c r="A426" s="447"/>
      <c r="B426" s="469"/>
      <c r="C426" s="469"/>
      <c r="D426" s="470"/>
      <c r="E426" s="471"/>
      <c r="F426" s="472"/>
      <c r="G426" s="484"/>
    </row>
    <row r="427" spans="1:7">
      <c r="A427" s="447"/>
      <c r="B427" s="469"/>
      <c r="C427" s="469"/>
      <c r="D427" s="470"/>
      <c r="E427" s="471"/>
      <c r="F427" s="472"/>
      <c r="G427" s="484"/>
    </row>
    <row r="428" spans="1:7">
      <c r="A428" s="447"/>
      <c r="B428" s="469"/>
      <c r="C428" s="469"/>
      <c r="D428" s="470"/>
      <c r="E428" s="471"/>
      <c r="F428" s="472"/>
      <c r="G428" s="484"/>
    </row>
    <row r="429" spans="1:7">
      <c r="A429" s="447"/>
      <c r="B429" s="469"/>
      <c r="C429" s="469"/>
      <c r="D429" s="470"/>
      <c r="E429" s="471"/>
      <c r="F429" s="472"/>
      <c r="G429" s="484"/>
    </row>
    <row r="430" spans="1:7">
      <c r="A430" s="447"/>
      <c r="B430" s="469"/>
      <c r="C430" s="469"/>
      <c r="D430" s="470"/>
      <c r="E430" s="471"/>
      <c r="F430" s="472"/>
      <c r="G430" s="484"/>
    </row>
    <row r="431" spans="1:7">
      <c r="A431" s="447"/>
      <c r="B431" s="469"/>
      <c r="C431" s="469"/>
      <c r="D431" s="470"/>
      <c r="E431" s="471"/>
      <c r="F431" s="472"/>
      <c r="G431" s="484"/>
    </row>
    <row r="432" spans="1:7">
      <c r="A432" s="447"/>
      <c r="B432" s="469"/>
      <c r="C432" s="469"/>
      <c r="D432" s="470"/>
      <c r="E432" s="471"/>
      <c r="F432" s="472"/>
      <c r="G432" s="484"/>
    </row>
    <row r="433" spans="1:7">
      <c r="A433" s="447"/>
      <c r="B433" s="469"/>
      <c r="C433" s="469"/>
      <c r="D433" s="470"/>
      <c r="E433" s="471"/>
      <c r="F433" s="472"/>
      <c r="G433" s="484"/>
    </row>
    <row r="434" spans="1:7">
      <c r="A434" s="447"/>
      <c r="B434" s="469"/>
      <c r="C434" s="469"/>
      <c r="D434" s="470"/>
      <c r="E434" s="471"/>
      <c r="F434" s="472"/>
      <c r="G434" s="484"/>
    </row>
    <row r="435" spans="1:7">
      <c r="A435" s="447"/>
      <c r="B435" s="469"/>
      <c r="C435" s="469"/>
      <c r="D435" s="470"/>
      <c r="E435" s="471"/>
      <c r="F435" s="472"/>
      <c r="G435" s="484"/>
    </row>
    <row r="436" spans="1:7">
      <c r="A436" s="447"/>
      <c r="B436" s="469"/>
      <c r="C436" s="469"/>
      <c r="D436" s="470"/>
      <c r="E436" s="471"/>
      <c r="F436" s="472"/>
      <c r="G436" s="484"/>
    </row>
    <row r="437" spans="1:7">
      <c r="A437" s="447"/>
      <c r="B437" s="469"/>
      <c r="C437" s="469"/>
      <c r="D437" s="470"/>
      <c r="E437" s="471"/>
      <c r="F437" s="472"/>
      <c r="G437" s="484"/>
    </row>
    <row r="438" spans="1:7">
      <c r="A438" s="447"/>
      <c r="B438" s="469"/>
      <c r="C438" s="469"/>
      <c r="D438" s="470"/>
      <c r="E438" s="471"/>
      <c r="F438" s="472"/>
      <c r="G438" s="484"/>
    </row>
    <row r="439" spans="1:7">
      <c r="A439" s="447"/>
      <c r="B439" s="469"/>
      <c r="C439" s="469"/>
      <c r="D439" s="470"/>
      <c r="E439" s="471"/>
      <c r="F439" s="472"/>
      <c r="G439" s="484"/>
    </row>
    <row r="440" spans="1:7">
      <c r="A440" s="447"/>
      <c r="B440" s="469"/>
      <c r="C440" s="469"/>
      <c r="D440" s="470"/>
      <c r="E440" s="471"/>
      <c r="F440" s="472"/>
      <c r="G440" s="484"/>
    </row>
    <row r="441" spans="1:7">
      <c r="A441" s="447"/>
      <c r="B441" s="469"/>
      <c r="C441" s="469"/>
      <c r="D441" s="470"/>
      <c r="E441" s="471"/>
      <c r="F441" s="472"/>
      <c r="G441" s="484"/>
    </row>
    <row r="442" spans="1:7">
      <c r="A442" s="447"/>
      <c r="B442" s="469"/>
      <c r="C442" s="469"/>
      <c r="D442" s="470"/>
      <c r="E442" s="471"/>
      <c r="F442" s="472"/>
      <c r="G442" s="484"/>
    </row>
    <row r="443" spans="1:7">
      <c r="A443" s="447"/>
      <c r="B443" s="469"/>
      <c r="C443" s="469"/>
      <c r="D443" s="470"/>
      <c r="E443" s="471"/>
      <c r="F443" s="472"/>
      <c r="G443" s="484"/>
    </row>
    <row r="444" spans="1:7">
      <c r="A444" s="447"/>
      <c r="B444" s="469"/>
      <c r="C444" s="469"/>
      <c r="D444" s="470"/>
      <c r="E444" s="471"/>
      <c r="F444" s="472"/>
      <c r="G444" s="484"/>
    </row>
    <row r="445" spans="1:7">
      <c r="A445" s="447"/>
      <c r="B445" s="469"/>
      <c r="C445" s="469"/>
      <c r="D445" s="470"/>
      <c r="E445" s="471"/>
      <c r="F445" s="472"/>
      <c r="G445" s="484"/>
    </row>
    <row r="446" spans="1:7">
      <c r="A446" s="447"/>
      <c r="B446" s="469"/>
      <c r="C446" s="469"/>
      <c r="D446" s="470"/>
      <c r="E446" s="471"/>
      <c r="F446" s="472"/>
      <c r="G446" s="484"/>
    </row>
    <row r="447" spans="1:7">
      <c r="A447" s="447"/>
      <c r="B447" s="469"/>
      <c r="C447" s="469"/>
      <c r="D447" s="470"/>
      <c r="E447" s="471"/>
      <c r="F447" s="472"/>
      <c r="G447" s="484"/>
    </row>
    <row r="448" spans="1:7">
      <c r="A448" s="447"/>
      <c r="B448" s="469"/>
      <c r="C448" s="469"/>
      <c r="D448" s="470"/>
      <c r="E448" s="471"/>
      <c r="F448" s="472"/>
      <c r="G448" s="484"/>
    </row>
    <row r="449" spans="1:7">
      <c r="A449" s="447"/>
      <c r="B449" s="469"/>
      <c r="C449" s="469"/>
      <c r="D449" s="470"/>
      <c r="E449" s="471"/>
      <c r="F449" s="472"/>
      <c r="G449" s="484"/>
    </row>
    <row r="450" spans="1:7">
      <c r="A450" s="447"/>
      <c r="B450" s="469"/>
      <c r="C450" s="469"/>
      <c r="D450" s="470"/>
      <c r="E450" s="471"/>
      <c r="F450" s="472"/>
      <c r="G450" s="484"/>
    </row>
    <row r="451" spans="1:7">
      <c r="A451" s="447"/>
      <c r="B451" s="469"/>
      <c r="C451" s="469"/>
      <c r="D451" s="470"/>
      <c r="E451" s="471"/>
      <c r="F451" s="472"/>
      <c r="G451" s="484"/>
    </row>
    <row r="452" spans="1:7">
      <c r="A452" s="447"/>
      <c r="B452" s="469"/>
      <c r="C452" s="469"/>
      <c r="D452" s="470"/>
      <c r="E452" s="471"/>
      <c r="F452" s="472"/>
      <c r="G452" s="484"/>
    </row>
    <row r="453" spans="1:7">
      <c r="A453" s="447"/>
      <c r="B453" s="469"/>
      <c r="C453" s="469"/>
      <c r="D453" s="470"/>
      <c r="E453" s="471"/>
      <c r="F453" s="472"/>
      <c r="G453" s="484"/>
    </row>
    <row r="454" spans="1:7">
      <c r="A454" s="447"/>
      <c r="B454" s="469"/>
      <c r="C454" s="469"/>
      <c r="D454" s="470"/>
      <c r="E454" s="471"/>
      <c r="F454" s="472"/>
      <c r="G454" s="484"/>
    </row>
    <row r="455" spans="1:7">
      <c r="A455" s="447"/>
      <c r="B455" s="469"/>
      <c r="C455" s="469"/>
      <c r="D455" s="470"/>
      <c r="E455" s="471"/>
      <c r="F455" s="472"/>
      <c r="G455" s="484"/>
    </row>
    <row r="456" spans="1:7">
      <c r="A456" s="447"/>
      <c r="B456" s="469"/>
      <c r="C456" s="469"/>
      <c r="D456" s="470"/>
      <c r="E456" s="471"/>
      <c r="F456" s="472"/>
      <c r="G456" s="484"/>
    </row>
    <row r="457" spans="1:7">
      <c r="A457" s="447"/>
      <c r="B457" s="469"/>
      <c r="C457" s="469"/>
      <c r="D457" s="470"/>
      <c r="E457" s="471"/>
      <c r="F457" s="472"/>
      <c r="G457" s="484"/>
    </row>
    <row r="458" spans="1:7">
      <c r="A458" s="447"/>
      <c r="B458" s="469"/>
      <c r="C458" s="469"/>
      <c r="D458" s="470"/>
      <c r="E458" s="471"/>
      <c r="F458" s="472"/>
      <c r="G458" s="484"/>
    </row>
    <row r="459" spans="1:7">
      <c r="A459" s="447"/>
      <c r="B459" s="469"/>
      <c r="C459" s="469"/>
      <c r="D459" s="470"/>
      <c r="E459" s="471"/>
      <c r="F459" s="472"/>
      <c r="G459" s="484"/>
    </row>
    <row r="460" spans="1:7">
      <c r="A460" s="447"/>
      <c r="B460" s="469"/>
      <c r="C460" s="469"/>
      <c r="D460" s="470"/>
      <c r="E460" s="471"/>
      <c r="F460" s="472"/>
      <c r="G460" s="484"/>
    </row>
    <row r="461" spans="1:7">
      <c r="A461" s="447"/>
      <c r="B461" s="469"/>
      <c r="C461" s="469"/>
      <c r="D461" s="470"/>
      <c r="E461" s="471"/>
      <c r="F461" s="472"/>
      <c r="G461" s="484"/>
    </row>
    <row r="462" spans="1:7">
      <c r="A462" s="447"/>
      <c r="B462" s="469"/>
      <c r="C462" s="469"/>
      <c r="D462" s="470"/>
      <c r="E462" s="471"/>
      <c r="F462" s="472"/>
      <c r="G462" s="484"/>
    </row>
    <row r="463" spans="1:7">
      <c r="A463" s="447"/>
      <c r="B463" s="469"/>
      <c r="C463" s="469"/>
      <c r="D463" s="470"/>
      <c r="E463" s="471"/>
      <c r="F463" s="472"/>
      <c r="G463" s="484"/>
    </row>
    <row r="464" spans="1:7">
      <c r="A464" s="447"/>
      <c r="B464" s="469"/>
      <c r="C464" s="469"/>
      <c r="D464" s="470"/>
      <c r="E464" s="471"/>
      <c r="F464" s="472"/>
      <c r="G464" s="484"/>
    </row>
    <row r="465" spans="1:7">
      <c r="A465" s="447"/>
      <c r="B465" s="469"/>
      <c r="C465" s="469"/>
      <c r="D465" s="470"/>
      <c r="E465" s="471"/>
      <c r="F465" s="472"/>
      <c r="G465" s="484"/>
    </row>
    <row r="466" spans="1:7">
      <c r="A466" s="447"/>
      <c r="B466" s="469"/>
      <c r="C466" s="469"/>
      <c r="D466" s="470"/>
      <c r="E466" s="471"/>
      <c r="F466" s="472"/>
      <c r="G466" s="484"/>
    </row>
    <row r="467" spans="1:7">
      <c r="A467" s="447"/>
      <c r="B467" s="469"/>
      <c r="C467" s="469"/>
      <c r="D467" s="470"/>
      <c r="E467" s="471"/>
      <c r="F467" s="472"/>
      <c r="G467" s="484"/>
    </row>
    <row r="468" spans="1:7">
      <c r="A468" s="447"/>
      <c r="B468" s="469"/>
      <c r="C468" s="469"/>
      <c r="D468" s="470"/>
      <c r="E468" s="471"/>
      <c r="F468" s="472"/>
      <c r="G468" s="484"/>
    </row>
    <row r="469" spans="1:7">
      <c r="A469" s="447"/>
      <c r="B469" s="469"/>
      <c r="C469" s="469"/>
      <c r="D469" s="470"/>
      <c r="E469" s="471"/>
      <c r="F469" s="472"/>
      <c r="G469" s="484"/>
    </row>
    <row r="470" spans="1:7">
      <c r="A470" s="447"/>
      <c r="B470" s="469"/>
      <c r="C470" s="469"/>
      <c r="D470" s="470"/>
      <c r="E470" s="471"/>
      <c r="F470" s="472"/>
      <c r="G470" s="484"/>
    </row>
    <row r="471" spans="1:7">
      <c r="A471" s="447"/>
      <c r="B471" s="469"/>
      <c r="C471" s="469"/>
      <c r="D471" s="470"/>
      <c r="E471" s="471"/>
      <c r="F471" s="472"/>
      <c r="G471" s="484"/>
    </row>
    <row r="472" spans="1:7">
      <c r="A472" s="447"/>
      <c r="B472" s="469"/>
      <c r="C472" s="469"/>
      <c r="D472" s="470"/>
      <c r="E472" s="471"/>
      <c r="F472" s="472"/>
      <c r="G472" s="484"/>
    </row>
    <row r="473" spans="1:7">
      <c r="A473" s="447"/>
      <c r="B473" s="469"/>
      <c r="C473" s="469"/>
      <c r="D473" s="470"/>
      <c r="E473" s="471"/>
      <c r="F473" s="472"/>
      <c r="G473" s="484"/>
    </row>
    <row r="474" spans="1:7">
      <c r="A474" s="447"/>
      <c r="B474" s="469"/>
      <c r="C474" s="469"/>
      <c r="D474" s="470"/>
      <c r="E474" s="471"/>
      <c r="F474" s="472"/>
      <c r="G474" s="484"/>
    </row>
    <row r="475" spans="1:7">
      <c r="A475" s="447"/>
      <c r="B475" s="469"/>
      <c r="C475" s="469"/>
      <c r="D475" s="470"/>
      <c r="E475" s="471"/>
      <c r="F475" s="472"/>
      <c r="G475" s="484"/>
    </row>
    <row r="476" spans="1:7">
      <c r="A476" s="447"/>
      <c r="B476" s="469"/>
      <c r="C476" s="469"/>
      <c r="D476" s="470"/>
      <c r="E476" s="471"/>
      <c r="F476" s="472"/>
      <c r="G476" s="484"/>
    </row>
    <row r="477" spans="1:7">
      <c r="A477" s="447"/>
      <c r="B477" s="469"/>
      <c r="C477" s="469"/>
      <c r="D477" s="470"/>
      <c r="E477" s="471"/>
      <c r="F477" s="472"/>
      <c r="G477" s="484"/>
    </row>
    <row r="478" spans="1:7">
      <c r="A478" s="447"/>
      <c r="B478" s="469"/>
      <c r="C478" s="469"/>
      <c r="D478" s="470"/>
      <c r="E478" s="471"/>
      <c r="F478" s="472"/>
      <c r="G478" s="484"/>
    </row>
    <row r="479" spans="1:7">
      <c r="A479" s="447"/>
      <c r="B479" s="469"/>
      <c r="C479" s="469"/>
      <c r="D479" s="470"/>
      <c r="E479" s="471"/>
      <c r="F479" s="472"/>
      <c r="G479" s="484"/>
    </row>
    <row r="480" spans="1:7">
      <c r="A480" s="447"/>
      <c r="B480" s="469"/>
      <c r="C480" s="469"/>
      <c r="D480" s="470"/>
      <c r="E480" s="471"/>
      <c r="F480" s="472"/>
      <c r="G480" s="484"/>
    </row>
    <row r="481" spans="1:7">
      <c r="A481" s="447"/>
      <c r="B481" s="469"/>
      <c r="C481" s="469"/>
      <c r="D481" s="470"/>
      <c r="E481" s="471"/>
      <c r="F481" s="472"/>
      <c r="G481" s="484"/>
    </row>
    <row r="482" spans="1:7">
      <c r="A482" s="447"/>
      <c r="B482" s="469"/>
      <c r="C482" s="469"/>
      <c r="D482" s="470"/>
      <c r="E482" s="471"/>
      <c r="F482" s="472"/>
      <c r="G482" s="484"/>
    </row>
    <row r="483" spans="1:7">
      <c r="A483" s="447"/>
      <c r="B483" s="469"/>
      <c r="C483" s="469"/>
      <c r="D483" s="470"/>
      <c r="E483" s="471"/>
      <c r="F483" s="472"/>
      <c r="G483" s="484"/>
    </row>
    <row r="484" spans="1:7">
      <c r="A484" s="447"/>
      <c r="B484" s="469"/>
      <c r="C484" s="469"/>
      <c r="D484" s="470"/>
      <c r="E484" s="471"/>
      <c r="F484" s="472"/>
      <c r="G484" s="484"/>
    </row>
    <row r="485" spans="1:7">
      <c r="A485" s="447"/>
      <c r="B485" s="469"/>
      <c r="C485" s="469"/>
      <c r="D485" s="470"/>
      <c r="E485" s="471"/>
      <c r="F485" s="472"/>
      <c r="G485" s="484"/>
    </row>
    <row r="486" spans="1:7">
      <c r="A486" s="447"/>
      <c r="B486" s="469"/>
      <c r="C486" s="469"/>
      <c r="D486" s="470"/>
      <c r="E486" s="471"/>
      <c r="F486" s="472"/>
      <c r="G486" s="484"/>
    </row>
    <row r="487" spans="1:7">
      <c r="A487" s="447"/>
      <c r="B487" s="469"/>
      <c r="C487" s="469"/>
      <c r="D487" s="470"/>
      <c r="E487" s="471"/>
      <c r="F487" s="472"/>
      <c r="G487" s="484"/>
    </row>
    <row r="488" spans="1:7">
      <c r="A488" s="447"/>
      <c r="B488" s="469"/>
      <c r="C488" s="469"/>
      <c r="D488" s="470"/>
      <c r="E488" s="471"/>
      <c r="F488" s="472"/>
      <c r="G488" s="484"/>
    </row>
    <row r="489" spans="1:7">
      <c r="A489" s="447"/>
      <c r="B489" s="469"/>
      <c r="C489" s="469"/>
      <c r="D489" s="470"/>
      <c r="E489" s="471"/>
      <c r="F489" s="472"/>
      <c r="G489" s="484"/>
    </row>
    <row r="490" spans="1:7">
      <c r="A490" s="447"/>
      <c r="B490" s="469"/>
      <c r="C490" s="469"/>
      <c r="D490" s="470"/>
      <c r="E490" s="471"/>
      <c r="F490" s="472"/>
      <c r="G490" s="484"/>
    </row>
    <row r="491" spans="1:7">
      <c r="A491" s="447"/>
      <c r="B491" s="469"/>
      <c r="C491" s="469"/>
      <c r="D491" s="470"/>
      <c r="E491" s="471"/>
      <c r="F491" s="472"/>
      <c r="G491" s="484"/>
    </row>
    <row r="492" spans="1:7">
      <c r="A492" s="447"/>
      <c r="B492" s="469"/>
      <c r="C492" s="469"/>
      <c r="D492" s="470"/>
      <c r="E492" s="471"/>
      <c r="F492" s="472"/>
      <c r="G492" s="484"/>
    </row>
    <row r="493" spans="1:7">
      <c r="A493" s="447"/>
      <c r="B493" s="469"/>
      <c r="C493" s="469"/>
      <c r="D493" s="470"/>
      <c r="E493" s="471"/>
      <c r="F493" s="472"/>
      <c r="G493" s="484"/>
    </row>
    <row r="494" spans="1:7">
      <c r="A494" s="447"/>
      <c r="B494" s="469"/>
      <c r="C494" s="469"/>
      <c r="D494" s="470"/>
      <c r="E494" s="471"/>
      <c r="F494" s="472"/>
      <c r="G494" s="484"/>
    </row>
    <row r="495" spans="1:7">
      <c r="A495" s="447"/>
      <c r="B495" s="469"/>
      <c r="C495" s="469"/>
      <c r="D495" s="470"/>
      <c r="E495" s="471"/>
      <c r="F495" s="472"/>
      <c r="G495" s="484"/>
    </row>
    <row r="496" spans="1:7">
      <c r="A496" s="447"/>
      <c r="B496" s="469"/>
      <c r="C496" s="469"/>
      <c r="D496" s="470"/>
      <c r="E496" s="471"/>
      <c r="F496" s="472"/>
      <c r="G496" s="484"/>
    </row>
    <row r="497" spans="1:7">
      <c r="A497" s="447"/>
      <c r="B497" s="469"/>
      <c r="C497" s="469"/>
      <c r="D497" s="470"/>
      <c r="E497" s="471"/>
      <c r="F497" s="472"/>
      <c r="G497" s="484"/>
    </row>
    <row r="498" spans="1:7">
      <c r="A498" s="447"/>
      <c r="B498" s="469"/>
      <c r="C498" s="469"/>
      <c r="D498" s="470"/>
      <c r="E498" s="471"/>
      <c r="F498" s="472"/>
      <c r="G498" s="484"/>
    </row>
    <row r="499" spans="1:7">
      <c r="A499" s="447"/>
      <c r="B499" s="469"/>
      <c r="C499" s="469"/>
      <c r="D499" s="470"/>
      <c r="E499" s="471"/>
      <c r="F499" s="472"/>
      <c r="G499" s="484"/>
    </row>
    <row r="500" spans="1:7">
      <c r="A500" s="447"/>
      <c r="B500" s="469"/>
      <c r="C500" s="469"/>
      <c r="D500" s="470"/>
      <c r="E500" s="471"/>
      <c r="F500" s="472"/>
      <c r="G500" s="484"/>
    </row>
    <row r="501" spans="1:7">
      <c r="A501" s="447"/>
      <c r="B501" s="469"/>
      <c r="C501" s="469"/>
      <c r="D501" s="470"/>
      <c r="E501" s="471"/>
      <c r="F501" s="472"/>
      <c r="G501" s="484"/>
    </row>
    <row r="502" spans="1:7">
      <c r="A502" s="447"/>
      <c r="B502" s="469"/>
      <c r="C502" s="469"/>
      <c r="D502" s="470"/>
      <c r="E502" s="471"/>
      <c r="F502" s="472"/>
      <c r="G502" s="484"/>
    </row>
    <row r="503" spans="1:7">
      <c r="A503" s="447"/>
      <c r="B503" s="469"/>
      <c r="C503" s="469"/>
      <c r="D503" s="470"/>
      <c r="E503" s="471"/>
      <c r="F503" s="472"/>
      <c r="G503" s="484"/>
    </row>
    <row r="504" spans="1:7">
      <c r="A504" s="447"/>
      <c r="B504" s="469"/>
      <c r="C504" s="469"/>
      <c r="D504" s="470"/>
      <c r="E504" s="471"/>
      <c r="F504" s="472"/>
      <c r="G504" s="484"/>
    </row>
    <row r="505" spans="1:7">
      <c r="A505" s="447"/>
      <c r="B505" s="469"/>
      <c r="C505" s="469"/>
      <c r="D505" s="470"/>
      <c r="E505" s="471"/>
      <c r="F505" s="472"/>
      <c r="G505" s="484"/>
    </row>
    <row r="506" spans="1:7">
      <c r="A506" s="447"/>
      <c r="B506" s="469"/>
      <c r="C506" s="469"/>
      <c r="D506" s="470"/>
      <c r="E506" s="471"/>
      <c r="F506" s="472"/>
      <c r="G506" s="484"/>
    </row>
    <row r="507" spans="1:7">
      <c r="A507" s="447"/>
      <c r="B507" s="469"/>
      <c r="C507" s="469"/>
      <c r="D507" s="470"/>
      <c r="E507" s="471"/>
      <c r="F507" s="472"/>
      <c r="G507" s="484"/>
    </row>
    <row r="508" spans="1:7">
      <c r="A508" s="447"/>
      <c r="B508" s="469"/>
      <c r="C508" s="469"/>
      <c r="D508" s="470"/>
      <c r="E508" s="471"/>
      <c r="F508" s="472"/>
      <c r="G508" s="484"/>
    </row>
    <row r="509" spans="1:7">
      <c r="A509" s="447"/>
      <c r="B509" s="469"/>
      <c r="C509" s="469"/>
      <c r="D509" s="470"/>
      <c r="E509" s="471"/>
      <c r="F509" s="472"/>
      <c r="G509" s="484"/>
    </row>
    <row r="510" spans="1:7">
      <c r="A510" s="447"/>
      <c r="B510" s="469"/>
      <c r="C510" s="469"/>
      <c r="D510" s="470"/>
      <c r="E510" s="471"/>
      <c r="F510" s="472"/>
      <c r="G510" s="484"/>
    </row>
    <row r="511" spans="1:7">
      <c r="A511" s="447"/>
      <c r="B511" s="469"/>
      <c r="C511" s="469"/>
      <c r="D511" s="470"/>
      <c r="E511" s="471"/>
      <c r="F511" s="472"/>
      <c r="G511" s="484"/>
    </row>
    <row r="512" spans="1:7">
      <c r="A512" s="447"/>
      <c r="B512" s="469"/>
      <c r="C512" s="469"/>
      <c r="D512" s="470"/>
      <c r="E512" s="471"/>
      <c r="F512" s="472"/>
      <c r="G512" s="484"/>
    </row>
    <row r="513" spans="1:7">
      <c r="A513" s="447"/>
      <c r="B513" s="469"/>
      <c r="C513" s="469"/>
      <c r="D513" s="470"/>
      <c r="E513" s="471"/>
      <c r="F513" s="472"/>
      <c r="G513" s="484"/>
    </row>
    <row r="514" spans="1:7">
      <c r="A514" s="447"/>
      <c r="B514" s="469"/>
      <c r="C514" s="469"/>
      <c r="D514" s="470"/>
      <c r="E514" s="471"/>
      <c r="F514" s="472"/>
      <c r="G514" s="484"/>
    </row>
    <row r="515" spans="1:7">
      <c r="A515" s="447"/>
      <c r="B515" s="469"/>
      <c r="C515" s="469"/>
      <c r="D515" s="470"/>
      <c r="E515" s="471"/>
      <c r="F515" s="472"/>
      <c r="G515" s="484"/>
    </row>
    <row r="516" spans="1:7">
      <c r="A516" s="447"/>
      <c r="B516" s="469"/>
      <c r="C516" s="469"/>
      <c r="D516" s="470"/>
      <c r="E516" s="471"/>
      <c r="F516" s="472"/>
      <c r="G516" s="484"/>
    </row>
    <row r="517" spans="1:7">
      <c r="A517" s="447"/>
      <c r="B517" s="469"/>
      <c r="C517" s="469"/>
      <c r="D517" s="470"/>
      <c r="E517" s="471"/>
      <c r="F517" s="472"/>
      <c r="G517" s="484"/>
    </row>
    <row r="518" spans="1:7">
      <c r="A518" s="447"/>
      <c r="B518" s="469"/>
      <c r="C518" s="469"/>
      <c r="D518" s="470"/>
      <c r="E518" s="471"/>
      <c r="F518" s="472"/>
      <c r="G518" s="484"/>
    </row>
    <row r="519" spans="1:7">
      <c r="A519" s="447"/>
      <c r="B519" s="469"/>
      <c r="C519" s="469"/>
      <c r="D519" s="470"/>
      <c r="E519" s="471"/>
      <c r="F519" s="472"/>
      <c r="G519" s="484"/>
    </row>
    <row r="520" spans="1:7">
      <c r="A520" s="447"/>
      <c r="B520" s="469"/>
      <c r="C520" s="469"/>
      <c r="D520" s="470"/>
      <c r="E520" s="471"/>
      <c r="F520" s="472"/>
      <c r="G520" s="484"/>
    </row>
    <row r="521" spans="1:7">
      <c r="A521" s="447"/>
      <c r="B521" s="469"/>
      <c r="C521" s="469"/>
      <c r="D521" s="470"/>
      <c r="E521" s="471"/>
      <c r="F521" s="472"/>
      <c r="G521" s="484"/>
    </row>
    <row r="522" spans="1:7">
      <c r="A522" s="447"/>
      <c r="B522" s="469"/>
      <c r="C522" s="469"/>
      <c r="D522" s="470"/>
      <c r="E522" s="471"/>
      <c r="F522" s="472"/>
      <c r="G522" s="484"/>
    </row>
    <row r="523" spans="1:7">
      <c r="A523" s="447"/>
      <c r="B523" s="469"/>
      <c r="C523" s="469"/>
      <c r="D523" s="470"/>
      <c r="E523" s="471"/>
      <c r="F523" s="472"/>
      <c r="G523" s="484"/>
    </row>
    <row r="524" spans="1:7">
      <c r="A524" s="447"/>
      <c r="B524" s="469"/>
      <c r="C524" s="469"/>
      <c r="D524" s="470"/>
      <c r="E524" s="471"/>
      <c r="F524" s="472"/>
      <c r="G524" s="484"/>
    </row>
    <row r="525" spans="1:7">
      <c r="A525" s="447"/>
      <c r="B525" s="469"/>
      <c r="C525" s="469"/>
      <c r="D525" s="470"/>
      <c r="E525" s="471"/>
      <c r="F525" s="472"/>
      <c r="G525" s="484"/>
    </row>
    <row r="526" spans="1:7">
      <c r="A526" s="447"/>
      <c r="B526" s="469"/>
      <c r="C526" s="469"/>
      <c r="D526" s="470"/>
      <c r="E526" s="471"/>
      <c r="F526" s="472"/>
      <c r="G526" s="484"/>
    </row>
    <row r="527" spans="1:7">
      <c r="A527" s="447"/>
      <c r="B527" s="469"/>
      <c r="C527" s="469"/>
      <c r="D527" s="470"/>
      <c r="E527" s="471"/>
      <c r="F527" s="472"/>
      <c r="G527" s="484"/>
    </row>
    <row r="528" spans="1:7">
      <c r="A528" s="447"/>
      <c r="B528" s="469"/>
      <c r="C528" s="469"/>
      <c r="D528" s="470"/>
      <c r="E528" s="471"/>
      <c r="F528" s="472"/>
      <c r="G528" s="484"/>
    </row>
    <row r="529" spans="1:7">
      <c r="A529" s="447"/>
      <c r="B529" s="469"/>
      <c r="C529" s="469"/>
      <c r="D529" s="470"/>
      <c r="E529" s="471"/>
      <c r="F529" s="472"/>
      <c r="G529" s="484"/>
    </row>
    <row r="530" spans="1:7">
      <c r="A530" s="447"/>
      <c r="B530" s="469"/>
      <c r="C530" s="469"/>
      <c r="D530" s="470"/>
      <c r="E530" s="471"/>
      <c r="F530" s="472"/>
      <c r="G530" s="484"/>
    </row>
    <row r="531" spans="1:7">
      <c r="A531" s="447"/>
      <c r="B531" s="469"/>
      <c r="C531" s="469"/>
      <c r="D531" s="470"/>
      <c r="E531" s="471"/>
      <c r="F531" s="472"/>
      <c r="G531" s="484"/>
    </row>
    <row r="532" spans="1:7">
      <c r="A532" s="447"/>
      <c r="B532" s="469"/>
      <c r="C532" s="469"/>
      <c r="D532" s="470"/>
      <c r="E532" s="471"/>
      <c r="F532" s="472"/>
      <c r="G532" s="484"/>
    </row>
    <row r="533" spans="1:7">
      <c r="A533" s="447"/>
      <c r="B533" s="469"/>
      <c r="C533" s="469"/>
      <c r="D533" s="470"/>
      <c r="E533" s="471"/>
      <c r="F533" s="472"/>
      <c r="G533" s="484"/>
    </row>
    <row r="534" spans="1:7">
      <c r="A534" s="447"/>
      <c r="B534" s="469"/>
      <c r="C534" s="469"/>
      <c r="D534" s="470"/>
      <c r="E534" s="471"/>
      <c r="F534" s="472"/>
      <c r="G534" s="484"/>
    </row>
    <row r="535" spans="1:7">
      <c r="A535" s="447"/>
      <c r="B535" s="469"/>
      <c r="C535" s="469"/>
      <c r="D535" s="470"/>
      <c r="E535" s="471"/>
      <c r="F535" s="472"/>
      <c r="G535" s="484"/>
    </row>
    <row r="536" spans="1:7">
      <c r="A536" s="447"/>
      <c r="B536" s="469"/>
      <c r="C536" s="469"/>
      <c r="D536" s="470"/>
      <c r="E536" s="471"/>
      <c r="F536" s="472"/>
      <c r="G536" s="484"/>
    </row>
    <row r="537" spans="1:7">
      <c r="A537" s="447"/>
      <c r="B537" s="469"/>
      <c r="C537" s="469"/>
      <c r="D537" s="470"/>
      <c r="E537" s="471"/>
      <c r="F537" s="472"/>
      <c r="G537" s="484"/>
    </row>
    <row r="538" spans="1:7">
      <c r="A538" s="447"/>
      <c r="B538" s="469"/>
      <c r="C538" s="469"/>
      <c r="D538" s="470"/>
      <c r="E538" s="471"/>
      <c r="F538" s="472"/>
      <c r="G538" s="484"/>
    </row>
    <row r="539" spans="1:7">
      <c r="A539" s="447"/>
      <c r="B539" s="469"/>
      <c r="C539" s="469"/>
      <c r="D539" s="470"/>
      <c r="E539" s="471"/>
      <c r="F539" s="472"/>
      <c r="G539" s="484"/>
    </row>
    <row r="540" spans="1:7">
      <c r="A540" s="447"/>
      <c r="B540" s="469"/>
      <c r="C540" s="469"/>
      <c r="D540" s="470"/>
      <c r="E540" s="471"/>
      <c r="F540" s="472"/>
      <c r="G540" s="484"/>
    </row>
    <row r="541" spans="1:7">
      <c r="A541" s="447"/>
      <c r="B541" s="469"/>
      <c r="C541" s="469"/>
      <c r="D541" s="470"/>
      <c r="E541" s="471"/>
      <c r="F541" s="472"/>
      <c r="G541" s="484"/>
    </row>
    <row r="542" spans="1:7">
      <c r="A542" s="447"/>
      <c r="B542" s="469"/>
      <c r="C542" s="469"/>
      <c r="D542" s="470"/>
      <c r="E542" s="471"/>
      <c r="F542" s="472"/>
      <c r="G542" s="484"/>
    </row>
    <row r="543" spans="1:7">
      <c r="A543" s="447"/>
      <c r="B543" s="469"/>
      <c r="C543" s="469"/>
      <c r="D543" s="470"/>
      <c r="E543" s="471"/>
      <c r="F543" s="472"/>
      <c r="G543" s="484"/>
    </row>
    <row r="544" spans="1:7">
      <c r="A544" s="447"/>
      <c r="B544" s="469"/>
      <c r="C544" s="469"/>
      <c r="D544" s="470"/>
      <c r="E544" s="471"/>
      <c r="F544" s="472"/>
      <c r="G544" s="484"/>
    </row>
    <row r="545" spans="1:7">
      <c r="A545" s="447"/>
      <c r="B545" s="469"/>
      <c r="C545" s="469"/>
      <c r="D545" s="470"/>
      <c r="E545" s="471"/>
      <c r="F545" s="472"/>
      <c r="G545" s="484"/>
    </row>
    <row r="546" spans="1:7">
      <c r="A546" s="447"/>
      <c r="B546" s="469"/>
      <c r="C546" s="469"/>
      <c r="D546" s="470"/>
      <c r="E546" s="471"/>
      <c r="F546" s="472"/>
      <c r="G546" s="484"/>
    </row>
    <row r="547" spans="1:7">
      <c r="A547" s="447"/>
      <c r="B547" s="469"/>
      <c r="C547" s="469"/>
      <c r="D547" s="470"/>
      <c r="E547" s="471"/>
      <c r="F547" s="472"/>
      <c r="G547" s="484"/>
    </row>
    <row r="548" spans="1:7">
      <c r="A548" s="447"/>
      <c r="B548" s="469"/>
      <c r="C548" s="469"/>
      <c r="D548" s="470"/>
      <c r="E548" s="471"/>
      <c r="F548" s="472"/>
      <c r="G548" s="484"/>
    </row>
    <row r="549" spans="1:7">
      <c r="A549" s="447"/>
      <c r="B549" s="469"/>
      <c r="C549" s="469"/>
      <c r="D549" s="470"/>
      <c r="E549" s="471"/>
      <c r="F549" s="472"/>
      <c r="G549" s="484"/>
    </row>
    <row r="550" spans="1:7">
      <c r="A550" s="447"/>
      <c r="B550" s="469"/>
      <c r="C550" s="469"/>
      <c r="D550" s="470"/>
      <c r="E550" s="471"/>
      <c r="F550" s="472"/>
      <c r="G550" s="484"/>
    </row>
    <row r="551" spans="1:7">
      <c r="A551" s="447"/>
      <c r="B551" s="469"/>
      <c r="C551" s="469"/>
      <c r="D551" s="470"/>
      <c r="E551" s="471"/>
      <c r="F551" s="472"/>
      <c r="G551" s="484"/>
    </row>
    <row r="552" spans="1:7">
      <c r="A552" s="447"/>
      <c r="B552" s="469"/>
      <c r="C552" s="469"/>
      <c r="D552" s="470"/>
      <c r="E552" s="471"/>
      <c r="F552" s="472"/>
      <c r="G552" s="484"/>
    </row>
    <row r="553" spans="1:7">
      <c r="A553" s="447"/>
      <c r="B553" s="469"/>
      <c r="C553" s="469"/>
      <c r="D553" s="470"/>
      <c r="E553" s="471"/>
      <c r="F553" s="472"/>
      <c r="G553" s="484"/>
    </row>
    <row r="554" spans="1:7">
      <c r="A554" s="447"/>
      <c r="B554" s="469"/>
      <c r="C554" s="469"/>
      <c r="D554" s="470"/>
      <c r="E554" s="471"/>
      <c r="F554" s="472"/>
      <c r="G554" s="484"/>
    </row>
    <row r="555" spans="1:7">
      <c r="A555" s="447"/>
      <c r="B555" s="469"/>
      <c r="C555" s="469"/>
      <c r="D555" s="470"/>
      <c r="E555" s="471"/>
      <c r="F555" s="472"/>
      <c r="G555" s="484"/>
    </row>
    <row r="556" spans="1:7">
      <c r="A556" s="447"/>
      <c r="B556" s="469"/>
      <c r="C556" s="469"/>
      <c r="D556" s="470"/>
      <c r="E556" s="471"/>
      <c r="F556" s="472"/>
      <c r="G556" s="484"/>
    </row>
    <row r="557" spans="1:7">
      <c r="A557" s="447"/>
      <c r="B557" s="469"/>
      <c r="C557" s="469"/>
      <c r="D557" s="470"/>
      <c r="E557" s="471"/>
      <c r="F557" s="472"/>
      <c r="G557" s="484"/>
    </row>
    <row r="558" spans="1:7">
      <c r="A558" s="447"/>
      <c r="B558" s="469"/>
      <c r="C558" s="469"/>
      <c r="D558" s="470"/>
      <c r="E558" s="471"/>
      <c r="F558" s="472"/>
      <c r="G558" s="484"/>
    </row>
    <row r="559" spans="1:7">
      <c r="A559" s="447"/>
      <c r="B559" s="469"/>
      <c r="C559" s="469"/>
      <c r="D559" s="470"/>
      <c r="E559" s="471"/>
      <c r="F559" s="472"/>
      <c r="G559" s="484"/>
    </row>
    <row r="560" spans="1:7">
      <c r="A560" s="447"/>
      <c r="B560" s="469"/>
      <c r="C560" s="469"/>
      <c r="D560" s="470"/>
      <c r="E560" s="471"/>
      <c r="F560" s="472"/>
      <c r="G560" s="484"/>
    </row>
    <row r="561" spans="1:7">
      <c r="A561" s="447"/>
      <c r="B561" s="469"/>
      <c r="C561" s="469"/>
      <c r="D561" s="470"/>
      <c r="E561" s="471"/>
      <c r="F561" s="472"/>
      <c r="G561" s="484"/>
    </row>
    <row r="562" spans="1:7">
      <c r="A562" s="447"/>
      <c r="B562" s="469"/>
      <c r="C562" s="469"/>
      <c r="D562" s="470"/>
      <c r="E562" s="471"/>
      <c r="F562" s="472"/>
      <c r="G562" s="484"/>
    </row>
    <row r="563" spans="1:7">
      <c r="A563" s="447"/>
      <c r="B563" s="469"/>
      <c r="C563" s="469"/>
      <c r="D563" s="470"/>
      <c r="E563" s="471"/>
      <c r="F563" s="472"/>
      <c r="G563" s="484"/>
    </row>
    <row r="564" spans="1:7">
      <c r="A564" s="447"/>
      <c r="B564" s="469"/>
      <c r="C564" s="469"/>
      <c r="D564" s="470"/>
      <c r="E564" s="471"/>
      <c r="F564" s="472"/>
      <c r="G564" s="484"/>
    </row>
    <row r="565" spans="1:7">
      <c r="A565" s="447"/>
      <c r="B565" s="469"/>
      <c r="C565" s="469"/>
      <c r="D565" s="470"/>
      <c r="E565" s="471"/>
      <c r="F565" s="472"/>
      <c r="G565" s="484"/>
    </row>
    <row r="566" spans="1:7">
      <c r="A566" s="447"/>
      <c r="B566" s="469"/>
      <c r="C566" s="469"/>
      <c r="D566" s="470"/>
      <c r="E566" s="471"/>
      <c r="F566" s="472"/>
      <c r="G566" s="484"/>
    </row>
    <row r="567" spans="1:7">
      <c r="A567" s="447"/>
      <c r="B567" s="469"/>
      <c r="C567" s="469"/>
      <c r="D567" s="470"/>
      <c r="E567" s="471"/>
      <c r="F567" s="472"/>
      <c r="G567" s="484"/>
    </row>
    <row r="568" spans="1:7">
      <c r="A568" s="447"/>
      <c r="B568" s="469"/>
      <c r="C568" s="469"/>
      <c r="D568" s="470"/>
      <c r="E568" s="471"/>
      <c r="F568" s="472"/>
      <c r="G568" s="484"/>
    </row>
    <row r="569" spans="1:7">
      <c r="A569" s="447"/>
      <c r="B569" s="469"/>
      <c r="C569" s="469"/>
      <c r="D569" s="470"/>
      <c r="E569" s="471"/>
      <c r="F569" s="472"/>
      <c r="G569" s="484"/>
    </row>
    <row r="570" spans="1:7">
      <c r="A570" s="447"/>
      <c r="B570" s="469"/>
      <c r="C570" s="469"/>
      <c r="D570" s="470"/>
      <c r="E570" s="471"/>
      <c r="F570" s="472"/>
      <c r="G570" s="484"/>
    </row>
    <row r="571" spans="1:7">
      <c r="A571" s="447"/>
      <c r="B571" s="469"/>
      <c r="C571" s="469"/>
      <c r="D571" s="470"/>
      <c r="E571" s="471"/>
      <c r="F571" s="472"/>
      <c r="G571" s="484"/>
    </row>
    <row r="572" spans="1:7">
      <c r="A572" s="447"/>
      <c r="B572" s="469"/>
      <c r="C572" s="469"/>
      <c r="D572" s="470"/>
      <c r="E572" s="471"/>
      <c r="F572" s="472"/>
      <c r="G572" s="484"/>
    </row>
    <row r="573" spans="1:7">
      <c r="A573" s="447"/>
      <c r="B573" s="469"/>
      <c r="C573" s="469"/>
      <c r="D573" s="470"/>
      <c r="E573" s="471"/>
      <c r="F573" s="472"/>
      <c r="G573" s="484"/>
    </row>
    <row r="574" spans="1:7">
      <c r="A574" s="447"/>
      <c r="B574" s="469"/>
      <c r="C574" s="469"/>
      <c r="D574" s="470"/>
      <c r="E574" s="471"/>
      <c r="F574" s="472"/>
      <c r="G574" s="484"/>
    </row>
    <row r="575" spans="1:7">
      <c r="A575" s="447"/>
      <c r="B575" s="469"/>
      <c r="C575" s="469"/>
      <c r="D575" s="470"/>
      <c r="E575" s="471"/>
      <c r="F575" s="472"/>
      <c r="G575" s="484"/>
    </row>
    <row r="576" spans="1:7">
      <c r="A576" s="447"/>
      <c r="B576" s="469"/>
      <c r="C576" s="469"/>
      <c r="D576" s="470"/>
      <c r="E576" s="471"/>
      <c r="F576" s="472"/>
      <c r="G576" s="484"/>
    </row>
    <row r="577" spans="1:7">
      <c r="A577" s="447"/>
      <c r="B577" s="469"/>
      <c r="C577" s="469"/>
      <c r="D577" s="470"/>
      <c r="E577" s="471"/>
      <c r="F577" s="472"/>
      <c r="G577" s="484"/>
    </row>
    <row r="578" spans="1:7">
      <c r="A578" s="447"/>
      <c r="B578" s="469"/>
      <c r="C578" s="469"/>
      <c r="D578" s="470"/>
      <c r="E578" s="471"/>
      <c r="F578" s="472"/>
      <c r="G578" s="484"/>
    </row>
    <row r="579" spans="1:7">
      <c r="A579" s="447"/>
      <c r="B579" s="469"/>
      <c r="C579" s="469"/>
      <c r="D579" s="470"/>
      <c r="E579" s="471"/>
      <c r="F579" s="472"/>
      <c r="G579" s="484"/>
    </row>
    <row r="580" spans="1:7">
      <c r="A580" s="447"/>
      <c r="B580" s="469"/>
      <c r="C580" s="469"/>
      <c r="D580" s="470"/>
      <c r="E580" s="471"/>
      <c r="F580" s="472"/>
      <c r="G580" s="484"/>
    </row>
    <row r="581" spans="1:7">
      <c r="A581" s="447"/>
      <c r="B581" s="469"/>
      <c r="C581" s="469"/>
      <c r="D581" s="470"/>
      <c r="E581" s="471"/>
      <c r="F581" s="472"/>
      <c r="G581" s="484"/>
    </row>
    <row r="582" spans="1:7">
      <c r="A582" s="447"/>
      <c r="B582" s="469"/>
      <c r="C582" s="469"/>
      <c r="D582" s="470"/>
      <c r="E582" s="471"/>
      <c r="F582" s="472"/>
      <c r="G582" s="484"/>
    </row>
    <row r="583" spans="1:7">
      <c r="A583" s="447"/>
      <c r="B583" s="469"/>
      <c r="C583" s="469"/>
      <c r="D583" s="470"/>
      <c r="E583" s="471"/>
      <c r="F583" s="472"/>
      <c r="G583" s="484"/>
    </row>
    <row r="584" spans="1:7">
      <c r="A584" s="447"/>
      <c r="B584" s="469"/>
      <c r="C584" s="469"/>
      <c r="D584" s="470"/>
      <c r="E584" s="471"/>
      <c r="F584" s="472"/>
      <c r="G584" s="484"/>
    </row>
    <row r="585" spans="1:7">
      <c r="A585" s="447"/>
      <c r="B585" s="469"/>
      <c r="C585" s="469"/>
      <c r="D585" s="470"/>
      <c r="E585" s="471"/>
      <c r="F585" s="472"/>
      <c r="G585" s="484"/>
    </row>
    <row r="586" spans="1:7">
      <c r="A586" s="447"/>
      <c r="B586" s="469"/>
      <c r="C586" s="469"/>
      <c r="D586" s="470"/>
      <c r="E586" s="471"/>
      <c r="F586" s="472"/>
      <c r="G586" s="484"/>
    </row>
    <row r="587" spans="1:7">
      <c r="A587" s="447"/>
      <c r="B587" s="469"/>
      <c r="C587" s="469"/>
      <c r="D587" s="470"/>
      <c r="E587" s="471"/>
      <c r="F587" s="472"/>
      <c r="G587" s="484"/>
    </row>
    <row r="588" spans="1:7">
      <c r="A588" s="447"/>
      <c r="B588" s="469"/>
      <c r="C588" s="469"/>
      <c r="D588" s="470"/>
      <c r="E588" s="471"/>
      <c r="F588" s="472"/>
      <c r="G588" s="484"/>
    </row>
    <row r="589" spans="1:7">
      <c r="A589" s="447"/>
      <c r="B589" s="469"/>
      <c r="C589" s="469"/>
      <c r="D589" s="470"/>
      <c r="E589" s="471"/>
      <c r="F589" s="472"/>
      <c r="G589" s="484"/>
    </row>
    <row r="590" spans="1:7">
      <c r="A590" s="447"/>
      <c r="B590" s="469"/>
      <c r="C590" s="469"/>
      <c r="D590" s="470"/>
      <c r="E590" s="471"/>
      <c r="F590" s="472"/>
      <c r="G590" s="484"/>
    </row>
    <row r="591" spans="1:7">
      <c r="A591" s="447"/>
      <c r="B591" s="469"/>
      <c r="C591" s="469"/>
      <c r="D591" s="470"/>
      <c r="E591" s="471"/>
      <c r="F591" s="472"/>
      <c r="G591" s="484"/>
    </row>
    <row r="592" spans="1:7">
      <c r="A592" s="447"/>
      <c r="B592" s="469"/>
      <c r="C592" s="469"/>
      <c r="D592" s="470"/>
      <c r="E592" s="471"/>
      <c r="F592" s="472"/>
      <c r="G592" s="484"/>
    </row>
    <row r="593" spans="1:7">
      <c r="A593" s="447"/>
      <c r="B593" s="469"/>
      <c r="C593" s="469"/>
      <c r="D593" s="470"/>
      <c r="E593" s="471"/>
      <c r="F593" s="472"/>
      <c r="G593" s="484"/>
    </row>
    <row r="594" spans="1:7">
      <c r="A594" s="447"/>
      <c r="B594" s="469"/>
      <c r="C594" s="469"/>
      <c r="D594" s="470"/>
      <c r="E594" s="471"/>
      <c r="F594" s="472"/>
      <c r="G594" s="484"/>
    </row>
    <row r="595" spans="1:7">
      <c r="A595" s="447"/>
      <c r="B595" s="469"/>
      <c r="C595" s="469"/>
      <c r="D595" s="470"/>
      <c r="E595" s="471"/>
      <c r="F595" s="472"/>
      <c r="G595" s="484"/>
    </row>
    <row r="596" spans="1:7">
      <c r="A596" s="447"/>
      <c r="B596" s="469"/>
      <c r="C596" s="469"/>
      <c r="D596" s="470"/>
      <c r="E596" s="471"/>
      <c r="F596" s="472"/>
      <c r="G596" s="484"/>
    </row>
    <row r="597" spans="1:7">
      <c r="A597" s="447"/>
      <c r="B597" s="469"/>
      <c r="C597" s="469"/>
      <c r="D597" s="470"/>
      <c r="E597" s="471"/>
      <c r="F597" s="472"/>
      <c r="G597" s="484"/>
    </row>
    <row r="598" spans="1:7">
      <c r="A598" s="447"/>
      <c r="B598" s="469"/>
      <c r="C598" s="469"/>
      <c r="D598" s="470"/>
      <c r="E598" s="471"/>
      <c r="F598" s="472"/>
      <c r="G598" s="484"/>
    </row>
    <row r="599" spans="1:7">
      <c r="A599" s="447"/>
      <c r="B599" s="469"/>
      <c r="C599" s="469"/>
      <c r="D599" s="470"/>
      <c r="E599" s="471"/>
      <c r="F599" s="472"/>
      <c r="G599" s="484"/>
    </row>
    <row r="600" spans="1:7">
      <c r="A600" s="447"/>
      <c r="B600" s="469"/>
      <c r="C600" s="469"/>
      <c r="D600" s="470"/>
      <c r="E600" s="471"/>
      <c r="F600" s="472"/>
      <c r="G600" s="484"/>
    </row>
    <row r="601" spans="1:7">
      <c r="A601" s="447"/>
      <c r="B601" s="469"/>
      <c r="C601" s="469"/>
      <c r="D601" s="470"/>
      <c r="E601" s="471"/>
      <c r="F601" s="472"/>
      <c r="G601" s="484"/>
    </row>
    <row r="602" spans="1:7">
      <c r="A602" s="447"/>
      <c r="B602" s="469"/>
      <c r="C602" s="469"/>
      <c r="D602" s="470"/>
      <c r="E602" s="471"/>
      <c r="F602" s="472"/>
      <c r="G602" s="484"/>
    </row>
    <row r="603" spans="1:7">
      <c r="A603" s="447"/>
      <c r="B603" s="469"/>
      <c r="C603" s="469"/>
      <c r="D603" s="470"/>
      <c r="E603" s="471"/>
      <c r="F603" s="472"/>
      <c r="G603" s="484"/>
    </row>
    <row r="604" spans="1:7">
      <c r="A604" s="447"/>
      <c r="B604" s="469"/>
      <c r="C604" s="469"/>
      <c r="D604" s="470"/>
      <c r="E604" s="471"/>
      <c r="F604" s="472"/>
      <c r="G604" s="484"/>
    </row>
    <row r="605" spans="1:7">
      <c r="A605" s="447"/>
      <c r="B605" s="469"/>
      <c r="C605" s="469"/>
      <c r="D605" s="470"/>
      <c r="E605" s="471"/>
      <c r="F605" s="472"/>
      <c r="G605" s="484"/>
    </row>
    <row r="606" spans="1:7">
      <c r="A606" s="447"/>
      <c r="B606" s="469"/>
      <c r="C606" s="469"/>
      <c r="D606" s="470"/>
      <c r="E606" s="471"/>
      <c r="F606" s="472"/>
      <c r="G606" s="484"/>
    </row>
    <row r="607" spans="1:7">
      <c r="A607" s="447"/>
      <c r="B607" s="469"/>
      <c r="C607" s="469"/>
      <c r="D607" s="470"/>
      <c r="E607" s="471"/>
      <c r="F607" s="472"/>
      <c r="G607" s="484"/>
    </row>
    <row r="608" spans="1:7">
      <c r="A608" s="447"/>
      <c r="B608" s="469"/>
      <c r="C608" s="469"/>
      <c r="D608" s="470"/>
      <c r="E608" s="471"/>
      <c r="F608" s="472"/>
      <c r="G608" s="484"/>
    </row>
    <row r="609" spans="1:7">
      <c r="A609" s="447"/>
      <c r="B609" s="469"/>
      <c r="C609" s="469"/>
      <c r="D609" s="470"/>
      <c r="E609" s="471"/>
      <c r="F609" s="472"/>
      <c r="G609" s="484"/>
    </row>
    <row r="610" spans="1:7">
      <c r="A610" s="447"/>
      <c r="B610" s="469"/>
      <c r="C610" s="469"/>
      <c r="D610" s="470"/>
      <c r="E610" s="471"/>
      <c r="F610" s="472"/>
      <c r="G610" s="484"/>
    </row>
    <row r="611" spans="1:7">
      <c r="A611" s="447"/>
      <c r="B611" s="469"/>
      <c r="C611" s="469"/>
      <c r="D611" s="470"/>
      <c r="E611" s="471"/>
      <c r="F611" s="472"/>
      <c r="G611" s="484"/>
    </row>
    <row r="612" spans="1:7">
      <c r="A612" s="447"/>
      <c r="B612" s="469"/>
      <c r="C612" s="469"/>
      <c r="D612" s="470"/>
      <c r="E612" s="471"/>
      <c r="F612" s="472"/>
      <c r="G612" s="484"/>
    </row>
    <row r="613" spans="1:7">
      <c r="A613" s="447"/>
      <c r="B613" s="469"/>
      <c r="C613" s="469"/>
      <c r="D613" s="470"/>
      <c r="E613" s="471"/>
      <c r="F613" s="472"/>
      <c r="G613" s="484"/>
    </row>
    <row r="614" spans="1:7">
      <c r="A614" s="447"/>
      <c r="B614" s="469"/>
      <c r="C614" s="469"/>
      <c r="D614" s="470"/>
      <c r="E614" s="471"/>
      <c r="F614" s="472"/>
      <c r="G614" s="484"/>
    </row>
    <row r="615" spans="1:7">
      <c r="A615" s="447"/>
      <c r="B615" s="469"/>
      <c r="C615" s="469"/>
      <c r="D615" s="470"/>
      <c r="E615" s="471"/>
      <c r="F615" s="472"/>
      <c r="G615" s="484"/>
    </row>
    <row r="616" spans="1:7">
      <c r="A616" s="447"/>
      <c r="B616" s="469"/>
      <c r="C616" s="469"/>
      <c r="D616" s="470"/>
      <c r="E616" s="471"/>
      <c r="F616" s="472"/>
      <c r="G616" s="484"/>
    </row>
    <row r="617" spans="1:7">
      <c r="A617" s="447"/>
      <c r="B617" s="469"/>
      <c r="C617" s="469"/>
      <c r="D617" s="470"/>
      <c r="E617" s="471"/>
      <c r="F617" s="472"/>
      <c r="G617" s="484"/>
    </row>
    <row r="618" spans="1:7">
      <c r="A618" s="447"/>
      <c r="B618" s="469"/>
      <c r="C618" s="469"/>
      <c r="D618" s="470"/>
      <c r="E618" s="471"/>
      <c r="F618" s="472"/>
      <c r="G618" s="484"/>
    </row>
    <row r="619" spans="1:7">
      <c r="A619" s="447"/>
      <c r="B619" s="469"/>
      <c r="C619" s="469"/>
      <c r="D619" s="470"/>
      <c r="E619" s="471"/>
      <c r="F619" s="472"/>
      <c r="G619" s="484"/>
    </row>
    <row r="620" spans="1:7">
      <c r="A620" s="447"/>
      <c r="B620" s="469"/>
      <c r="C620" s="469"/>
      <c r="D620" s="470"/>
      <c r="E620" s="471"/>
      <c r="F620" s="472"/>
      <c r="G620" s="484"/>
    </row>
    <row r="621" spans="1:7">
      <c r="A621" s="447"/>
      <c r="B621" s="469"/>
      <c r="C621" s="469"/>
      <c r="D621" s="470"/>
      <c r="E621" s="471"/>
      <c r="F621" s="472"/>
      <c r="G621" s="484"/>
    </row>
    <row r="622" spans="1:7">
      <c r="A622" s="447"/>
      <c r="B622" s="469"/>
      <c r="C622" s="469"/>
      <c r="D622" s="470"/>
      <c r="E622" s="471"/>
      <c r="F622" s="472"/>
      <c r="G622" s="484"/>
    </row>
    <row r="623" spans="1:7">
      <c r="A623" s="447"/>
      <c r="B623" s="469"/>
      <c r="C623" s="469"/>
      <c r="D623" s="470"/>
      <c r="E623" s="471"/>
      <c r="F623" s="472"/>
      <c r="G623" s="484"/>
    </row>
    <row r="624" spans="1:7">
      <c r="A624" s="447"/>
      <c r="B624" s="469"/>
      <c r="C624" s="469"/>
      <c r="D624" s="470"/>
      <c r="E624" s="471"/>
      <c r="F624" s="472"/>
      <c r="G624" s="484"/>
    </row>
    <row r="625" spans="1:7">
      <c r="A625" s="447"/>
      <c r="B625" s="469"/>
      <c r="C625" s="469"/>
      <c r="D625" s="470"/>
      <c r="E625" s="471"/>
      <c r="F625" s="472"/>
      <c r="G625" s="484"/>
    </row>
    <row r="626" spans="1:7">
      <c r="A626" s="447"/>
      <c r="B626" s="469"/>
      <c r="C626" s="469"/>
      <c r="D626" s="470"/>
      <c r="E626" s="471"/>
      <c r="F626" s="472"/>
      <c r="G626" s="484"/>
    </row>
    <row r="627" spans="1:7">
      <c r="A627" s="447"/>
      <c r="B627" s="469"/>
      <c r="C627" s="469"/>
      <c r="D627" s="470"/>
      <c r="E627" s="471"/>
      <c r="F627" s="472"/>
      <c r="G627" s="484"/>
    </row>
    <row r="628" spans="1:7">
      <c r="A628" s="447"/>
      <c r="B628" s="469"/>
      <c r="C628" s="469"/>
      <c r="D628" s="470"/>
      <c r="E628" s="471"/>
      <c r="F628" s="472"/>
      <c r="G628" s="484"/>
    </row>
    <row r="629" spans="1:7">
      <c r="A629" s="447"/>
      <c r="B629" s="469"/>
      <c r="C629" s="469"/>
      <c r="D629" s="470"/>
      <c r="E629" s="471"/>
      <c r="F629" s="472"/>
      <c r="G629" s="484"/>
    </row>
    <row r="630" spans="1:7">
      <c r="A630" s="447"/>
      <c r="B630" s="469"/>
      <c r="C630" s="469"/>
      <c r="D630" s="470"/>
      <c r="E630" s="471"/>
      <c r="F630" s="472"/>
      <c r="G630" s="484"/>
    </row>
    <row r="631" spans="1:7">
      <c r="A631" s="447"/>
      <c r="B631" s="469"/>
      <c r="C631" s="469"/>
      <c r="D631" s="470"/>
      <c r="E631" s="471"/>
      <c r="F631" s="472"/>
      <c r="G631" s="484"/>
    </row>
    <row r="632" spans="1:7">
      <c r="A632" s="447"/>
      <c r="B632" s="469"/>
      <c r="C632" s="469"/>
      <c r="D632" s="470"/>
      <c r="E632" s="471"/>
      <c r="F632" s="472"/>
      <c r="G632" s="484"/>
    </row>
    <row r="633" spans="1:7">
      <c r="A633" s="447"/>
      <c r="B633" s="469"/>
      <c r="C633" s="469"/>
      <c r="D633" s="470"/>
      <c r="E633" s="471"/>
      <c r="F633" s="472"/>
      <c r="G633" s="484"/>
    </row>
    <row r="634" spans="1:7">
      <c r="A634" s="447"/>
      <c r="B634" s="469"/>
      <c r="C634" s="469"/>
      <c r="D634" s="470"/>
      <c r="E634" s="471"/>
      <c r="F634" s="472"/>
      <c r="G634" s="484"/>
    </row>
    <row r="635" spans="1:7">
      <c r="A635" s="447"/>
      <c r="B635" s="469"/>
      <c r="C635" s="469"/>
      <c r="D635" s="470"/>
      <c r="E635" s="471"/>
      <c r="F635" s="472"/>
      <c r="G635" s="484"/>
    </row>
    <row r="636" spans="1:7">
      <c r="A636" s="447"/>
      <c r="B636" s="469"/>
      <c r="C636" s="469"/>
      <c r="D636" s="470"/>
      <c r="E636" s="471"/>
      <c r="F636" s="472"/>
      <c r="G636" s="484"/>
    </row>
    <row r="637" spans="1:7">
      <c r="A637" s="447"/>
      <c r="B637" s="469"/>
      <c r="C637" s="469"/>
      <c r="D637" s="470"/>
      <c r="E637" s="471"/>
      <c r="F637" s="472"/>
      <c r="G637" s="484"/>
    </row>
    <row r="638" spans="1:7">
      <c r="A638" s="447"/>
      <c r="B638" s="469"/>
      <c r="C638" s="469"/>
      <c r="D638" s="470"/>
      <c r="E638" s="471"/>
      <c r="F638" s="472"/>
      <c r="G638" s="484"/>
    </row>
    <row r="639" spans="1:7">
      <c r="A639" s="447"/>
      <c r="B639" s="469"/>
      <c r="C639" s="469"/>
      <c r="D639" s="470"/>
      <c r="E639" s="471"/>
      <c r="F639" s="472"/>
      <c r="G639" s="484"/>
    </row>
    <row r="640" spans="1:7">
      <c r="A640" s="447"/>
      <c r="B640" s="469"/>
      <c r="C640" s="469"/>
      <c r="D640" s="470"/>
      <c r="E640" s="471"/>
      <c r="F640" s="472"/>
      <c r="G640" s="484"/>
    </row>
    <row r="641" spans="1:7">
      <c r="A641" s="447"/>
      <c r="B641" s="469"/>
      <c r="C641" s="469"/>
      <c r="D641" s="470"/>
      <c r="E641" s="471"/>
      <c r="F641" s="472"/>
      <c r="G641" s="484"/>
    </row>
    <row r="642" spans="1:7">
      <c r="A642" s="447"/>
      <c r="B642" s="469"/>
      <c r="C642" s="469"/>
      <c r="D642" s="470"/>
      <c r="E642" s="471"/>
      <c r="F642" s="472"/>
      <c r="G642" s="484"/>
    </row>
    <row r="643" spans="1:7">
      <c r="A643" s="447"/>
      <c r="B643" s="469"/>
      <c r="C643" s="469"/>
      <c r="D643" s="470"/>
      <c r="E643" s="471"/>
      <c r="F643" s="472"/>
      <c r="G643" s="484"/>
    </row>
    <row r="644" spans="1:7">
      <c r="A644" s="447"/>
      <c r="B644" s="469"/>
      <c r="C644" s="469"/>
      <c r="D644" s="470"/>
      <c r="E644" s="471"/>
      <c r="F644" s="472"/>
      <c r="G644" s="484"/>
    </row>
    <row r="645" spans="1:7">
      <c r="A645" s="447"/>
      <c r="B645" s="469"/>
      <c r="C645" s="469"/>
      <c r="D645" s="470"/>
      <c r="E645" s="471"/>
      <c r="F645" s="472"/>
      <c r="G645" s="484"/>
    </row>
    <row r="646" spans="1:7">
      <c r="A646" s="447"/>
      <c r="B646" s="469"/>
      <c r="C646" s="469"/>
      <c r="D646" s="470"/>
      <c r="E646" s="471"/>
      <c r="F646" s="472"/>
      <c r="G646" s="484"/>
    </row>
    <row r="647" spans="1:7">
      <c r="A647" s="447"/>
      <c r="B647" s="469"/>
      <c r="C647" s="469"/>
      <c r="D647" s="470"/>
      <c r="E647" s="471"/>
      <c r="F647" s="472"/>
      <c r="G647" s="484"/>
    </row>
    <row r="648" spans="1:7">
      <c r="A648" s="447"/>
      <c r="B648" s="469"/>
      <c r="C648" s="469"/>
      <c r="D648" s="470"/>
      <c r="E648" s="471"/>
      <c r="F648" s="472"/>
      <c r="G648" s="484"/>
    </row>
    <row r="649" spans="1:7">
      <c r="A649" s="447"/>
      <c r="B649" s="469"/>
      <c r="C649" s="469"/>
      <c r="D649" s="470"/>
      <c r="E649" s="471"/>
      <c r="F649" s="472"/>
      <c r="G649" s="484"/>
    </row>
    <row r="650" spans="1:7">
      <c r="A650" s="447"/>
      <c r="B650" s="469"/>
      <c r="C650" s="469"/>
      <c r="D650" s="470"/>
      <c r="E650" s="471"/>
      <c r="F650" s="472"/>
      <c r="G650" s="484"/>
    </row>
    <row r="651" spans="1:7">
      <c r="A651" s="447"/>
      <c r="B651" s="469"/>
      <c r="C651" s="469"/>
      <c r="D651" s="470"/>
      <c r="E651" s="471"/>
      <c r="F651" s="472"/>
      <c r="G651" s="484"/>
    </row>
    <row r="652" spans="1:7">
      <c r="A652" s="447"/>
      <c r="B652" s="469"/>
      <c r="C652" s="469"/>
      <c r="D652" s="470"/>
      <c r="E652" s="471"/>
      <c r="F652" s="472"/>
      <c r="G652" s="484"/>
    </row>
    <row r="653" spans="1:7">
      <c r="A653" s="447"/>
      <c r="B653" s="469"/>
      <c r="C653" s="469"/>
      <c r="D653" s="470"/>
      <c r="E653" s="471"/>
      <c r="F653" s="472"/>
      <c r="G653" s="484"/>
    </row>
    <row r="654" spans="1:7">
      <c r="A654" s="447"/>
      <c r="B654" s="469"/>
      <c r="C654" s="469"/>
      <c r="D654" s="470"/>
      <c r="E654" s="471"/>
      <c r="F654" s="472"/>
      <c r="G654" s="484"/>
    </row>
    <row r="655" spans="1:7">
      <c r="A655" s="447"/>
      <c r="B655" s="469"/>
      <c r="C655" s="469"/>
      <c r="D655" s="470"/>
      <c r="E655" s="471"/>
      <c r="F655" s="472"/>
      <c r="G655" s="484"/>
    </row>
    <row r="656" spans="1:7">
      <c r="A656" s="447"/>
      <c r="B656" s="469"/>
      <c r="C656" s="469"/>
      <c r="D656" s="470"/>
      <c r="E656" s="471"/>
      <c r="F656" s="472"/>
      <c r="G656" s="484"/>
    </row>
    <row r="657" spans="1:7">
      <c r="A657" s="447"/>
      <c r="B657" s="469"/>
      <c r="C657" s="469"/>
      <c r="D657" s="470"/>
      <c r="E657" s="471"/>
      <c r="F657" s="472"/>
      <c r="G657" s="484"/>
    </row>
    <row r="658" spans="1:7">
      <c r="A658" s="447"/>
      <c r="B658" s="469"/>
      <c r="C658" s="469"/>
      <c r="D658" s="470"/>
      <c r="E658" s="471"/>
      <c r="F658" s="472"/>
      <c r="G658" s="484"/>
    </row>
    <row r="659" spans="1:7">
      <c r="A659" s="447"/>
      <c r="B659" s="469"/>
      <c r="C659" s="469"/>
      <c r="D659" s="470"/>
      <c r="E659" s="471"/>
      <c r="F659" s="472"/>
      <c r="G659" s="484"/>
    </row>
    <row r="660" spans="1:7">
      <c r="A660" s="447"/>
      <c r="B660" s="469"/>
      <c r="C660" s="469"/>
      <c r="D660" s="470"/>
      <c r="E660" s="471"/>
      <c r="F660" s="472"/>
      <c r="G660" s="484"/>
    </row>
    <row r="661" spans="1:7">
      <c r="A661" s="447"/>
      <c r="B661" s="469"/>
      <c r="C661" s="469"/>
      <c r="D661" s="470"/>
      <c r="E661" s="471"/>
      <c r="F661" s="472"/>
      <c r="G661" s="484"/>
    </row>
    <row r="662" spans="1:7">
      <c r="A662" s="447"/>
      <c r="B662" s="469"/>
      <c r="C662" s="469"/>
      <c r="D662" s="470"/>
      <c r="E662" s="471"/>
      <c r="F662" s="472"/>
      <c r="G662" s="484"/>
    </row>
    <row r="663" spans="1:7">
      <c r="A663" s="447"/>
      <c r="B663" s="469"/>
      <c r="C663" s="469"/>
      <c r="D663" s="470"/>
      <c r="E663" s="471"/>
      <c r="F663" s="472"/>
      <c r="G663" s="484"/>
    </row>
    <row r="664" spans="1:7">
      <c r="A664" s="447"/>
      <c r="B664" s="469"/>
      <c r="C664" s="469"/>
      <c r="D664" s="470"/>
      <c r="E664" s="471"/>
      <c r="F664" s="472"/>
      <c r="G664" s="484"/>
    </row>
    <row r="665" spans="1:7">
      <c r="A665" s="447"/>
      <c r="B665" s="469"/>
      <c r="C665" s="469"/>
      <c r="D665" s="470"/>
      <c r="E665" s="471"/>
      <c r="F665" s="472"/>
      <c r="G665" s="484"/>
    </row>
    <row r="666" spans="1:7">
      <c r="A666" s="447"/>
      <c r="B666" s="469"/>
      <c r="C666" s="469"/>
      <c r="D666" s="470"/>
      <c r="E666" s="471"/>
      <c r="F666" s="472"/>
      <c r="G666" s="484"/>
    </row>
    <row r="667" spans="1:7">
      <c r="A667" s="447"/>
      <c r="B667" s="469"/>
      <c r="C667" s="469"/>
      <c r="D667" s="470"/>
      <c r="E667" s="471"/>
      <c r="F667" s="472"/>
      <c r="G667" s="484"/>
    </row>
    <row r="668" spans="1:7">
      <c r="A668" s="447"/>
      <c r="B668" s="469"/>
      <c r="C668" s="469"/>
      <c r="D668" s="470"/>
      <c r="E668" s="471"/>
      <c r="F668" s="472"/>
      <c r="G668" s="484"/>
    </row>
    <row r="669" spans="1:7">
      <c r="A669" s="447"/>
      <c r="B669" s="469"/>
      <c r="C669" s="469"/>
      <c r="D669" s="470"/>
      <c r="E669" s="471"/>
      <c r="F669" s="472"/>
      <c r="G669" s="484"/>
    </row>
    <row r="670" spans="1:7">
      <c r="A670" s="447"/>
      <c r="B670" s="469"/>
      <c r="C670" s="469"/>
      <c r="D670" s="470"/>
      <c r="E670" s="471"/>
      <c r="F670" s="472"/>
      <c r="G670" s="484"/>
    </row>
    <row r="671" spans="1:7">
      <c r="A671" s="447"/>
      <c r="B671" s="469"/>
      <c r="C671" s="469"/>
      <c r="D671" s="470"/>
      <c r="E671" s="471"/>
      <c r="F671" s="472"/>
      <c r="G671" s="484"/>
    </row>
    <row r="672" spans="1:7">
      <c r="A672" s="447"/>
      <c r="B672" s="469"/>
      <c r="C672" s="469"/>
      <c r="D672" s="470"/>
      <c r="E672" s="471"/>
      <c r="F672" s="472"/>
      <c r="G672" s="484"/>
    </row>
    <row r="673" spans="1:7">
      <c r="A673" s="447"/>
      <c r="B673" s="469"/>
      <c r="C673" s="469"/>
      <c r="D673" s="470"/>
      <c r="E673" s="471"/>
      <c r="F673" s="472"/>
      <c r="G673" s="484"/>
    </row>
    <row r="674" spans="1:7">
      <c r="A674" s="447"/>
      <c r="B674" s="469"/>
      <c r="C674" s="469"/>
      <c r="D674" s="470"/>
      <c r="E674" s="471"/>
      <c r="F674" s="472"/>
      <c r="G674" s="484"/>
    </row>
    <row r="675" spans="1:7">
      <c r="A675" s="447"/>
      <c r="B675" s="469"/>
      <c r="C675" s="469"/>
      <c r="D675" s="470"/>
      <c r="E675" s="471"/>
      <c r="F675" s="472"/>
      <c r="G675" s="484"/>
    </row>
    <row r="676" spans="1:7">
      <c r="A676" s="447"/>
      <c r="B676" s="469"/>
      <c r="C676" s="469"/>
      <c r="D676" s="470"/>
      <c r="E676" s="471"/>
      <c r="F676" s="472"/>
      <c r="G676" s="484"/>
    </row>
    <row r="677" spans="1:7">
      <c r="A677" s="447"/>
      <c r="B677" s="469"/>
      <c r="C677" s="469"/>
      <c r="D677" s="470"/>
      <c r="E677" s="471"/>
      <c r="F677" s="472"/>
      <c r="G677" s="484"/>
    </row>
    <row r="678" spans="1:7">
      <c r="A678" s="447"/>
      <c r="B678" s="469"/>
      <c r="C678" s="469"/>
      <c r="D678" s="470"/>
      <c r="E678" s="471"/>
      <c r="F678" s="472"/>
      <c r="G678" s="484"/>
    </row>
    <row r="679" spans="1:7">
      <c r="A679" s="447"/>
      <c r="B679" s="469"/>
      <c r="C679" s="469"/>
      <c r="D679" s="470"/>
      <c r="E679" s="471"/>
      <c r="F679" s="472"/>
      <c r="G679" s="484"/>
    </row>
    <row r="680" spans="1:7">
      <c r="A680" s="447"/>
      <c r="B680" s="469"/>
      <c r="C680" s="469"/>
      <c r="D680" s="470"/>
      <c r="E680" s="471"/>
      <c r="F680" s="472"/>
      <c r="G680" s="484"/>
    </row>
    <row r="681" spans="1:7">
      <c r="A681" s="447"/>
      <c r="B681" s="469"/>
      <c r="C681" s="469"/>
      <c r="D681" s="470"/>
      <c r="E681" s="471"/>
      <c r="F681" s="472"/>
      <c r="G681" s="484"/>
    </row>
    <row r="682" spans="1:7">
      <c r="A682" s="447"/>
      <c r="B682" s="469"/>
      <c r="C682" s="469"/>
      <c r="D682" s="470"/>
      <c r="E682" s="471"/>
      <c r="F682" s="472"/>
      <c r="G682" s="484"/>
    </row>
    <row r="683" spans="1:7">
      <c r="A683" s="447"/>
      <c r="B683" s="469"/>
      <c r="C683" s="469"/>
      <c r="D683" s="470"/>
      <c r="E683" s="471"/>
      <c r="F683" s="472"/>
      <c r="G683" s="484"/>
    </row>
    <row r="684" spans="1:7">
      <c r="A684" s="447"/>
      <c r="B684" s="469"/>
      <c r="C684" s="469"/>
      <c r="D684" s="470"/>
      <c r="E684" s="471"/>
      <c r="F684" s="472"/>
      <c r="G684" s="484"/>
    </row>
    <row r="685" spans="1:7">
      <c r="A685" s="447"/>
      <c r="B685" s="469"/>
      <c r="C685" s="469"/>
      <c r="D685" s="470"/>
      <c r="E685" s="471"/>
      <c r="F685" s="472"/>
      <c r="G685" s="484"/>
    </row>
    <row r="686" spans="1:7">
      <c r="A686" s="447"/>
      <c r="B686" s="469"/>
      <c r="C686" s="469"/>
      <c r="D686" s="470"/>
      <c r="E686" s="471"/>
      <c r="F686" s="472"/>
      <c r="G686" s="484"/>
    </row>
    <row r="687" spans="1:7">
      <c r="A687" s="447"/>
      <c r="B687" s="469"/>
      <c r="C687" s="469"/>
      <c r="D687" s="470"/>
      <c r="E687" s="471"/>
      <c r="F687" s="472"/>
      <c r="G687" s="484"/>
    </row>
    <row r="688" spans="1:7">
      <c r="A688" s="447"/>
      <c r="B688" s="469"/>
      <c r="C688" s="469"/>
      <c r="D688" s="470"/>
      <c r="E688" s="471"/>
      <c r="F688" s="472"/>
      <c r="G688" s="484"/>
    </row>
    <row r="689" spans="1:7">
      <c r="A689" s="447"/>
      <c r="B689" s="469"/>
      <c r="C689" s="469"/>
      <c r="D689" s="470"/>
      <c r="E689" s="471"/>
      <c r="F689" s="472"/>
      <c r="G689" s="484"/>
    </row>
    <row r="690" spans="1:7">
      <c r="A690" s="447"/>
      <c r="B690" s="469"/>
      <c r="C690" s="469"/>
      <c r="D690" s="470"/>
      <c r="E690" s="471"/>
      <c r="F690" s="472"/>
      <c r="G690" s="484"/>
    </row>
    <row r="691" spans="1:7">
      <c r="A691" s="447"/>
      <c r="B691" s="469"/>
      <c r="C691" s="469"/>
      <c r="D691" s="470"/>
      <c r="E691" s="471"/>
      <c r="F691" s="472"/>
      <c r="G691" s="484"/>
    </row>
    <row r="692" spans="1:7">
      <c r="A692" s="447"/>
      <c r="B692" s="469"/>
      <c r="C692" s="469"/>
      <c r="D692" s="470"/>
      <c r="E692" s="471"/>
      <c r="F692" s="472"/>
      <c r="G692" s="484"/>
    </row>
    <row r="693" spans="1:7">
      <c r="A693" s="447"/>
      <c r="B693" s="469"/>
      <c r="C693" s="469"/>
      <c r="D693" s="470"/>
      <c r="E693" s="471"/>
      <c r="F693" s="472"/>
      <c r="G693" s="484"/>
    </row>
    <row r="694" spans="1:7">
      <c r="A694" s="447"/>
      <c r="B694" s="469"/>
      <c r="C694" s="469"/>
      <c r="D694" s="470"/>
      <c r="E694" s="471"/>
      <c r="F694" s="472"/>
      <c r="G694" s="484"/>
    </row>
    <row r="695" spans="1:7">
      <c r="A695" s="447"/>
      <c r="B695" s="469"/>
      <c r="C695" s="469"/>
      <c r="D695" s="470"/>
      <c r="E695" s="471"/>
      <c r="F695" s="472"/>
      <c r="G695" s="484"/>
    </row>
    <row r="696" spans="1:7">
      <c r="A696" s="447"/>
      <c r="B696" s="469"/>
      <c r="C696" s="469"/>
      <c r="D696" s="470"/>
      <c r="E696" s="471"/>
      <c r="F696" s="472"/>
      <c r="G696" s="484"/>
    </row>
    <row r="697" spans="1:7">
      <c r="A697" s="447"/>
      <c r="B697" s="469"/>
      <c r="C697" s="469"/>
      <c r="D697" s="470"/>
      <c r="E697" s="471"/>
      <c r="F697" s="472"/>
      <c r="G697" s="484"/>
    </row>
    <row r="698" spans="1:7">
      <c r="A698" s="447"/>
      <c r="B698" s="469"/>
      <c r="C698" s="469"/>
      <c r="D698" s="470"/>
      <c r="E698" s="471"/>
      <c r="F698" s="472"/>
      <c r="G698" s="484"/>
    </row>
    <row r="699" spans="1:7">
      <c r="A699" s="447"/>
      <c r="B699" s="469"/>
      <c r="C699" s="469"/>
      <c r="D699" s="470"/>
      <c r="E699" s="471"/>
      <c r="F699" s="472"/>
      <c r="G699" s="484"/>
    </row>
    <row r="700" spans="1:7">
      <c r="A700" s="447"/>
      <c r="B700" s="469"/>
      <c r="C700" s="469"/>
      <c r="D700" s="470"/>
      <c r="E700" s="471"/>
      <c r="F700" s="472"/>
      <c r="G700" s="484"/>
    </row>
    <row r="701" spans="1:7">
      <c r="A701" s="447"/>
      <c r="B701" s="469"/>
      <c r="C701" s="469"/>
      <c r="D701" s="470"/>
      <c r="E701" s="471"/>
      <c r="F701" s="472"/>
      <c r="G701" s="484"/>
    </row>
    <row r="702" spans="1:7">
      <c r="A702" s="447"/>
      <c r="B702" s="469"/>
      <c r="C702" s="469"/>
      <c r="D702" s="470"/>
      <c r="E702" s="471"/>
      <c r="F702" s="472"/>
      <c r="G702" s="484"/>
    </row>
    <row r="703" spans="1:7">
      <c r="A703" s="447"/>
      <c r="B703" s="469"/>
      <c r="C703" s="469"/>
      <c r="D703" s="470"/>
      <c r="E703" s="471"/>
      <c r="F703" s="472"/>
      <c r="G703" s="484"/>
    </row>
    <row r="704" spans="1:7">
      <c r="A704" s="447"/>
      <c r="B704" s="469"/>
      <c r="C704" s="469"/>
      <c r="D704" s="470"/>
      <c r="E704" s="471"/>
      <c r="F704" s="472"/>
      <c r="G704" s="484"/>
    </row>
    <row r="705" spans="1:7">
      <c r="A705" s="447"/>
      <c r="B705" s="469"/>
      <c r="C705" s="469"/>
      <c r="D705" s="470"/>
      <c r="E705" s="471"/>
      <c r="F705" s="472"/>
      <c r="G705" s="484"/>
    </row>
    <row r="706" spans="1:7">
      <c r="A706" s="447"/>
      <c r="B706" s="469"/>
      <c r="C706" s="469"/>
      <c r="D706" s="470"/>
      <c r="E706" s="471"/>
      <c r="F706" s="472"/>
      <c r="G706" s="484"/>
    </row>
    <row r="707" spans="1:7">
      <c r="A707" s="447"/>
      <c r="B707" s="469"/>
      <c r="C707" s="469"/>
      <c r="D707" s="470"/>
      <c r="E707" s="471"/>
      <c r="F707" s="472"/>
      <c r="G707" s="484"/>
    </row>
    <row r="708" spans="1:7">
      <c r="A708" s="447"/>
      <c r="B708" s="469"/>
      <c r="C708" s="469"/>
      <c r="D708" s="470"/>
      <c r="E708" s="471"/>
      <c r="F708" s="472"/>
      <c r="G708" s="484"/>
    </row>
    <row r="709" spans="1:7">
      <c r="A709" s="447"/>
      <c r="B709" s="469"/>
      <c r="C709" s="469"/>
      <c r="D709" s="470"/>
      <c r="E709" s="471"/>
      <c r="F709" s="472"/>
      <c r="G709" s="484"/>
    </row>
    <row r="710" spans="1:7">
      <c r="A710" s="447"/>
      <c r="B710" s="469"/>
      <c r="C710" s="469"/>
      <c r="D710" s="470"/>
      <c r="E710" s="471"/>
      <c r="F710" s="472"/>
      <c r="G710" s="484"/>
    </row>
    <row r="711" spans="1:7">
      <c r="A711" s="447"/>
      <c r="B711" s="469"/>
      <c r="C711" s="469"/>
      <c r="D711" s="470"/>
      <c r="E711" s="471"/>
      <c r="F711" s="472"/>
      <c r="G711" s="484"/>
    </row>
    <row r="712" spans="1:7">
      <c r="A712" s="447"/>
      <c r="B712" s="469"/>
      <c r="C712" s="469"/>
      <c r="D712" s="470"/>
      <c r="E712" s="471"/>
      <c r="F712" s="472"/>
      <c r="G712" s="484"/>
    </row>
    <row r="713" spans="1:7">
      <c r="A713" s="447"/>
      <c r="B713" s="469"/>
      <c r="C713" s="469"/>
      <c r="D713" s="470"/>
      <c r="E713" s="471"/>
      <c r="F713" s="472"/>
      <c r="G713" s="484"/>
    </row>
    <row r="714" spans="1:7">
      <c r="A714" s="447"/>
      <c r="B714" s="469"/>
      <c r="C714" s="469"/>
      <c r="D714" s="470"/>
      <c r="E714" s="471"/>
      <c r="F714" s="472"/>
      <c r="G714" s="484"/>
    </row>
    <row r="715" spans="1:7">
      <c r="A715" s="447"/>
      <c r="B715" s="469"/>
      <c r="C715" s="469"/>
      <c r="D715" s="470"/>
      <c r="E715" s="471"/>
      <c r="F715" s="472"/>
      <c r="G715" s="484"/>
    </row>
    <row r="716" spans="1:7">
      <c r="A716" s="447"/>
      <c r="B716" s="469"/>
      <c r="C716" s="469"/>
      <c r="D716" s="470"/>
      <c r="E716" s="471"/>
      <c r="F716" s="472"/>
      <c r="G716" s="484"/>
    </row>
    <row r="717" spans="1:7">
      <c r="A717" s="447"/>
      <c r="B717" s="469"/>
      <c r="C717" s="469"/>
      <c r="D717" s="470"/>
      <c r="E717" s="471"/>
      <c r="F717" s="472"/>
      <c r="G717" s="484"/>
    </row>
    <row r="718" spans="1:7">
      <c r="A718" s="447"/>
      <c r="B718" s="469"/>
      <c r="C718" s="469"/>
      <c r="D718" s="470"/>
      <c r="E718" s="471"/>
      <c r="F718" s="472"/>
      <c r="G718" s="484"/>
    </row>
    <row r="719" spans="1:7">
      <c r="A719" s="447"/>
      <c r="B719" s="469"/>
      <c r="C719" s="469"/>
      <c r="D719" s="470"/>
      <c r="E719" s="471"/>
      <c r="F719" s="472"/>
      <c r="G719" s="484"/>
    </row>
    <row r="720" spans="1:7">
      <c r="A720" s="447"/>
      <c r="B720" s="469"/>
      <c r="C720" s="469"/>
      <c r="D720" s="470"/>
      <c r="E720" s="471"/>
      <c r="F720" s="472"/>
      <c r="G720" s="484"/>
    </row>
    <row r="721" spans="1:7">
      <c r="A721" s="447"/>
      <c r="B721" s="469"/>
      <c r="C721" s="469"/>
      <c r="D721" s="470"/>
      <c r="E721" s="471"/>
      <c r="F721" s="472"/>
      <c r="G721" s="484"/>
    </row>
    <row r="722" spans="1:7">
      <c r="A722" s="447"/>
      <c r="B722" s="469"/>
      <c r="C722" s="469"/>
      <c r="D722" s="470"/>
      <c r="E722" s="471"/>
      <c r="F722" s="472"/>
      <c r="G722" s="484"/>
    </row>
    <row r="723" spans="1:7">
      <c r="A723" s="447"/>
      <c r="B723" s="469"/>
      <c r="C723" s="469"/>
      <c r="D723" s="470"/>
      <c r="E723" s="471"/>
      <c r="F723" s="472"/>
      <c r="G723" s="484"/>
    </row>
    <row r="724" spans="1:7">
      <c r="A724" s="447"/>
      <c r="B724" s="469"/>
      <c r="C724" s="469"/>
      <c r="D724" s="470"/>
      <c r="E724" s="471"/>
      <c r="F724" s="472"/>
      <c r="G724" s="484"/>
    </row>
    <row r="725" spans="1:7">
      <c r="A725" s="447"/>
      <c r="B725" s="469"/>
      <c r="C725" s="469"/>
      <c r="D725" s="470"/>
      <c r="E725" s="471"/>
      <c r="F725" s="472"/>
      <c r="G725" s="484"/>
    </row>
    <row r="726" spans="1:7">
      <c r="A726" s="447"/>
      <c r="B726" s="469"/>
      <c r="C726" s="469"/>
      <c r="D726" s="470"/>
      <c r="E726" s="471"/>
      <c r="F726" s="472"/>
      <c r="G726" s="484"/>
    </row>
    <row r="727" spans="1:7">
      <c r="A727" s="447"/>
      <c r="B727" s="469"/>
      <c r="C727" s="469"/>
      <c r="D727" s="470"/>
      <c r="E727" s="471"/>
      <c r="F727" s="472"/>
      <c r="G727" s="484"/>
    </row>
    <row r="728" spans="1:7">
      <c r="A728" s="447"/>
      <c r="B728" s="469"/>
      <c r="C728" s="469"/>
      <c r="D728" s="470"/>
      <c r="E728" s="471"/>
      <c r="F728" s="472"/>
      <c r="G728" s="484"/>
    </row>
    <row r="729" spans="1:7">
      <c r="A729" s="447"/>
      <c r="B729" s="469"/>
      <c r="C729" s="469"/>
      <c r="D729" s="470"/>
      <c r="E729" s="471"/>
      <c r="F729" s="472"/>
      <c r="G729" s="484"/>
    </row>
    <row r="730" spans="1:7">
      <c r="A730" s="447"/>
      <c r="B730" s="469"/>
      <c r="C730" s="469"/>
      <c r="D730" s="470"/>
      <c r="E730" s="471"/>
      <c r="F730" s="472"/>
      <c r="G730" s="484"/>
    </row>
    <row r="731" spans="1:7">
      <c r="A731" s="447"/>
      <c r="B731" s="469"/>
      <c r="C731" s="469"/>
      <c r="D731" s="470"/>
      <c r="E731" s="471"/>
      <c r="F731" s="472"/>
      <c r="G731" s="484"/>
    </row>
    <row r="732" spans="1:7">
      <c r="A732" s="447"/>
      <c r="B732" s="469"/>
      <c r="C732" s="469"/>
      <c r="D732" s="470"/>
      <c r="E732" s="471"/>
      <c r="F732" s="472"/>
      <c r="G732" s="484"/>
    </row>
    <row r="733" spans="1:7">
      <c r="A733" s="447"/>
      <c r="B733" s="469"/>
      <c r="C733" s="469"/>
      <c r="D733" s="470"/>
      <c r="E733" s="471"/>
      <c r="F733" s="472"/>
      <c r="G733" s="484"/>
    </row>
    <row r="734" spans="1:7">
      <c r="A734" s="447"/>
      <c r="B734" s="469"/>
      <c r="C734" s="469"/>
      <c r="D734" s="470"/>
      <c r="E734" s="471"/>
      <c r="F734" s="472"/>
      <c r="G734" s="484"/>
    </row>
    <row r="735" spans="1:7">
      <c r="A735" s="447"/>
      <c r="B735" s="469"/>
      <c r="C735" s="469"/>
      <c r="D735" s="470"/>
      <c r="E735" s="471"/>
      <c r="F735" s="472"/>
      <c r="G735" s="484"/>
    </row>
    <row r="736" spans="1:7">
      <c r="A736" s="447"/>
      <c r="B736" s="469"/>
      <c r="C736" s="469"/>
      <c r="D736" s="470"/>
      <c r="E736" s="471"/>
      <c r="F736" s="472"/>
      <c r="G736" s="484"/>
    </row>
    <row r="737" spans="1:7">
      <c r="A737" s="447"/>
      <c r="B737" s="469"/>
      <c r="C737" s="469"/>
      <c r="D737" s="470"/>
      <c r="E737" s="471"/>
      <c r="F737" s="472"/>
      <c r="G737" s="484"/>
    </row>
    <row r="738" spans="1:7">
      <c r="A738" s="447"/>
      <c r="B738" s="469"/>
      <c r="C738" s="469"/>
      <c r="D738" s="470"/>
      <c r="E738" s="471"/>
      <c r="F738" s="472"/>
      <c r="G738" s="484"/>
    </row>
    <row r="739" spans="1:7">
      <c r="A739" s="447"/>
      <c r="B739" s="469"/>
      <c r="C739" s="469"/>
      <c r="D739" s="470"/>
      <c r="E739" s="471"/>
      <c r="F739" s="472"/>
      <c r="G739" s="484"/>
    </row>
    <row r="740" spans="1:7">
      <c r="A740" s="447"/>
      <c r="B740" s="469"/>
      <c r="C740" s="469"/>
      <c r="D740" s="470"/>
      <c r="E740" s="471"/>
      <c r="F740" s="472"/>
      <c r="G740" s="484"/>
    </row>
    <row r="741" spans="1:7">
      <c r="A741" s="447"/>
      <c r="B741" s="469"/>
      <c r="C741" s="469"/>
      <c r="D741" s="470"/>
      <c r="E741" s="471"/>
      <c r="F741" s="472"/>
      <c r="G741" s="484"/>
    </row>
    <row r="742" spans="1:7">
      <c r="A742" s="447"/>
      <c r="B742" s="469"/>
      <c r="C742" s="469"/>
      <c r="D742" s="470"/>
      <c r="E742" s="471"/>
      <c r="F742" s="472"/>
      <c r="G742" s="484"/>
    </row>
    <row r="743" spans="1:7">
      <c r="A743" s="447"/>
      <c r="B743" s="469"/>
      <c r="C743" s="469"/>
      <c r="D743" s="470"/>
      <c r="E743" s="471"/>
      <c r="F743" s="472"/>
      <c r="G743" s="484"/>
    </row>
    <row r="744" spans="1:7">
      <c r="A744" s="447"/>
      <c r="B744" s="469"/>
      <c r="C744" s="469"/>
      <c r="D744" s="470"/>
      <c r="E744" s="471"/>
      <c r="F744" s="472"/>
      <c r="G744" s="484"/>
    </row>
    <row r="745" spans="1:7">
      <c r="A745" s="447"/>
      <c r="B745" s="469"/>
      <c r="C745" s="469"/>
      <c r="D745" s="470"/>
      <c r="E745" s="471"/>
      <c r="F745" s="472"/>
      <c r="G745" s="484"/>
    </row>
    <row r="746" spans="1:7">
      <c r="A746" s="447"/>
      <c r="B746" s="469"/>
      <c r="C746" s="469"/>
      <c r="D746" s="470"/>
      <c r="E746" s="471"/>
      <c r="F746" s="472"/>
      <c r="G746" s="484"/>
    </row>
    <row r="747" spans="1:7">
      <c r="A747" s="447"/>
      <c r="B747" s="469"/>
      <c r="C747" s="469"/>
      <c r="D747" s="470"/>
      <c r="E747" s="471"/>
      <c r="F747" s="472"/>
      <c r="G747" s="484"/>
    </row>
    <row r="748" spans="1:7">
      <c r="A748" s="447"/>
      <c r="B748" s="469"/>
      <c r="C748" s="469"/>
      <c r="D748" s="470"/>
      <c r="E748" s="471"/>
      <c r="F748" s="472"/>
      <c r="G748" s="484"/>
    </row>
    <row r="749" spans="1:7">
      <c r="A749" s="447"/>
      <c r="B749" s="469"/>
      <c r="C749" s="469"/>
      <c r="D749" s="470"/>
      <c r="E749" s="471"/>
      <c r="F749" s="472"/>
      <c r="G749" s="484"/>
    </row>
    <row r="750" spans="1:7">
      <c r="A750" s="447"/>
      <c r="B750" s="469"/>
      <c r="C750" s="469"/>
      <c r="D750" s="470"/>
      <c r="E750" s="471"/>
      <c r="F750" s="472"/>
      <c r="G750" s="484"/>
    </row>
    <row r="751" spans="1:7">
      <c r="A751" s="447"/>
      <c r="B751" s="469"/>
      <c r="C751" s="469"/>
      <c r="D751" s="470"/>
      <c r="E751" s="471"/>
      <c r="F751" s="472"/>
      <c r="G751" s="484"/>
    </row>
    <row r="752" spans="1:7">
      <c r="A752" s="447"/>
      <c r="B752" s="469"/>
      <c r="C752" s="469"/>
      <c r="D752" s="470"/>
      <c r="E752" s="471"/>
      <c r="F752" s="472"/>
      <c r="G752" s="484"/>
    </row>
    <row r="753" spans="1:7">
      <c r="A753" s="447"/>
      <c r="B753" s="469"/>
      <c r="C753" s="469"/>
      <c r="D753" s="470"/>
      <c r="E753" s="471"/>
      <c r="F753" s="472"/>
      <c r="G753" s="484"/>
    </row>
    <row r="754" spans="1:7">
      <c r="A754" s="447"/>
      <c r="B754" s="469"/>
      <c r="C754" s="469"/>
      <c r="D754" s="470"/>
      <c r="E754" s="471"/>
      <c r="F754" s="472"/>
      <c r="G754" s="484"/>
    </row>
    <row r="755" spans="1:7">
      <c r="A755" s="447"/>
      <c r="B755" s="469"/>
      <c r="C755" s="469"/>
      <c r="D755" s="470"/>
      <c r="E755" s="471"/>
      <c r="F755" s="472"/>
      <c r="G755" s="484"/>
    </row>
    <row r="756" spans="1:7">
      <c r="A756" s="447"/>
      <c r="B756" s="469"/>
      <c r="C756" s="469"/>
      <c r="D756" s="470"/>
      <c r="E756" s="471"/>
      <c r="F756" s="472"/>
      <c r="G756" s="484"/>
    </row>
    <row r="757" spans="1:7">
      <c r="A757" s="447"/>
      <c r="B757" s="469"/>
      <c r="C757" s="469"/>
      <c r="D757" s="470"/>
      <c r="E757" s="471"/>
      <c r="F757" s="472"/>
      <c r="G757" s="484"/>
    </row>
    <row r="758" spans="1:7">
      <c r="A758" s="447"/>
      <c r="B758" s="469"/>
      <c r="C758" s="469"/>
      <c r="D758" s="470"/>
      <c r="E758" s="471"/>
      <c r="F758" s="472"/>
      <c r="G758" s="484"/>
    </row>
    <row r="759" spans="1:7">
      <c r="A759" s="447"/>
      <c r="B759" s="469"/>
      <c r="C759" s="469"/>
      <c r="D759" s="470"/>
      <c r="E759" s="471"/>
      <c r="F759" s="472"/>
      <c r="G759" s="484"/>
    </row>
    <row r="760" spans="1:7">
      <c r="A760" s="447"/>
      <c r="B760" s="469"/>
      <c r="C760" s="469"/>
      <c r="D760" s="470"/>
      <c r="E760" s="471"/>
      <c r="F760" s="472"/>
      <c r="G760" s="484"/>
    </row>
    <row r="761" spans="1:7">
      <c r="A761" s="447"/>
      <c r="B761" s="469"/>
      <c r="C761" s="469"/>
      <c r="D761" s="470"/>
      <c r="E761" s="471"/>
      <c r="F761" s="472"/>
      <c r="G761" s="484"/>
    </row>
    <row r="762" spans="1:7">
      <c r="A762" s="447"/>
      <c r="B762" s="469"/>
      <c r="C762" s="469"/>
      <c r="D762" s="470"/>
      <c r="E762" s="471"/>
      <c r="F762" s="472"/>
      <c r="G762" s="484"/>
    </row>
    <row r="763" spans="1:7">
      <c r="A763" s="447"/>
      <c r="B763" s="469"/>
      <c r="C763" s="469"/>
      <c r="D763" s="470"/>
      <c r="E763" s="471"/>
      <c r="F763" s="472"/>
      <c r="G763" s="484"/>
    </row>
    <row r="764" spans="1:7">
      <c r="A764" s="447"/>
      <c r="B764" s="469"/>
      <c r="C764" s="469"/>
      <c r="D764" s="470"/>
      <c r="E764" s="471"/>
      <c r="F764" s="472"/>
      <c r="G764" s="484"/>
    </row>
    <row r="765" spans="1:7">
      <c r="A765" s="447"/>
      <c r="B765" s="469"/>
      <c r="C765" s="469"/>
      <c r="D765" s="470"/>
      <c r="E765" s="471"/>
      <c r="F765" s="472"/>
      <c r="G765" s="484"/>
    </row>
    <row r="766" spans="1:7">
      <c r="A766" s="447"/>
      <c r="B766" s="469"/>
      <c r="C766" s="469"/>
      <c r="D766" s="470"/>
      <c r="E766" s="471"/>
      <c r="F766" s="472"/>
      <c r="G766" s="484"/>
    </row>
    <row r="767" spans="1:7">
      <c r="A767" s="447"/>
      <c r="B767" s="469"/>
      <c r="C767" s="469"/>
      <c r="D767" s="470"/>
      <c r="E767" s="471"/>
      <c r="F767" s="472"/>
      <c r="G767" s="484"/>
    </row>
    <row r="768" spans="1:7">
      <c r="A768" s="447"/>
      <c r="B768" s="469"/>
      <c r="C768" s="469"/>
      <c r="D768" s="470"/>
      <c r="E768" s="471"/>
      <c r="F768" s="472"/>
      <c r="G768" s="484"/>
    </row>
    <row r="769" spans="1:7">
      <c r="A769" s="447"/>
      <c r="B769" s="469"/>
      <c r="C769" s="469"/>
      <c r="D769" s="470"/>
      <c r="E769" s="471"/>
      <c r="F769" s="472"/>
      <c r="G769" s="484"/>
    </row>
    <row r="770" spans="1:7">
      <c r="A770" s="447"/>
      <c r="B770" s="469"/>
      <c r="C770" s="469"/>
      <c r="D770" s="470"/>
      <c r="E770" s="471"/>
      <c r="F770" s="472"/>
      <c r="G770" s="484"/>
    </row>
    <row r="771" spans="1:7">
      <c r="A771" s="447"/>
      <c r="B771" s="469"/>
      <c r="C771" s="469"/>
      <c r="D771" s="470"/>
      <c r="E771" s="471"/>
      <c r="F771" s="472"/>
      <c r="G771" s="484"/>
    </row>
    <row r="772" spans="1:7">
      <c r="A772" s="447"/>
      <c r="B772" s="469"/>
      <c r="C772" s="469"/>
      <c r="D772" s="470"/>
      <c r="E772" s="471"/>
      <c r="F772" s="472"/>
      <c r="G772" s="484"/>
    </row>
    <row r="773" spans="1:7">
      <c r="A773" s="447"/>
      <c r="B773" s="469"/>
      <c r="C773" s="469"/>
      <c r="D773" s="470"/>
      <c r="E773" s="471"/>
      <c r="F773" s="472"/>
      <c r="G773" s="484"/>
    </row>
    <row r="774" spans="1:7">
      <c r="A774" s="447"/>
      <c r="B774" s="469"/>
      <c r="C774" s="469"/>
      <c r="D774" s="470"/>
      <c r="E774" s="471"/>
      <c r="F774" s="472"/>
      <c r="G774" s="484"/>
    </row>
    <row r="775" spans="1:7">
      <c r="A775" s="447"/>
      <c r="B775" s="469"/>
      <c r="C775" s="469"/>
      <c r="D775" s="470"/>
      <c r="E775" s="471"/>
      <c r="F775" s="472"/>
      <c r="G775" s="484"/>
    </row>
    <row r="776" spans="1:7">
      <c r="A776" s="447"/>
      <c r="B776" s="469"/>
      <c r="C776" s="469"/>
      <c r="D776" s="470"/>
      <c r="E776" s="471"/>
      <c r="F776" s="472"/>
      <c r="G776" s="484"/>
    </row>
    <row r="777" spans="1:7">
      <c r="A777" s="447"/>
      <c r="B777" s="469"/>
      <c r="C777" s="469"/>
      <c r="D777" s="470"/>
      <c r="E777" s="471"/>
      <c r="F777" s="472"/>
      <c r="G777" s="484"/>
    </row>
    <row r="778" spans="1:7">
      <c r="A778" s="447"/>
      <c r="B778" s="469"/>
      <c r="C778" s="469"/>
      <c r="D778" s="470"/>
      <c r="E778" s="471"/>
      <c r="F778" s="472"/>
      <c r="G778" s="484"/>
    </row>
    <row r="779" spans="1:7">
      <c r="A779" s="447"/>
      <c r="B779" s="469"/>
      <c r="C779" s="469"/>
      <c r="D779" s="470"/>
      <c r="E779" s="471"/>
      <c r="F779" s="472"/>
      <c r="G779" s="484"/>
    </row>
    <row r="780" spans="1:7">
      <c r="A780" s="447"/>
      <c r="B780" s="469"/>
      <c r="C780" s="469"/>
      <c r="D780" s="470"/>
      <c r="E780" s="471"/>
      <c r="F780" s="472"/>
      <c r="G780" s="484"/>
    </row>
    <row r="781" spans="1:7">
      <c r="A781" s="447"/>
      <c r="B781" s="469"/>
      <c r="C781" s="469"/>
      <c r="D781" s="470"/>
      <c r="E781" s="471"/>
      <c r="F781" s="472"/>
      <c r="G781" s="484"/>
    </row>
    <row r="782" spans="1:7">
      <c r="A782" s="447"/>
      <c r="B782" s="469"/>
      <c r="C782" s="469"/>
      <c r="D782" s="470"/>
      <c r="E782" s="471"/>
      <c r="F782" s="472"/>
      <c r="G782" s="484"/>
    </row>
    <row r="783" spans="1:7">
      <c r="A783" s="447"/>
      <c r="B783" s="469"/>
      <c r="C783" s="469"/>
      <c r="D783" s="470"/>
      <c r="E783" s="471"/>
      <c r="F783" s="472"/>
      <c r="G783" s="484"/>
    </row>
    <row r="784" spans="1:7">
      <c r="A784" s="447"/>
      <c r="B784" s="469"/>
      <c r="C784" s="469"/>
      <c r="D784" s="470"/>
      <c r="E784" s="471"/>
      <c r="F784" s="472"/>
      <c r="G784" s="484"/>
    </row>
    <row r="785" spans="1:7">
      <c r="A785" s="447"/>
      <c r="B785" s="469"/>
      <c r="C785" s="469"/>
      <c r="D785" s="470"/>
      <c r="E785" s="471"/>
      <c r="F785" s="472"/>
      <c r="G785" s="484"/>
    </row>
    <row r="786" spans="1:7">
      <c r="A786" s="447"/>
      <c r="B786" s="469"/>
      <c r="C786" s="469"/>
      <c r="D786" s="470"/>
      <c r="E786" s="471"/>
      <c r="F786" s="472"/>
      <c r="G786" s="484"/>
    </row>
    <row r="787" spans="1:7">
      <c r="A787" s="447"/>
      <c r="B787" s="469"/>
      <c r="C787" s="469"/>
      <c r="D787" s="470"/>
      <c r="E787" s="471"/>
      <c r="F787" s="472"/>
      <c r="G787" s="484"/>
    </row>
    <row r="788" spans="1:7">
      <c r="A788" s="447"/>
      <c r="B788" s="469"/>
      <c r="C788" s="469"/>
      <c r="D788" s="470"/>
      <c r="E788" s="471"/>
      <c r="F788" s="472"/>
      <c r="G788" s="484"/>
    </row>
    <row r="789" spans="1:7">
      <c r="A789" s="447"/>
      <c r="B789" s="469"/>
      <c r="C789" s="469"/>
      <c r="D789" s="470"/>
      <c r="E789" s="471"/>
      <c r="F789" s="472"/>
      <c r="G789" s="484"/>
    </row>
    <row r="790" spans="1:7">
      <c r="A790" s="447"/>
      <c r="B790" s="469"/>
      <c r="C790" s="469"/>
      <c r="D790" s="470"/>
      <c r="E790" s="471"/>
      <c r="F790" s="472"/>
      <c r="G790" s="484"/>
    </row>
    <row r="791" spans="1:7">
      <c r="A791" s="447"/>
      <c r="B791" s="469"/>
      <c r="C791" s="469"/>
      <c r="D791" s="470"/>
      <c r="E791" s="471"/>
      <c r="F791" s="472"/>
      <c r="G791" s="484"/>
    </row>
    <row r="792" spans="1:7">
      <c r="A792" s="447"/>
      <c r="B792" s="469"/>
      <c r="C792" s="469"/>
      <c r="D792" s="470"/>
      <c r="E792" s="471"/>
      <c r="F792" s="472"/>
      <c r="G792" s="484"/>
    </row>
    <row r="793" spans="1:7">
      <c r="A793" s="447"/>
      <c r="B793" s="469"/>
      <c r="C793" s="469"/>
      <c r="D793" s="470"/>
      <c r="E793" s="471"/>
      <c r="F793" s="472"/>
      <c r="G793" s="484"/>
    </row>
    <row r="794" spans="1:7">
      <c r="A794" s="447"/>
      <c r="B794" s="469"/>
      <c r="C794" s="469"/>
      <c r="D794" s="470"/>
      <c r="E794" s="471"/>
      <c r="F794" s="472"/>
      <c r="G794" s="484"/>
    </row>
    <row r="795" spans="1:7">
      <c r="A795" s="447"/>
      <c r="B795" s="469"/>
      <c r="C795" s="469"/>
      <c r="D795" s="470"/>
      <c r="E795" s="471"/>
      <c r="F795" s="472"/>
      <c r="G795" s="484"/>
    </row>
    <row r="796" spans="1:7">
      <c r="A796" s="447"/>
      <c r="B796" s="469"/>
      <c r="C796" s="469"/>
      <c r="D796" s="470"/>
      <c r="E796" s="471"/>
      <c r="F796" s="472"/>
      <c r="G796" s="484"/>
    </row>
    <row r="797" spans="1:7">
      <c r="A797" s="447"/>
      <c r="B797" s="469"/>
      <c r="C797" s="469"/>
      <c r="D797" s="470"/>
      <c r="E797" s="471"/>
      <c r="F797" s="472"/>
      <c r="G797" s="484"/>
    </row>
    <row r="798" spans="1:7">
      <c r="A798" s="447"/>
      <c r="B798" s="469"/>
      <c r="C798" s="469"/>
      <c r="D798" s="470"/>
      <c r="E798" s="471"/>
      <c r="F798" s="472"/>
      <c r="G798" s="484"/>
    </row>
    <row r="799" spans="1:7">
      <c r="A799" s="447"/>
      <c r="B799" s="469"/>
      <c r="C799" s="469"/>
      <c r="D799" s="470"/>
      <c r="E799" s="471"/>
      <c r="F799" s="472"/>
      <c r="G799" s="484"/>
    </row>
    <row r="800" spans="1:7">
      <c r="A800" s="447"/>
      <c r="B800" s="469"/>
      <c r="C800" s="469"/>
      <c r="D800" s="470"/>
      <c r="E800" s="471"/>
      <c r="F800" s="472"/>
      <c r="G800" s="484"/>
    </row>
    <row r="801" spans="1:7">
      <c r="A801" s="447"/>
      <c r="B801" s="469"/>
      <c r="C801" s="469"/>
      <c r="D801" s="470"/>
      <c r="E801" s="471"/>
      <c r="F801" s="472"/>
      <c r="G801" s="484"/>
    </row>
    <row r="802" spans="1:7">
      <c r="A802" s="447"/>
      <c r="B802" s="469"/>
      <c r="C802" s="469"/>
      <c r="D802" s="470"/>
      <c r="E802" s="471"/>
      <c r="F802" s="472"/>
      <c r="G802" s="484"/>
    </row>
    <row r="803" spans="1:7">
      <c r="A803" s="447"/>
      <c r="B803" s="469"/>
      <c r="C803" s="469"/>
      <c r="D803" s="470"/>
      <c r="E803" s="471"/>
      <c r="F803" s="472"/>
      <c r="G803" s="484"/>
    </row>
    <row r="804" spans="1:7">
      <c r="A804" s="447"/>
      <c r="B804" s="469"/>
      <c r="C804" s="469"/>
      <c r="D804" s="470"/>
      <c r="E804" s="471"/>
      <c r="F804" s="472"/>
      <c r="G804" s="484"/>
    </row>
    <row r="805" spans="1:7">
      <c r="A805" s="447"/>
      <c r="B805" s="469"/>
      <c r="C805" s="469"/>
      <c r="D805" s="470"/>
      <c r="E805" s="471"/>
      <c r="F805" s="472"/>
      <c r="G805" s="484"/>
    </row>
    <row r="806" spans="1:7">
      <c r="A806" s="447"/>
      <c r="B806" s="469"/>
      <c r="C806" s="469"/>
      <c r="D806" s="470"/>
      <c r="E806" s="471"/>
      <c r="F806" s="472"/>
      <c r="G806" s="484"/>
    </row>
    <row r="807" spans="1:7">
      <c r="A807" s="447"/>
      <c r="B807" s="469"/>
      <c r="C807" s="469"/>
      <c r="D807" s="470"/>
      <c r="E807" s="471"/>
      <c r="F807" s="472"/>
      <c r="G807" s="484"/>
    </row>
    <row r="808" spans="1:7">
      <c r="A808" s="447"/>
      <c r="B808" s="469"/>
      <c r="C808" s="469"/>
      <c r="D808" s="470"/>
      <c r="E808" s="471"/>
      <c r="F808" s="472"/>
      <c r="G808" s="484"/>
    </row>
    <row r="809" spans="1:7">
      <c r="A809" s="447"/>
      <c r="B809" s="469"/>
      <c r="C809" s="469"/>
      <c r="D809" s="470"/>
      <c r="E809" s="471"/>
      <c r="F809" s="472"/>
      <c r="G809" s="484"/>
    </row>
    <row r="810" spans="1:7">
      <c r="A810" s="447"/>
      <c r="B810" s="469"/>
      <c r="C810" s="469"/>
      <c r="D810" s="470"/>
      <c r="E810" s="471"/>
      <c r="F810" s="472"/>
      <c r="G810" s="484"/>
    </row>
    <row r="811" spans="1:7">
      <c r="A811" s="447"/>
      <c r="B811" s="469"/>
      <c r="C811" s="469"/>
      <c r="D811" s="470"/>
      <c r="E811" s="471"/>
      <c r="F811" s="472"/>
      <c r="G811" s="484"/>
    </row>
    <row r="812" spans="1:7">
      <c r="A812" s="447"/>
      <c r="B812" s="469"/>
      <c r="C812" s="469"/>
      <c r="D812" s="470"/>
      <c r="E812" s="471"/>
      <c r="F812" s="472"/>
      <c r="G812" s="484"/>
    </row>
    <row r="813" spans="1:7">
      <c r="A813" s="447"/>
      <c r="B813" s="469"/>
      <c r="C813" s="469"/>
      <c r="D813" s="470"/>
      <c r="E813" s="471"/>
      <c r="F813" s="472"/>
      <c r="G813" s="484"/>
    </row>
    <row r="814" spans="1:7">
      <c r="A814" s="447"/>
      <c r="B814" s="469"/>
      <c r="C814" s="469"/>
      <c r="D814" s="470"/>
      <c r="E814" s="471"/>
      <c r="F814" s="472"/>
      <c r="G814" s="484"/>
    </row>
    <row r="815" spans="1:7">
      <c r="A815" s="447"/>
      <c r="B815" s="469"/>
      <c r="C815" s="469"/>
      <c r="D815" s="470"/>
      <c r="E815" s="471"/>
      <c r="F815" s="472"/>
      <c r="G815" s="484"/>
    </row>
    <row r="816" spans="1:7">
      <c r="A816" s="447"/>
      <c r="B816" s="469"/>
      <c r="C816" s="469"/>
      <c r="D816" s="470"/>
      <c r="E816" s="471"/>
      <c r="F816" s="472"/>
      <c r="G816" s="484"/>
    </row>
    <row r="817" spans="1:7">
      <c r="A817" s="447"/>
      <c r="B817" s="469"/>
      <c r="C817" s="469"/>
      <c r="D817" s="470"/>
      <c r="E817" s="471"/>
      <c r="F817" s="472"/>
      <c r="G817" s="484"/>
    </row>
    <row r="818" spans="1:7">
      <c r="A818" s="447"/>
      <c r="B818" s="469"/>
      <c r="C818" s="469"/>
      <c r="D818" s="470"/>
      <c r="E818" s="471"/>
      <c r="F818" s="472"/>
      <c r="G818" s="484"/>
    </row>
    <row r="819" spans="1:7">
      <c r="A819" s="447"/>
      <c r="B819" s="469"/>
      <c r="C819" s="469"/>
      <c r="D819" s="470"/>
      <c r="E819" s="471"/>
      <c r="F819" s="472"/>
      <c r="G819" s="484"/>
    </row>
    <row r="820" spans="1:7">
      <c r="A820" s="447"/>
      <c r="B820" s="469"/>
      <c r="C820" s="469"/>
      <c r="D820" s="470"/>
      <c r="E820" s="471"/>
      <c r="F820" s="472"/>
      <c r="G820" s="484"/>
    </row>
    <row r="821" spans="1:7">
      <c r="A821" s="447"/>
      <c r="B821" s="469"/>
      <c r="C821" s="469"/>
      <c r="D821" s="470"/>
      <c r="E821" s="471"/>
      <c r="F821" s="472"/>
      <c r="G821" s="484"/>
    </row>
    <row r="822" spans="1:7">
      <c r="A822" s="447"/>
      <c r="B822" s="469"/>
      <c r="C822" s="469"/>
      <c r="D822" s="470"/>
      <c r="E822" s="471"/>
      <c r="F822" s="472"/>
      <c r="G822" s="484"/>
    </row>
    <row r="823" spans="1:7">
      <c r="A823" s="447"/>
      <c r="B823" s="469"/>
      <c r="C823" s="469"/>
      <c r="D823" s="470"/>
      <c r="E823" s="471"/>
      <c r="F823" s="472"/>
      <c r="G823" s="484"/>
    </row>
    <row r="824" spans="1:7">
      <c r="A824" s="447"/>
      <c r="B824" s="469"/>
      <c r="C824" s="469"/>
      <c r="D824" s="470"/>
      <c r="E824" s="471"/>
      <c r="F824" s="472"/>
      <c r="G824" s="484"/>
    </row>
    <row r="825" spans="1:7">
      <c r="A825" s="447"/>
      <c r="B825" s="469"/>
      <c r="C825" s="469"/>
      <c r="D825" s="470"/>
      <c r="E825" s="471"/>
      <c r="F825" s="472"/>
      <c r="G825" s="484"/>
    </row>
    <row r="826" spans="1:7">
      <c r="A826" s="447"/>
      <c r="B826" s="469"/>
      <c r="C826" s="469"/>
      <c r="D826" s="470"/>
      <c r="E826" s="471"/>
      <c r="F826" s="472"/>
      <c r="G826" s="484"/>
    </row>
    <row r="827" spans="1:7">
      <c r="A827" s="447"/>
      <c r="B827" s="469"/>
      <c r="C827" s="469"/>
      <c r="D827" s="470"/>
      <c r="E827" s="471"/>
      <c r="F827" s="472"/>
      <c r="G827" s="484"/>
    </row>
    <row r="828" spans="1:7">
      <c r="A828" s="447"/>
      <c r="B828" s="469"/>
      <c r="C828" s="469"/>
      <c r="D828" s="470"/>
      <c r="E828" s="471"/>
      <c r="F828" s="472"/>
      <c r="G828" s="484"/>
    </row>
    <row r="829" spans="1:7">
      <c r="A829" s="447"/>
      <c r="B829" s="469"/>
      <c r="C829" s="469"/>
      <c r="D829" s="470"/>
      <c r="E829" s="471"/>
      <c r="F829" s="472"/>
      <c r="G829" s="484"/>
    </row>
    <row r="830" spans="1:7">
      <c r="A830" s="447"/>
      <c r="B830" s="469"/>
      <c r="C830" s="469"/>
      <c r="D830" s="470"/>
      <c r="E830" s="471"/>
      <c r="F830" s="472"/>
      <c r="G830" s="484"/>
    </row>
    <row r="831" spans="1:7">
      <c r="A831" s="447"/>
      <c r="B831" s="469"/>
      <c r="C831" s="469"/>
      <c r="D831" s="470"/>
      <c r="E831" s="471"/>
      <c r="F831" s="472"/>
      <c r="G831" s="484"/>
    </row>
    <row r="832" spans="1:7">
      <c r="A832" s="447"/>
      <c r="B832" s="469"/>
      <c r="C832" s="469"/>
      <c r="D832" s="470"/>
      <c r="E832" s="471"/>
      <c r="F832" s="472"/>
      <c r="G832" s="484"/>
    </row>
    <row r="833" spans="1:7">
      <c r="A833" s="447"/>
      <c r="B833" s="469"/>
      <c r="C833" s="469"/>
      <c r="D833" s="470"/>
      <c r="E833" s="471"/>
      <c r="F833" s="472"/>
      <c r="G833" s="484"/>
    </row>
    <row r="834" spans="1:7">
      <c r="A834" s="447"/>
      <c r="B834" s="469"/>
      <c r="C834" s="469"/>
      <c r="D834" s="470"/>
      <c r="E834" s="471"/>
      <c r="F834" s="472"/>
      <c r="G834" s="484"/>
    </row>
    <row r="835" spans="1:7">
      <c r="A835" s="447"/>
      <c r="B835" s="469"/>
      <c r="C835" s="469"/>
      <c r="D835" s="470"/>
      <c r="E835" s="471"/>
      <c r="F835" s="472"/>
      <c r="G835" s="484"/>
    </row>
    <row r="836" spans="1:7">
      <c r="A836" s="447"/>
      <c r="B836" s="469"/>
      <c r="C836" s="469"/>
      <c r="D836" s="470"/>
      <c r="E836" s="471"/>
      <c r="F836" s="472"/>
      <c r="G836" s="484"/>
    </row>
    <row r="837" spans="1:7">
      <c r="A837" s="447"/>
      <c r="B837" s="469"/>
      <c r="C837" s="469"/>
      <c r="D837" s="470"/>
      <c r="E837" s="471"/>
      <c r="F837" s="472"/>
      <c r="G837" s="484"/>
    </row>
    <row r="838" spans="1:7">
      <c r="A838" s="447"/>
      <c r="B838" s="469"/>
      <c r="C838" s="469"/>
      <c r="D838" s="470"/>
      <c r="E838" s="471"/>
      <c r="F838" s="472"/>
      <c r="G838" s="484"/>
    </row>
    <row r="839" spans="1:7">
      <c r="A839" s="447"/>
      <c r="B839" s="469"/>
      <c r="C839" s="469"/>
      <c r="D839" s="470"/>
      <c r="E839" s="471"/>
      <c r="F839" s="472"/>
      <c r="G839" s="484"/>
    </row>
    <row r="840" spans="1:7">
      <c r="A840" s="447"/>
      <c r="B840" s="469"/>
      <c r="C840" s="469"/>
      <c r="D840" s="470"/>
      <c r="E840" s="471"/>
      <c r="F840" s="472"/>
      <c r="G840" s="484"/>
    </row>
    <row r="841" spans="1:7">
      <c r="A841" s="447"/>
      <c r="B841" s="469"/>
      <c r="C841" s="469"/>
      <c r="D841" s="470"/>
      <c r="E841" s="471"/>
      <c r="F841" s="472"/>
      <c r="G841" s="484"/>
    </row>
    <row r="842" spans="1:7">
      <c r="A842" s="447"/>
      <c r="B842" s="469"/>
      <c r="C842" s="469"/>
      <c r="D842" s="470"/>
      <c r="E842" s="471"/>
      <c r="F842" s="472"/>
      <c r="G842" s="484"/>
    </row>
    <row r="843" spans="1:7">
      <c r="A843" s="447"/>
      <c r="B843" s="469"/>
      <c r="C843" s="469"/>
      <c r="D843" s="470"/>
      <c r="E843" s="471"/>
      <c r="F843" s="472"/>
      <c r="G843" s="484"/>
    </row>
    <row r="844" spans="1:7">
      <c r="A844" s="447"/>
      <c r="B844" s="469"/>
      <c r="C844" s="469"/>
      <c r="D844" s="470"/>
      <c r="E844" s="471"/>
      <c r="F844" s="472"/>
      <c r="G844" s="484"/>
    </row>
    <row r="845" spans="1:7">
      <c r="A845" s="447"/>
      <c r="B845" s="469"/>
      <c r="C845" s="469"/>
      <c r="D845" s="470"/>
      <c r="E845" s="471"/>
      <c r="F845" s="472"/>
      <c r="G845" s="484"/>
    </row>
    <row r="846" spans="1:7">
      <c r="A846" s="447"/>
      <c r="B846" s="469"/>
      <c r="C846" s="469"/>
      <c r="D846" s="470"/>
      <c r="E846" s="471"/>
      <c r="F846" s="472"/>
      <c r="G846" s="484"/>
    </row>
    <row r="847" spans="1:7">
      <c r="A847" s="447"/>
      <c r="B847" s="469"/>
      <c r="C847" s="469"/>
      <c r="D847" s="470"/>
      <c r="E847" s="471"/>
      <c r="F847" s="472"/>
      <c r="G847" s="484"/>
    </row>
    <row r="848" spans="1:7">
      <c r="A848" s="447"/>
      <c r="B848" s="469"/>
      <c r="C848" s="469"/>
      <c r="D848" s="470"/>
      <c r="E848" s="471"/>
      <c r="F848" s="472"/>
      <c r="G848" s="484"/>
    </row>
    <row r="849" spans="1:7">
      <c r="A849" s="447"/>
      <c r="B849" s="469"/>
      <c r="C849" s="469"/>
      <c r="D849" s="470"/>
      <c r="E849" s="471"/>
      <c r="F849" s="472"/>
      <c r="G849" s="484"/>
    </row>
    <row r="850" spans="1:7">
      <c r="A850" s="447"/>
      <c r="B850" s="469"/>
      <c r="C850" s="469"/>
      <c r="D850" s="470"/>
      <c r="E850" s="471"/>
      <c r="F850" s="472"/>
      <c r="G850" s="484"/>
    </row>
    <row r="851" spans="1:7">
      <c r="A851" s="447"/>
      <c r="B851" s="469"/>
      <c r="C851" s="469"/>
      <c r="D851" s="470"/>
      <c r="E851" s="471"/>
      <c r="F851" s="472"/>
      <c r="G851" s="484"/>
    </row>
    <row r="852" spans="1:7">
      <c r="A852" s="447"/>
      <c r="B852" s="469"/>
      <c r="C852" s="469"/>
      <c r="D852" s="470"/>
      <c r="E852" s="471"/>
      <c r="F852" s="472"/>
      <c r="G852" s="484"/>
    </row>
    <row r="853" spans="1:7">
      <c r="A853" s="447"/>
      <c r="B853" s="469"/>
      <c r="C853" s="469"/>
      <c r="D853" s="470"/>
      <c r="E853" s="471"/>
      <c r="F853" s="472"/>
      <c r="G853" s="484"/>
    </row>
    <row r="854" spans="1:7">
      <c r="A854" s="447"/>
      <c r="B854" s="469"/>
      <c r="C854" s="469"/>
      <c r="D854" s="470"/>
      <c r="E854" s="471"/>
      <c r="F854" s="472"/>
      <c r="G854" s="484"/>
    </row>
    <row r="855" spans="1:7">
      <c r="A855" s="447"/>
      <c r="B855" s="469"/>
      <c r="C855" s="469"/>
      <c r="D855" s="470"/>
      <c r="E855" s="471"/>
      <c r="F855" s="472"/>
      <c r="G855" s="484"/>
    </row>
    <row r="856" spans="1:7">
      <c r="A856" s="447"/>
      <c r="B856" s="469"/>
      <c r="C856" s="469"/>
      <c r="D856" s="470"/>
      <c r="E856" s="471"/>
      <c r="F856" s="472"/>
      <c r="G856" s="484"/>
    </row>
    <row r="857" spans="1:7">
      <c r="A857" s="447"/>
      <c r="B857" s="469"/>
      <c r="C857" s="469"/>
      <c r="D857" s="470"/>
      <c r="E857" s="471"/>
      <c r="F857" s="472"/>
      <c r="G857" s="484"/>
    </row>
    <row r="858" spans="1:7">
      <c r="A858" s="447"/>
      <c r="B858" s="469"/>
      <c r="C858" s="469"/>
      <c r="D858" s="470"/>
      <c r="E858" s="471"/>
      <c r="F858" s="472"/>
      <c r="G858" s="484"/>
    </row>
    <row r="859" spans="1:7">
      <c r="A859" s="447"/>
      <c r="B859" s="469"/>
      <c r="C859" s="469"/>
      <c r="D859" s="470"/>
      <c r="E859" s="471"/>
      <c r="F859" s="472"/>
      <c r="G859" s="484"/>
    </row>
    <row r="860" spans="1:7">
      <c r="A860" s="447"/>
      <c r="B860" s="469"/>
      <c r="C860" s="469"/>
      <c r="D860" s="470"/>
      <c r="E860" s="471"/>
      <c r="F860" s="472"/>
      <c r="G860" s="484"/>
    </row>
    <row r="861" spans="1:7">
      <c r="A861" s="447"/>
      <c r="B861" s="469"/>
      <c r="C861" s="469"/>
      <c r="D861" s="470"/>
      <c r="E861" s="471"/>
      <c r="F861" s="472"/>
      <c r="G861" s="484"/>
    </row>
    <row r="862" spans="1:7">
      <c r="A862" s="447"/>
      <c r="B862" s="469"/>
      <c r="C862" s="469"/>
      <c r="D862" s="470"/>
      <c r="E862" s="471"/>
      <c r="F862" s="472"/>
      <c r="G862" s="484"/>
    </row>
    <row r="863" spans="1:7">
      <c r="A863" s="447"/>
      <c r="B863" s="469"/>
      <c r="C863" s="469"/>
      <c r="D863" s="470"/>
      <c r="E863" s="471"/>
      <c r="F863" s="472"/>
      <c r="G863" s="484"/>
    </row>
    <row r="864" spans="1:7">
      <c r="A864" s="447"/>
      <c r="B864" s="469"/>
      <c r="C864" s="469"/>
      <c r="D864" s="470"/>
      <c r="E864" s="471"/>
      <c r="F864" s="472"/>
      <c r="G864" s="484"/>
    </row>
    <row r="865" spans="1:7">
      <c r="A865" s="447"/>
      <c r="B865" s="469"/>
      <c r="C865" s="469"/>
      <c r="D865" s="470"/>
      <c r="E865" s="471"/>
      <c r="F865" s="472"/>
      <c r="G865" s="484"/>
    </row>
    <row r="866" spans="1:7">
      <c r="A866" s="447"/>
      <c r="B866" s="469"/>
      <c r="C866" s="469"/>
      <c r="D866" s="470"/>
      <c r="E866" s="471"/>
      <c r="F866" s="472"/>
      <c r="G866" s="484"/>
    </row>
    <row r="867" spans="1:7">
      <c r="A867" s="447"/>
      <c r="B867" s="469"/>
      <c r="C867" s="469"/>
      <c r="D867" s="470"/>
      <c r="E867" s="471"/>
      <c r="F867" s="472"/>
      <c r="G867" s="484"/>
    </row>
    <row r="868" spans="1:7">
      <c r="A868" s="447"/>
      <c r="B868" s="469"/>
      <c r="C868" s="469"/>
      <c r="D868" s="470"/>
      <c r="E868" s="471"/>
      <c r="F868" s="472"/>
      <c r="G868" s="484"/>
    </row>
    <row r="869" spans="1:7">
      <c r="A869" s="447"/>
      <c r="B869" s="469"/>
      <c r="C869" s="469"/>
      <c r="D869" s="470"/>
      <c r="E869" s="471"/>
      <c r="F869" s="472"/>
      <c r="G869" s="484"/>
    </row>
    <row r="870" spans="1:7">
      <c r="A870" s="447"/>
      <c r="B870" s="469"/>
      <c r="C870" s="469"/>
      <c r="D870" s="470"/>
      <c r="E870" s="471"/>
      <c r="F870" s="472"/>
      <c r="G870" s="484"/>
    </row>
    <row r="871" spans="1:7">
      <c r="A871" s="447"/>
      <c r="B871" s="469"/>
      <c r="C871" s="469"/>
      <c r="D871" s="470"/>
      <c r="E871" s="471"/>
      <c r="F871" s="472"/>
      <c r="G871" s="484"/>
    </row>
    <row r="872" spans="1:7">
      <c r="A872" s="447"/>
      <c r="B872" s="469"/>
      <c r="C872" s="469"/>
      <c r="D872" s="470"/>
      <c r="E872" s="471"/>
      <c r="F872" s="472"/>
      <c r="G872" s="484"/>
    </row>
    <row r="873" spans="1:7">
      <c r="A873" s="447"/>
      <c r="B873" s="469"/>
      <c r="C873" s="469"/>
      <c r="D873" s="470"/>
      <c r="E873" s="471"/>
      <c r="F873" s="472"/>
      <c r="G873" s="484"/>
    </row>
    <row r="874" spans="1:7">
      <c r="A874" s="447"/>
      <c r="B874" s="469"/>
      <c r="C874" s="469"/>
      <c r="D874" s="470"/>
      <c r="E874" s="471"/>
      <c r="F874" s="472"/>
      <c r="G874" s="484"/>
    </row>
    <row r="875" spans="1:7">
      <c r="A875" s="447"/>
      <c r="B875" s="469"/>
      <c r="C875" s="469"/>
      <c r="D875" s="470"/>
      <c r="E875" s="471"/>
      <c r="F875" s="472"/>
      <c r="G875" s="484"/>
    </row>
    <row r="876" spans="1:7">
      <c r="A876" s="447"/>
      <c r="B876" s="469"/>
      <c r="C876" s="469"/>
      <c r="D876" s="470"/>
      <c r="E876" s="471"/>
      <c r="F876" s="472"/>
      <c r="G876" s="484"/>
    </row>
    <row r="877" spans="1:7">
      <c r="A877" s="447"/>
      <c r="B877" s="469"/>
      <c r="C877" s="469"/>
      <c r="D877" s="470"/>
      <c r="E877" s="471"/>
      <c r="F877" s="472"/>
      <c r="G877" s="484"/>
    </row>
    <row r="878" spans="1:7">
      <c r="A878" s="447"/>
      <c r="B878" s="469"/>
      <c r="C878" s="469"/>
      <c r="D878" s="470"/>
      <c r="E878" s="471"/>
      <c r="F878" s="472"/>
      <c r="G878" s="484"/>
    </row>
    <row r="879" spans="1:7">
      <c r="A879" s="447"/>
      <c r="B879" s="469"/>
      <c r="C879" s="469"/>
      <c r="D879" s="470"/>
      <c r="E879" s="471"/>
      <c r="F879" s="472"/>
      <c r="G879" s="484"/>
    </row>
    <row r="880" spans="1:7">
      <c r="A880" s="447"/>
      <c r="B880" s="469"/>
      <c r="C880" s="469"/>
      <c r="D880" s="470"/>
      <c r="E880" s="471"/>
      <c r="F880" s="472"/>
      <c r="G880" s="484"/>
    </row>
    <row r="881" spans="1:7">
      <c r="A881" s="447"/>
      <c r="B881" s="469"/>
      <c r="C881" s="469"/>
      <c r="D881" s="470"/>
      <c r="E881" s="471"/>
      <c r="F881" s="472"/>
      <c r="G881" s="484"/>
    </row>
    <row r="882" spans="1:7">
      <c r="A882" s="447"/>
      <c r="B882" s="469"/>
      <c r="C882" s="469"/>
      <c r="D882" s="470"/>
      <c r="E882" s="471"/>
      <c r="F882" s="472"/>
      <c r="G882" s="484"/>
    </row>
    <row r="883" spans="1:7">
      <c r="A883" s="447"/>
      <c r="B883" s="469"/>
      <c r="C883" s="469"/>
      <c r="D883" s="470"/>
      <c r="E883" s="471"/>
      <c r="F883" s="472"/>
      <c r="G883" s="484"/>
    </row>
    <row r="884" spans="1:7">
      <c r="A884" s="447"/>
      <c r="B884" s="469"/>
      <c r="C884" s="469"/>
      <c r="D884" s="470"/>
      <c r="E884" s="471"/>
      <c r="F884" s="472"/>
      <c r="G884" s="484"/>
    </row>
    <row r="885" spans="1:7">
      <c r="A885" s="447"/>
      <c r="B885" s="469"/>
      <c r="C885" s="469"/>
      <c r="D885" s="470"/>
      <c r="E885" s="471"/>
      <c r="F885" s="472"/>
      <c r="G885" s="484"/>
    </row>
    <row r="886" spans="1:7">
      <c r="A886" s="447"/>
      <c r="B886" s="469"/>
      <c r="C886" s="469"/>
      <c r="D886" s="470"/>
      <c r="E886" s="471"/>
      <c r="F886" s="472"/>
      <c r="G886" s="484"/>
    </row>
    <row r="887" spans="1:7">
      <c r="A887" s="447"/>
      <c r="B887" s="469"/>
      <c r="C887" s="469"/>
      <c r="D887" s="470"/>
      <c r="E887" s="471"/>
      <c r="F887" s="472"/>
      <c r="G887" s="484"/>
    </row>
    <row r="888" spans="1:7">
      <c r="A888" s="447"/>
      <c r="B888" s="469"/>
      <c r="C888" s="469"/>
      <c r="D888" s="470"/>
      <c r="E888" s="471"/>
      <c r="F888" s="472"/>
      <c r="G888" s="484"/>
    </row>
    <row r="889" spans="1:7">
      <c r="A889" s="447"/>
      <c r="B889" s="469"/>
      <c r="C889" s="469"/>
      <c r="D889" s="470"/>
      <c r="E889" s="471"/>
      <c r="F889" s="472"/>
      <c r="G889" s="484"/>
    </row>
    <row r="890" spans="1:7">
      <c r="A890" s="447"/>
      <c r="B890" s="469"/>
      <c r="C890" s="469"/>
      <c r="D890" s="470"/>
      <c r="E890" s="471"/>
      <c r="F890" s="472"/>
      <c r="G890" s="484"/>
    </row>
    <row r="891" spans="1:7">
      <c r="A891" s="447"/>
      <c r="B891" s="469"/>
      <c r="C891" s="469"/>
      <c r="D891" s="470"/>
      <c r="E891" s="471"/>
      <c r="F891" s="472"/>
      <c r="G891" s="484"/>
    </row>
    <row r="892" spans="1:7">
      <c r="A892" s="447"/>
      <c r="B892" s="469"/>
      <c r="C892" s="469"/>
      <c r="D892" s="470"/>
      <c r="E892" s="471"/>
      <c r="F892" s="472"/>
      <c r="G892" s="484"/>
    </row>
    <row r="893" spans="1:7">
      <c r="A893" s="447"/>
      <c r="B893" s="469"/>
      <c r="C893" s="469"/>
      <c r="D893" s="470"/>
      <c r="E893" s="471"/>
      <c r="F893" s="472"/>
      <c r="G893" s="484"/>
    </row>
    <row r="894" spans="1:7">
      <c r="A894" s="447"/>
      <c r="B894" s="469"/>
      <c r="C894" s="469"/>
      <c r="D894" s="470"/>
      <c r="E894" s="471"/>
      <c r="F894" s="472"/>
      <c r="G894" s="484"/>
    </row>
    <row r="895" spans="1:7">
      <c r="A895" s="447"/>
      <c r="B895" s="469"/>
      <c r="C895" s="469"/>
      <c r="D895" s="470"/>
      <c r="E895" s="471"/>
      <c r="F895" s="472"/>
      <c r="G895" s="484"/>
    </row>
    <row r="896" spans="1:7">
      <c r="A896" s="447"/>
      <c r="B896" s="469"/>
      <c r="C896" s="469"/>
      <c r="D896" s="470"/>
      <c r="E896" s="471"/>
      <c r="F896" s="472"/>
      <c r="G896" s="484"/>
    </row>
    <row r="897" spans="1:7">
      <c r="A897" s="447"/>
      <c r="B897" s="469"/>
      <c r="C897" s="469"/>
      <c r="D897" s="470"/>
      <c r="E897" s="471"/>
      <c r="F897" s="472"/>
      <c r="G897" s="484"/>
    </row>
    <row r="898" spans="1:7">
      <c r="A898" s="447"/>
      <c r="B898" s="469"/>
      <c r="C898" s="469"/>
      <c r="D898" s="470"/>
      <c r="E898" s="471"/>
      <c r="F898" s="472"/>
      <c r="G898" s="484"/>
    </row>
    <row r="899" spans="1:7">
      <c r="A899" s="447"/>
      <c r="B899" s="469"/>
      <c r="C899" s="469"/>
      <c r="D899" s="470"/>
      <c r="E899" s="471"/>
      <c r="F899" s="472"/>
      <c r="G899" s="484"/>
    </row>
    <row r="900" spans="1:7">
      <c r="A900" s="447"/>
      <c r="B900" s="469"/>
      <c r="C900" s="469"/>
      <c r="D900" s="470"/>
      <c r="E900" s="471"/>
      <c r="F900" s="472"/>
      <c r="G900" s="484"/>
    </row>
    <row r="901" spans="1:7">
      <c r="A901" s="447"/>
      <c r="B901" s="469"/>
      <c r="C901" s="469"/>
      <c r="D901" s="470"/>
      <c r="E901" s="471"/>
      <c r="F901" s="472"/>
      <c r="G901" s="484"/>
    </row>
    <row r="902" spans="1:7">
      <c r="A902" s="447"/>
      <c r="B902" s="469"/>
      <c r="C902" s="469"/>
      <c r="D902" s="470"/>
      <c r="E902" s="471"/>
      <c r="F902" s="472"/>
      <c r="G902" s="484"/>
    </row>
    <row r="903" spans="1:7">
      <c r="A903" s="447"/>
      <c r="B903" s="469"/>
      <c r="C903" s="469"/>
      <c r="D903" s="470"/>
      <c r="E903" s="471"/>
      <c r="F903" s="472"/>
      <c r="G903" s="484"/>
    </row>
    <row r="904" spans="1:7">
      <c r="A904" s="447"/>
      <c r="B904" s="469"/>
      <c r="C904" s="469"/>
      <c r="D904" s="470"/>
      <c r="E904" s="471"/>
      <c r="F904" s="472"/>
      <c r="G904" s="484"/>
    </row>
    <row r="905" spans="1:7">
      <c r="A905" s="447"/>
      <c r="B905" s="469"/>
      <c r="C905" s="469"/>
      <c r="D905" s="470"/>
      <c r="E905" s="471"/>
      <c r="F905" s="472"/>
      <c r="G905" s="484"/>
    </row>
    <row r="906" spans="1:7">
      <c r="A906" s="447"/>
      <c r="B906" s="469"/>
      <c r="C906" s="469"/>
      <c r="D906" s="470"/>
      <c r="E906" s="471"/>
      <c r="F906" s="472"/>
      <c r="G906" s="484"/>
    </row>
    <row r="907" spans="1:7">
      <c r="A907" s="447"/>
      <c r="B907" s="469"/>
      <c r="C907" s="469"/>
      <c r="D907" s="470"/>
      <c r="E907" s="471"/>
      <c r="F907" s="472"/>
      <c r="G907" s="484"/>
    </row>
    <row r="908" spans="1:7">
      <c r="A908" s="447"/>
      <c r="B908" s="469"/>
      <c r="C908" s="469"/>
      <c r="D908" s="470"/>
      <c r="E908" s="471"/>
      <c r="F908" s="472"/>
      <c r="G908" s="484"/>
    </row>
    <row r="909" spans="1:7">
      <c r="A909" s="447"/>
      <c r="B909" s="469"/>
      <c r="C909" s="469"/>
      <c r="D909" s="470"/>
      <c r="E909" s="471"/>
      <c r="F909" s="472"/>
      <c r="G909" s="484"/>
    </row>
    <row r="910" spans="1:7">
      <c r="A910" s="447"/>
      <c r="B910" s="469"/>
      <c r="C910" s="469"/>
      <c r="D910" s="470"/>
      <c r="E910" s="471"/>
      <c r="F910" s="472"/>
      <c r="G910" s="484"/>
    </row>
    <row r="911" spans="1:7">
      <c r="A911" s="447"/>
      <c r="B911" s="469"/>
      <c r="C911" s="469"/>
      <c r="D911" s="470"/>
      <c r="E911" s="471"/>
      <c r="F911" s="472"/>
      <c r="G911" s="484"/>
    </row>
    <row r="912" spans="1:7">
      <c r="A912" s="447"/>
      <c r="B912" s="469"/>
      <c r="C912" s="469"/>
      <c r="D912" s="470"/>
      <c r="E912" s="471"/>
      <c r="F912" s="472"/>
      <c r="G912" s="484"/>
    </row>
    <row r="913" spans="1:7">
      <c r="A913" s="447"/>
      <c r="B913" s="469"/>
      <c r="C913" s="469"/>
      <c r="D913" s="470"/>
      <c r="E913" s="471"/>
      <c r="F913" s="472"/>
      <c r="G913" s="484"/>
    </row>
    <row r="914" spans="1:7">
      <c r="A914" s="447"/>
      <c r="B914" s="469"/>
      <c r="C914" s="469"/>
      <c r="D914" s="470"/>
      <c r="E914" s="471"/>
      <c r="F914" s="472"/>
      <c r="G914" s="484"/>
    </row>
    <row r="915" spans="1:7">
      <c r="A915" s="447"/>
      <c r="B915" s="469"/>
      <c r="C915" s="469"/>
      <c r="D915" s="470"/>
      <c r="E915" s="471"/>
      <c r="F915" s="472"/>
      <c r="G915" s="484"/>
    </row>
    <row r="916" spans="1:7">
      <c r="A916" s="447"/>
      <c r="B916" s="469"/>
      <c r="C916" s="469"/>
      <c r="D916" s="470"/>
      <c r="E916" s="471"/>
      <c r="F916" s="472"/>
      <c r="G916" s="484"/>
    </row>
    <row r="917" spans="1:7">
      <c r="A917" s="447"/>
      <c r="B917" s="469"/>
      <c r="C917" s="469"/>
      <c r="D917" s="470"/>
      <c r="E917" s="471"/>
      <c r="F917" s="472"/>
      <c r="G917" s="484"/>
    </row>
    <row r="918" spans="1:7">
      <c r="A918" s="447"/>
      <c r="B918" s="469"/>
      <c r="C918" s="469"/>
      <c r="D918" s="470"/>
      <c r="E918" s="471"/>
      <c r="F918" s="472"/>
      <c r="G918" s="484"/>
    </row>
    <row r="919" spans="1:7">
      <c r="A919" s="447"/>
      <c r="B919" s="469"/>
      <c r="C919" s="469"/>
      <c r="D919" s="470"/>
      <c r="E919" s="471"/>
      <c r="F919" s="472"/>
      <c r="G919" s="484"/>
    </row>
    <row r="920" spans="1:7">
      <c r="A920" s="447"/>
      <c r="B920" s="469"/>
      <c r="C920" s="469"/>
      <c r="D920" s="470"/>
      <c r="E920" s="471"/>
      <c r="F920" s="472"/>
      <c r="G920" s="484"/>
    </row>
    <row r="921" spans="1:7">
      <c r="A921" s="447"/>
      <c r="B921" s="469"/>
      <c r="C921" s="469"/>
      <c r="D921" s="470"/>
      <c r="E921" s="471"/>
      <c r="F921" s="472"/>
      <c r="G921" s="484"/>
    </row>
    <row r="922" spans="1:7">
      <c r="A922" s="447"/>
      <c r="B922" s="469"/>
      <c r="C922" s="469"/>
      <c r="D922" s="470"/>
      <c r="E922" s="471"/>
      <c r="F922" s="472"/>
      <c r="G922" s="484"/>
    </row>
    <row r="923" spans="1:7">
      <c r="A923" s="447"/>
      <c r="B923" s="469"/>
      <c r="C923" s="469"/>
      <c r="D923" s="470"/>
      <c r="E923" s="471"/>
      <c r="F923" s="472"/>
      <c r="G923" s="484"/>
    </row>
    <row r="924" spans="1:7">
      <c r="A924" s="447"/>
      <c r="B924" s="469"/>
      <c r="C924" s="469"/>
      <c r="D924" s="470"/>
      <c r="E924" s="471"/>
      <c r="F924" s="472"/>
      <c r="G924" s="484"/>
    </row>
    <row r="925" spans="1:7">
      <c r="A925" s="447"/>
      <c r="B925" s="469"/>
      <c r="C925" s="469"/>
      <c r="D925" s="470"/>
      <c r="E925" s="471"/>
      <c r="F925" s="472"/>
      <c r="G925" s="484"/>
    </row>
    <row r="926" spans="1:7">
      <c r="A926" s="447"/>
      <c r="B926" s="469"/>
      <c r="C926" s="469"/>
      <c r="D926" s="470"/>
      <c r="E926" s="471"/>
      <c r="F926" s="472"/>
      <c r="G926" s="484"/>
    </row>
    <row r="927" spans="1:7">
      <c r="A927" s="447"/>
      <c r="B927" s="469"/>
      <c r="C927" s="469"/>
      <c r="D927" s="470"/>
      <c r="E927" s="471"/>
      <c r="F927" s="472"/>
      <c r="G927" s="484"/>
    </row>
    <row r="928" spans="1:7">
      <c r="A928" s="447"/>
      <c r="B928" s="469"/>
      <c r="C928" s="469"/>
      <c r="D928" s="470"/>
      <c r="E928" s="471"/>
      <c r="F928" s="472"/>
      <c r="G928" s="484"/>
    </row>
    <row r="929" spans="1:7">
      <c r="A929" s="447"/>
      <c r="B929" s="469"/>
      <c r="C929" s="469"/>
      <c r="D929" s="470"/>
      <c r="E929" s="471"/>
      <c r="F929" s="472"/>
      <c r="G929" s="484"/>
    </row>
    <row r="930" spans="1:7">
      <c r="A930" s="447"/>
      <c r="B930" s="469"/>
      <c r="C930" s="469"/>
      <c r="D930" s="470"/>
      <c r="E930" s="471"/>
      <c r="F930" s="472"/>
      <c r="G930" s="484"/>
    </row>
    <row r="931" spans="1:7">
      <c r="A931" s="447"/>
      <c r="B931" s="469"/>
      <c r="C931" s="469"/>
      <c r="D931" s="470"/>
      <c r="E931" s="471"/>
      <c r="F931" s="472"/>
      <c r="G931" s="484"/>
    </row>
    <row r="932" spans="1:7">
      <c r="A932" s="447"/>
      <c r="B932" s="469"/>
      <c r="C932" s="469"/>
      <c r="D932" s="470"/>
      <c r="E932" s="471"/>
      <c r="F932" s="472"/>
      <c r="G932" s="484"/>
    </row>
    <row r="933" spans="1:7">
      <c r="A933" s="447"/>
      <c r="B933" s="469"/>
      <c r="C933" s="469"/>
      <c r="D933" s="470"/>
      <c r="E933" s="471"/>
      <c r="F933" s="472"/>
      <c r="G933" s="484"/>
    </row>
    <row r="934" spans="1:7">
      <c r="A934" s="447"/>
      <c r="B934" s="469"/>
      <c r="C934" s="469"/>
      <c r="D934" s="470"/>
      <c r="E934" s="471"/>
      <c r="F934" s="472"/>
      <c r="G934" s="484"/>
    </row>
    <row r="935" spans="1:7">
      <c r="A935" s="447"/>
      <c r="B935" s="469"/>
      <c r="C935" s="469"/>
      <c r="D935" s="470"/>
      <c r="E935" s="471"/>
      <c r="F935" s="472"/>
      <c r="G935" s="484"/>
    </row>
    <row r="936" spans="1:7">
      <c r="A936" s="447"/>
      <c r="B936" s="469"/>
      <c r="C936" s="469"/>
      <c r="D936" s="470"/>
      <c r="E936" s="471"/>
      <c r="F936" s="472"/>
      <c r="G936" s="484"/>
    </row>
    <row r="937" spans="1:7">
      <c r="A937" s="447"/>
      <c r="B937" s="469"/>
      <c r="C937" s="469"/>
      <c r="D937" s="470"/>
      <c r="E937" s="471"/>
      <c r="F937" s="472"/>
      <c r="G937" s="484"/>
    </row>
    <row r="938" spans="1:7">
      <c r="A938" s="447"/>
      <c r="B938" s="469"/>
      <c r="C938" s="469"/>
      <c r="D938" s="470"/>
      <c r="E938" s="471"/>
      <c r="F938" s="472"/>
      <c r="G938" s="484"/>
    </row>
    <row r="939" spans="1:7">
      <c r="A939" s="447"/>
      <c r="B939" s="469"/>
      <c r="C939" s="469"/>
      <c r="D939" s="470"/>
      <c r="E939" s="471"/>
      <c r="F939" s="472"/>
      <c r="G939" s="484"/>
    </row>
    <row r="940" spans="1:7">
      <c r="A940" s="447"/>
      <c r="B940" s="469"/>
      <c r="C940" s="469"/>
      <c r="D940" s="470"/>
      <c r="E940" s="471"/>
      <c r="F940" s="472"/>
      <c r="G940" s="484"/>
    </row>
    <row r="941" spans="1:7">
      <c r="A941" s="447"/>
      <c r="B941" s="469"/>
      <c r="C941" s="469"/>
      <c r="D941" s="470"/>
      <c r="E941" s="471"/>
      <c r="F941" s="472"/>
      <c r="G941" s="484"/>
    </row>
    <row r="942" spans="1:7">
      <c r="A942" s="447"/>
      <c r="B942" s="469"/>
      <c r="C942" s="469"/>
      <c r="D942" s="470"/>
      <c r="E942" s="471"/>
      <c r="F942" s="472"/>
      <c r="G942" s="484"/>
    </row>
    <row r="943" spans="1:7">
      <c r="A943" s="447"/>
      <c r="B943" s="469"/>
      <c r="C943" s="469"/>
      <c r="D943" s="470"/>
      <c r="E943" s="471"/>
      <c r="F943" s="472"/>
      <c r="G943" s="484"/>
    </row>
    <row r="944" spans="1:7">
      <c r="A944" s="447"/>
      <c r="B944" s="469"/>
      <c r="C944" s="469"/>
      <c r="D944" s="470"/>
      <c r="E944" s="471"/>
      <c r="F944" s="472"/>
      <c r="G944" s="484"/>
    </row>
    <row r="945" spans="1:7">
      <c r="A945" s="447"/>
      <c r="B945" s="469"/>
      <c r="C945" s="469"/>
      <c r="D945" s="470"/>
      <c r="E945" s="471"/>
      <c r="F945" s="472"/>
      <c r="G945" s="484"/>
    </row>
    <row r="946" spans="1:7">
      <c r="A946" s="447"/>
      <c r="B946" s="469"/>
      <c r="C946" s="469"/>
      <c r="D946" s="470"/>
      <c r="E946" s="471"/>
      <c r="F946" s="472"/>
      <c r="G946" s="484"/>
    </row>
    <row r="947" spans="1:7">
      <c r="A947" s="447"/>
      <c r="B947" s="469"/>
      <c r="C947" s="469"/>
      <c r="D947" s="470"/>
      <c r="E947" s="471"/>
      <c r="F947" s="472"/>
      <c r="G947" s="484"/>
    </row>
    <row r="948" spans="1:7">
      <c r="A948" s="447"/>
      <c r="B948" s="469"/>
      <c r="C948" s="469"/>
      <c r="D948" s="470"/>
      <c r="E948" s="471"/>
      <c r="F948" s="472"/>
      <c r="G948" s="484"/>
    </row>
    <row r="949" spans="1:7">
      <c r="A949" s="447"/>
      <c r="B949" s="469"/>
      <c r="C949" s="469"/>
      <c r="D949" s="470"/>
      <c r="E949" s="471"/>
      <c r="F949" s="472"/>
      <c r="G949" s="484"/>
    </row>
    <row r="950" spans="1:7">
      <c r="A950" s="447"/>
      <c r="B950" s="469"/>
      <c r="C950" s="469"/>
      <c r="D950" s="470"/>
      <c r="E950" s="471"/>
      <c r="F950" s="472"/>
      <c r="G950" s="484"/>
    </row>
    <row r="951" spans="1:7">
      <c r="A951" s="447"/>
      <c r="B951" s="469"/>
      <c r="C951" s="469"/>
      <c r="D951" s="470"/>
      <c r="E951" s="471"/>
      <c r="F951" s="472"/>
      <c r="G951" s="484"/>
    </row>
    <row r="952" spans="1:7">
      <c r="A952" s="447"/>
      <c r="B952" s="469"/>
      <c r="C952" s="469"/>
      <c r="D952" s="470"/>
      <c r="E952" s="471"/>
      <c r="F952" s="472"/>
      <c r="G952" s="484"/>
    </row>
    <row r="953" spans="1:7">
      <c r="A953" s="447"/>
      <c r="B953" s="469"/>
      <c r="C953" s="469"/>
      <c r="D953" s="470"/>
      <c r="E953" s="471"/>
      <c r="F953" s="472"/>
      <c r="G953" s="484"/>
    </row>
    <row r="954" spans="1:7">
      <c r="A954" s="447"/>
      <c r="B954" s="469"/>
      <c r="C954" s="469"/>
      <c r="D954" s="470"/>
      <c r="E954" s="471"/>
      <c r="F954" s="472"/>
      <c r="G954" s="484"/>
    </row>
    <row r="955" spans="1:7">
      <c r="A955" s="447"/>
      <c r="B955" s="469"/>
      <c r="C955" s="469"/>
      <c r="D955" s="470"/>
      <c r="E955" s="471"/>
      <c r="F955" s="472"/>
      <c r="G955" s="484"/>
    </row>
    <row r="956" spans="1:7">
      <c r="A956" s="447"/>
      <c r="B956" s="469"/>
      <c r="C956" s="469"/>
      <c r="D956" s="470"/>
      <c r="E956" s="471"/>
      <c r="F956" s="472"/>
      <c r="G956" s="484"/>
    </row>
    <row r="957" spans="1:7">
      <c r="A957" s="447"/>
      <c r="B957" s="469"/>
      <c r="C957" s="469"/>
      <c r="D957" s="470"/>
      <c r="E957" s="471"/>
      <c r="F957" s="472"/>
      <c r="G957" s="484"/>
    </row>
    <row r="958" spans="1:7">
      <c r="A958" s="447"/>
      <c r="B958" s="469"/>
      <c r="C958" s="469"/>
      <c r="D958" s="470"/>
      <c r="E958" s="471"/>
      <c r="F958" s="472"/>
      <c r="G958" s="484"/>
    </row>
    <row r="959" spans="1:7">
      <c r="A959" s="447"/>
      <c r="B959" s="469"/>
      <c r="C959" s="469"/>
      <c r="D959" s="470"/>
      <c r="E959" s="471"/>
      <c r="F959" s="472"/>
      <c r="G959" s="484"/>
    </row>
    <row r="960" spans="1:7">
      <c r="A960" s="447"/>
      <c r="B960" s="469"/>
      <c r="C960" s="469"/>
      <c r="D960" s="470"/>
      <c r="E960" s="471"/>
      <c r="F960" s="472"/>
      <c r="G960" s="484"/>
    </row>
    <row r="961" spans="1:7">
      <c r="A961" s="447"/>
      <c r="B961" s="469"/>
      <c r="C961" s="469"/>
      <c r="D961" s="470"/>
      <c r="E961" s="471"/>
      <c r="F961" s="472"/>
      <c r="G961" s="484"/>
    </row>
    <row r="962" spans="1:7">
      <c r="A962" s="447"/>
      <c r="B962" s="469"/>
      <c r="C962" s="469"/>
      <c r="D962" s="470"/>
      <c r="E962" s="471"/>
      <c r="F962" s="472"/>
      <c r="G962" s="484"/>
    </row>
    <row r="963" spans="1:7">
      <c r="A963" s="447"/>
      <c r="B963" s="469"/>
      <c r="C963" s="469"/>
      <c r="D963" s="470"/>
      <c r="E963" s="471"/>
      <c r="F963" s="472"/>
      <c r="G963" s="484"/>
    </row>
    <row r="964" spans="1:7">
      <c r="A964" s="447"/>
      <c r="B964" s="469"/>
      <c r="C964" s="469"/>
      <c r="D964" s="470"/>
      <c r="E964" s="471"/>
      <c r="F964" s="472"/>
      <c r="G964" s="484"/>
    </row>
    <row r="965" spans="1:7">
      <c r="A965" s="447"/>
      <c r="B965" s="469"/>
      <c r="C965" s="469"/>
      <c r="D965" s="470"/>
      <c r="E965" s="471"/>
      <c r="F965" s="472"/>
      <c r="G965" s="484"/>
    </row>
    <row r="966" spans="1:7">
      <c r="A966" s="447"/>
      <c r="B966" s="469"/>
      <c r="C966" s="469"/>
      <c r="D966" s="470"/>
      <c r="E966" s="471"/>
      <c r="F966" s="472"/>
      <c r="G966" s="484"/>
    </row>
    <row r="967" spans="1:7">
      <c r="A967" s="447"/>
      <c r="B967" s="469"/>
      <c r="C967" s="469"/>
      <c r="D967" s="470"/>
      <c r="E967" s="471"/>
      <c r="F967" s="472"/>
      <c r="G967" s="484"/>
    </row>
    <row r="968" spans="1:7">
      <c r="A968" s="447"/>
      <c r="B968" s="469"/>
      <c r="C968" s="469"/>
      <c r="D968" s="470"/>
      <c r="E968" s="471"/>
      <c r="F968" s="472"/>
      <c r="G968" s="484"/>
    </row>
    <row r="969" spans="1:7">
      <c r="A969" s="447"/>
      <c r="B969" s="469"/>
      <c r="C969" s="469"/>
      <c r="D969" s="470"/>
      <c r="E969" s="471"/>
      <c r="F969" s="472"/>
      <c r="G969" s="484"/>
    </row>
    <row r="970" spans="1:7">
      <c r="A970" s="447"/>
      <c r="B970" s="469"/>
      <c r="C970" s="469"/>
      <c r="D970" s="470"/>
      <c r="E970" s="471"/>
      <c r="F970" s="472"/>
      <c r="G970" s="484"/>
    </row>
    <row r="971" spans="1:7">
      <c r="A971" s="447"/>
      <c r="B971" s="469"/>
      <c r="C971" s="469"/>
      <c r="D971" s="470"/>
      <c r="E971" s="471"/>
      <c r="F971" s="472"/>
      <c r="G971" s="484"/>
    </row>
    <row r="972" spans="1:7">
      <c r="A972" s="447"/>
      <c r="B972" s="469"/>
      <c r="C972" s="469"/>
      <c r="D972" s="470"/>
      <c r="E972" s="471"/>
      <c r="F972" s="472"/>
      <c r="G972" s="484"/>
    </row>
    <row r="973" spans="1:7">
      <c r="A973" s="447"/>
      <c r="B973" s="469"/>
      <c r="C973" s="469"/>
      <c r="D973" s="470"/>
      <c r="E973" s="471"/>
      <c r="F973" s="472"/>
      <c r="G973" s="484"/>
    </row>
    <row r="974" spans="1:7">
      <c r="A974" s="447"/>
      <c r="B974" s="469"/>
      <c r="C974" s="469"/>
      <c r="D974" s="470"/>
      <c r="E974" s="471"/>
      <c r="F974" s="472"/>
      <c r="G974" s="484"/>
    </row>
    <row r="975" spans="1:7">
      <c r="A975" s="447"/>
      <c r="B975" s="469"/>
      <c r="C975" s="469"/>
      <c r="D975" s="470"/>
      <c r="E975" s="471"/>
      <c r="F975" s="472"/>
      <c r="G975" s="484"/>
    </row>
    <row r="976" spans="1:7">
      <c r="A976" s="447"/>
      <c r="B976" s="469"/>
      <c r="C976" s="469"/>
      <c r="D976" s="470"/>
      <c r="E976" s="471"/>
      <c r="F976" s="472"/>
      <c r="G976" s="484"/>
    </row>
    <row r="977" spans="1:7">
      <c r="A977" s="447"/>
      <c r="B977" s="469"/>
      <c r="C977" s="469"/>
      <c r="D977" s="470"/>
      <c r="E977" s="471"/>
      <c r="F977" s="472"/>
      <c r="G977" s="484"/>
    </row>
    <row r="978" spans="1:7">
      <c r="A978" s="447"/>
      <c r="B978" s="469"/>
      <c r="C978" s="469"/>
      <c r="D978" s="470"/>
      <c r="E978" s="471"/>
      <c r="F978" s="472"/>
      <c r="G978" s="484"/>
    </row>
    <row r="979" spans="1:7">
      <c r="A979" s="447"/>
      <c r="B979" s="469"/>
      <c r="C979" s="469"/>
      <c r="D979" s="470"/>
      <c r="E979" s="471"/>
      <c r="F979" s="472"/>
      <c r="G979" s="484"/>
    </row>
    <row r="980" spans="1:7">
      <c r="A980" s="447"/>
      <c r="B980" s="469"/>
      <c r="C980" s="469"/>
      <c r="D980" s="470"/>
      <c r="E980" s="471"/>
      <c r="F980" s="472"/>
      <c r="G980" s="484"/>
    </row>
    <row r="981" spans="1:7">
      <c r="A981" s="447"/>
      <c r="B981" s="469"/>
      <c r="C981" s="469"/>
      <c r="D981" s="470"/>
      <c r="E981" s="471"/>
      <c r="F981" s="472"/>
      <c r="G981" s="484"/>
    </row>
    <row r="982" spans="1:7">
      <c r="A982" s="447"/>
      <c r="B982" s="469"/>
      <c r="C982" s="469"/>
      <c r="D982" s="470"/>
      <c r="E982" s="471"/>
      <c r="F982" s="472"/>
      <c r="G982" s="484"/>
    </row>
    <row r="983" spans="1:7">
      <c r="A983" s="447"/>
      <c r="B983" s="469"/>
      <c r="C983" s="469"/>
      <c r="D983" s="470"/>
      <c r="E983" s="471"/>
      <c r="F983" s="472"/>
      <c r="G983" s="484"/>
    </row>
    <row r="984" spans="1:7">
      <c r="A984" s="447"/>
      <c r="B984" s="469"/>
      <c r="C984" s="469"/>
      <c r="D984" s="470"/>
      <c r="E984" s="471"/>
      <c r="F984" s="472"/>
      <c r="G984" s="484"/>
    </row>
    <row r="985" spans="1:7">
      <c r="A985" s="447"/>
      <c r="B985" s="469"/>
      <c r="C985" s="469"/>
      <c r="D985" s="470"/>
      <c r="E985" s="471"/>
      <c r="F985" s="472"/>
      <c r="G985" s="484"/>
    </row>
    <row r="986" spans="1:7">
      <c r="A986" s="447"/>
      <c r="B986" s="469"/>
      <c r="C986" s="469"/>
      <c r="D986" s="470"/>
      <c r="E986" s="471"/>
      <c r="F986" s="472"/>
      <c r="G986" s="484"/>
    </row>
    <row r="987" spans="1:7">
      <c r="A987" s="447"/>
      <c r="B987" s="469"/>
      <c r="C987" s="469"/>
      <c r="D987" s="470"/>
      <c r="E987" s="471"/>
      <c r="F987" s="472"/>
      <c r="G987" s="484"/>
    </row>
    <row r="988" spans="1:7">
      <c r="A988" s="447"/>
      <c r="B988" s="469"/>
      <c r="C988" s="469"/>
      <c r="D988" s="470"/>
      <c r="E988" s="471"/>
      <c r="F988" s="472"/>
      <c r="G988" s="484"/>
    </row>
    <row r="989" spans="1:7">
      <c r="A989" s="447"/>
      <c r="B989" s="469"/>
      <c r="C989" s="469"/>
      <c r="D989" s="470"/>
      <c r="E989" s="471"/>
      <c r="F989" s="472"/>
      <c r="G989" s="484"/>
    </row>
    <row r="990" spans="1:7">
      <c r="A990" s="447"/>
      <c r="B990" s="469"/>
      <c r="C990" s="469"/>
      <c r="D990" s="470"/>
      <c r="E990" s="471"/>
      <c r="F990" s="472"/>
      <c r="G990" s="484"/>
    </row>
    <row r="991" spans="1:7">
      <c r="A991" s="447"/>
      <c r="B991" s="469"/>
      <c r="C991" s="469"/>
      <c r="D991" s="470"/>
      <c r="E991" s="471"/>
      <c r="F991" s="472"/>
      <c r="G991" s="484"/>
    </row>
    <row r="992" spans="1:7">
      <c r="A992" s="447"/>
      <c r="B992" s="469"/>
      <c r="C992" s="469"/>
      <c r="D992" s="470"/>
      <c r="E992" s="471"/>
      <c r="F992" s="472"/>
      <c r="G992" s="484"/>
    </row>
    <row r="993" spans="1:7">
      <c r="A993" s="447"/>
      <c r="B993" s="469"/>
      <c r="C993" s="469"/>
      <c r="D993" s="470"/>
      <c r="E993" s="471"/>
      <c r="F993" s="472"/>
      <c r="G993" s="484"/>
    </row>
    <row r="994" spans="1:7">
      <c r="A994" s="447"/>
      <c r="B994" s="469"/>
      <c r="C994" s="469"/>
      <c r="D994" s="470"/>
      <c r="E994" s="471"/>
      <c r="F994" s="472"/>
      <c r="G994" s="484"/>
    </row>
    <row r="995" spans="1:7">
      <c r="A995" s="447"/>
      <c r="B995" s="469"/>
      <c r="C995" s="469"/>
      <c r="D995" s="470"/>
      <c r="E995" s="471"/>
      <c r="F995" s="472"/>
      <c r="G995" s="484"/>
    </row>
    <row r="996" spans="1:7">
      <c r="A996" s="447"/>
      <c r="B996" s="469"/>
      <c r="C996" s="469"/>
      <c r="D996" s="470"/>
      <c r="E996" s="471"/>
      <c r="F996" s="472"/>
      <c r="G996" s="484"/>
    </row>
    <row r="997" spans="1:7">
      <c r="A997" s="447"/>
      <c r="B997" s="469"/>
      <c r="C997" s="469"/>
      <c r="D997" s="470"/>
      <c r="E997" s="471"/>
      <c r="F997" s="472"/>
      <c r="G997" s="484"/>
    </row>
    <row r="998" spans="1:7">
      <c r="A998" s="447"/>
      <c r="B998" s="469"/>
      <c r="C998" s="469"/>
      <c r="D998" s="470"/>
      <c r="E998" s="471"/>
      <c r="F998" s="472"/>
      <c r="G998" s="484"/>
    </row>
    <row r="999" spans="1:7">
      <c r="A999" s="447"/>
      <c r="B999" s="469"/>
      <c r="C999" s="469"/>
      <c r="D999" s="470"/>
      <c r="E999" s="471"/>
      <c r="F999" s="472"/>
      <c r="G999" s="484"/>
    </row>
    <row r="1000" spans="1:7">
      <c r="A1000" s="447"/>
      <c r="B1000" s="469"/>
      <c r="C1000" s="469"/>
      <c r="D1000" s="470"/>
      <c r="E1000" s="471"/>
      <c r="F1000" s="472"/>
      <c r="G1000" s="484"/>
    </row>
    <row r="1001" spans="1:7">
      <c r="A1001" s="447"/>
      <c r="B1001" s="469"/>
      <c r="C1001" s="469"/>
      <c r="D1001" s="470"/>
      <c r="E1001" s="471"/>
      <c r="F1001" s="472"/>
      <c r="G1001" s="484"/>
    </row>
    <row r="1002" spans="1:7">
      <c r="A1002" s="447"/>
      <c r="B1002" s="469"/>
      <c r="C1002" s="469"/>
      <c r="D1002" s="470"/>
      <c r="E1002" s="471"/>
      <c r="F1002" s="472"/>
      <c r="G1002" s="484"/>
    </row>
    <row r="1003" spans="1:7">
      <c r="A1003" s="447"/>
      <c r="B1003" s="469"/>
      <c r="C1003" s="469"/>
      <c r="D1003" s="470"/>
      <c r="E1003" s="471"/>
      <c r="F1003" s="472"/>
      <c r="G1003" s="484"/>
    </row>
    <row r="1004" spans="1:7">
      <c r="A1004" s="447"/>
      <c r="B1004" s="469"/>
      <c r="C1004" s="469"/>
      <c r="D1004" s="470"/>
      <c r="E1004" s="471"/>
      <c r="F1004" s="472"/>
      <c r="G1004" s="484"/>
    </row>
    <row r="1005" spans="1:7">
      <c r="A1005" s="447"/>
      <c r="B1005" s="469"/>
      <c r="C1005" s="469"/>
      <c r="D1005" s="470"/>
      <c r="E1005" s="471"/>
      <c r="F1005" s="472"/>
      <c r="G1005" s="484"/>
    </row>
    <row r="1006" spans="1:7">
      <c r="A1006" s="447"/>
      <c r="B1006" s="469"/>
      <c r="C1006" s="469"/>
      <c r="D1006" s="470"/>
      <c r="E1006" s="471"/>
      <c r="F1006" s="472"/>
      <c r="G1006" s="484"/>
    </row>
    <row r="1007" spans="1:7">
      <c r="A1007" s="447"/>
      <c r="B1007" s="469"/>
      <c r="C1007" s="469"/>
      <c r="D1007" s="470"/>
      <c r="E1007" s="471"/>
      <c r="F1007" s="472"/>
      <c r="G1007" s="484"/>
    </row>
    <row r="1008" spans="1:7">
      <c r="A1008" s="447"/>
      <c r="B1008" s="469"/>
      <c r="C1008" s="469"/>
      <c r="D1008" s="470"/>
      <c r="E1008" s="471"/>
      <c r="F1008" s="472"/>
      <c r="G1008" s="484"/>
    </row>
    <row r="1009" spans="1:7">
      <c r="A1009" s="447"/>
      <c r="B1009" s="469"/>
      <c r="C1009" s="469"/>
      <c r="D1009" s="470"/>
      <c r="E1009" s="471"/>
      <c r="F1009" s="472"/>
      <c r="G1009" s="484"/>
    </row>
    <row r="1010" spans="1:7">
      <c r="A1010" s="447"/>
      <c r="B1010" s="469"/>
      <c r="C1010" s="469"/>
      <c r="D1010" s="470"/>
      <c r="E1010" s="471"/>
      <c r="F1010" s="472"/>
      <c r="G1010" s="484"/>
    </row>
    <row r="1011" spans="1:7">
      <c r="A1011" s="447"/>
      <c r="B1011" s="469"/>
      <c r="C1011" s="469"/>
      <c r="D1011" s="470"/>
      <c r="E1011" s="471"/>
      <c r="F1011" s="472"/>
      <c r="G1011" s="484"/>
    </row>
    <row r="1012" spans="1:7">
      <c r="A1012" s="447"/>
      <c r="B1012" s="469"/>
      <c r="C1012" s="469"/>
      <c r="D1012" s="470"/>
      <c r="E1012" s="471"/>
      <c r="F1012" s="472"/>
      <c r="G1012" s="484"/>
    </row>
    <row r="1013" spans="1:7">
      <c r="A1013" s="447"/>
      <c r="B1013" s="469"/>
      <c r="C1013" s="469"/>
      <c r="D1013" s="470"/>
      <c r="E1013" s="471"/>
      <c r="F1013" s="472"/>
      <c r="G1013" s="484"/>
    </row>
    <row r="1014" spans="1:7">
      <c r="A1014" s="447"/>
      <c r="B1014" s="469"/>
      <c r="C1014" s="469"/>
      <c r="D1014" s="470"/>
      <c r="E1014" s="471"/>
      <c r="F1014" s="472"/>
      <c r="G1014" s="484"/>
    </row>
    <row r="1015" spans="1:7">
      <c r="A1015" s="447"/>
      <c r="B1015" s="469"/>
      <c r="C1015" s="469"/>
      <c r="D1015" s="470"/>
      <c r="E1015" s="471"/>
      <c r="F1015" s="472"/>
      <c r="G1015" s="484"/>
    </row>
    <row r="1016" spans="1:7">
      <c r="A1016" s="447"/>
      <c r="B1016" s="469"/>
      <c r="C1016" s="469"/>
      <c r="D1016" s="470"/>
      <c r="E1016" s="471"/>
      <c r="F1016" s="472"/>
      <c r="G1016" s="484"/>
    </row>
    <row r="1017" spans="1:7">
      <c r="A1017" s="447"/>
      <c r="B1017" s="469"/>
      <c r="C1017" s="469"/>
      <c r="D1017" s="470"/>
      <c r="E1017" s="471"/>
      <c r="F1017" s="472"/>
      <c r="G1017" s="484"/>
    </row>
    <row r="1018" spans="1:7">
      <c r="A1018" s="447"/>
      <c r="B1018" s="469"/>
      <c r="C1018" s="469"/>
      <c r="D1018" s="470"/>
      <c r="E1018" s="471"/>
      <c r="F1018" s="472"/>
      <c r="G1018" s="484"/>
    </row>
    <row r="1019" spans="1:7">
      <c r="A1019" s="447"/>
      <c r="B1019" s="469"/>
      <c r="C1019" s="469"/>
      <c r="D1019" s="470"/>
      <c r="E1019" s="471"/>
      <c r="F1019" s="472"/>
      <c r="G1019" s="484"/>
    </row>
    <row r="1020" spans="1:7">
      <c r="A1020" s="447"/>
      <c r="B1020" s="469"/>
      <c r="C1020" s="469"/>
      <c r="D1020" s="470"/>
      <c r="E1020" s="471"/>
      <c r="F1020" s="472"/>
      <c r="G1020" s="484"/>
    </row>
    <row r="1021" spans="1:7">
      <c r="A1021" s="447"/>
      <c r="B1021" s="469"/>
      <c r="C1021" s="469"/>
      <c r="D1021" s="470"/>
      <c r="E1021" s="471"/>
      <c r="F1021" s="472"/>
      <c r="G1021" s="484"/>
    </row>
    <row r="1022" spans="1:7">
      <c r="A1022" s="447"/>
      <c r="B1022" s="469"/>
      <c r="C1022" s="469"/>
      <c r="D1022" s="470"/>
      <c r="E1022" s="471"/>
      <c r="F1022" s="472"/>
      <c r="G1022" s="484"/>
    </row>
    <row r="1023" spans="1:7">
      <c r="A1023" s="447"/>
      <c r="B1023" s="469"/>
      <c r="C1023" s="469"/>
      <c r="D1023" s="470"/>
      <c r="E1023" s="471"/>
      <c r="F1023" s="472"/>
      <c r="G1023" s="484"/>
    </row>
    <row r="1024" spans="1:7">
      <c r="A1024" s="447"/>
      <c r="B1024" s="469"/>
      <c r="C1024" s="469"/>
      <c r="D1024" s="470"/>
      <c r="E1024" s="471"/>
      <c r="F1024" s="472"/>
      <c r="G1024" s="484"/>
    </row>
    <row r="1025" spans="1:7">
      <c r="A1025" s="447"/>
      <c r="B1025" s="469"/>
      <c r="C1025" s="469"/>
      <c r="D1025" s="470"/>
      <c r="E1025" s="471"/>
      <c r="F1025" s="472"/>
      <c r="G1025" s="484"/>
    </row>
    <row r="1026" spans="1:7">
      <c r="A1026" s="447"/>
      <c r="B1026" s="469"/>
      <c r="C1026" s="469"/>
      <c r="D1026" s="470"/>
      <c r="E1026" s="471"/>
      <c r="F1026" s="472"/>
      <c r="G1026" s="484"/>
    </row>
    <row r="1027" spans="1:7">
      <c r="A1027" s="447"/>
      <c r="B1027" s="469"/>
      <c r="C1027" s="469"/>
      <c r="D1027" s="470"/>
      <c r="E1027" s="471"/>
      <c r="F1027" s="472"/>
      <c r="G1027" s="484"/>
    </row>
    <row r="1028" spans="1:7">
      <c r="A1028" s="447"/>
      <c r="B1028" s="469"/>
      <c r="C1028" s="469"/>
      <c r="D1028" s="470"/>
      <c r="E1028" s="471"/>
      <c r="F1028" s="472"/>
      <c r="G1028" s="484"/>
    </row>
    <row r="1029" spans="1:7">
      <c r="A1029" s="447"/>
      <c r="B1029" s="469"/>
      <c r="C1029" s="469"/>
      <c r="D1029" s="470"/>
      <c r="E1029" s="471"/>
      <c r="F1029" s="472"/>
      <c r="G1029" s="484"/>
    </row>
    <row r="1030" spans="1:7">
      <c r="A1030" s="447"/>
      <c r="B1030" s="469"/>
      <c r="C1030" s="469"/>
      <c r="D1030" s="470"/>
      <c r="E1030" s="471"/>
      <c r="F1030" s="472"/>
      <c r="G1030" s="484"/>
    </row>
    <row r="1031" spans="1:7">
      <c r="A1031" s="447"/>
      <c r="B1031" s="469"/>
      <c r="C1031" s="469"/>
      <c r="D1031" s="470"/>
      <c r="E1031" s="471"/>
      <c r="F1031" s="472"/>
      <c r="G1031" s="484"/>
    </row>
    <row r="1032" spans="1:7">
      <c r="A1032" s="447"/>
      <c r="B1032" s="469"/>
      <c r="C1032" s="469"/>
      <c r="D1032" s="470"/>
      <c r="E1032" s="471"/>
      <c r="F1032" s="472"/>
      <c r="G1032" s="484"/>
    </row>
    <row r="1033" spans="1:7">
      <c r="A1033" s="447"/>
      <c r="B1033" s="469"/>
      <c r="C1033" s="469"/>
      <c r="D1033" s="470"/>
      <c r="E1033" s="471"/>
      <c r="F1033" s="472"/>
      <c r="G1033" s="484"/>
    </row>
    <row r="1034" spans="1:7">
      <c r="A1034" s="447"/>
      <c r="B1034" s="469"/>
      <c r="C1034" s="469"/>
      <c r="D1034" s="470"/>
      <c r="E1034" s="471"/>
      <c r="F1034" s="472"/>
      <c r="G1034" s="484"/>
    </row>
    <row r="1035" spans="1:7">
      <c r="A1035" s="447"/>
      <c r="B1035" s="469"/>
      <c r="C1035" s="469"/>
      <c r="D1035" s="470"/>
      <c r="E1035" s="471"/>
      <c r="F1035" s="472"/>
      <c r="G1035" s="484"/>
    </row>
    <row r="1036" spans="1:7">
      <c r="A1036" s="447"/>
      <c r="B1036" s="469"/>
      <c r="C1036" s="469"/>
      <c r="D1036" s="470"/>
      <c r="E1036" s="471"/>
      <c r="F1036" s="472"/>
      <c r="G1036" s="484"/>
    </row>
    <row r="1037" spans="1:7">
      <c r="A1037" s="447"/>
      <c r="B1037" s="469"/>
      <c r="C1037" s="469"/>
      <c r="D1037" s="470"/>
      <c r="E1037" s="471"/>
      <c r="F1037" s="472"/>
      <c r="G1037" s="484"/>
    </row>
    <row r="1038" spans="1:7">
      <c r="A1038" s="447"/>
      <c r="B1038" s="469"/>
      <c r="C1038" s="469"/>
      <c r="D1038" s="470"/>
      <c r="E1038" s="471"/>
      <c r="F1038" s="472"/>
      <c r="G1038" s="484"/>
    </row>
    <row r="1039" spans="1:7">
      <c r="A1039" s="447"/>
      <c r="B1039" s="469"/>
      <c r="C1039" s="469"/>
      <c r="D1039" s="470"/>
      <c r="E1039" s="471"/>
      <c r="F1039" s="472"/>
      <c r="G1039" s="484"/>
    </row>
    <row r="1040" spans="1:7">
      <c r="A1040" s="447"/>
      <c r="B1040" s="469"/>
      <c r="C1040" s="469"/>
      <c r="D1040" s="470"/>
      <c r="E1040" s="471"/>
      <c r="F1040" s="472"/>
      <c r="G1040" s="484"/>
    </row>
    <row r="1041" spans="1:7">
      <c r="A1041" s="447"/>
      <c r="B1041" s="469"/>
      <c r="C1041" s="469"/>
      <c r="D1041" s="470"/>
      <c r="E1041" s="471"/>
      <c r="F1041" s="472"/>
      <c r="G1041" s="484"/>
    </row>
    <row r="1042" spans="1:7">
      <c r="A1042" s="447"/>
      <c r="B1042" s="469"/>
      <c r="C1042" s="469"/>
      <c r="D1042" s="470"/>
      <c r="E1042" s="471"/>
      <c r="F1042" s="472"/>
      <c r="G1042" s="484"/>
    </row>
    <row r="1043" spans="1:7">
      <c r="A1043" s="447"/>
      <c r="B1043" s="469"/>
      <c r="C1043" s="469"/>
      <c r="D1043" s="470"/>
      <c r="E1043" s="471"/>
      <c r="F1043" s="472"/>
      <c r="G1043" s="484"/>
    </row>
    <row r="1044" spans="1:7">
      <c r="A1044" s="447"/>
      <c r="B1044" s="469"/>
      <c r="C1044" s="469"/>
      <c r="D1044" s="470"/>
      <c r="E1044" s="471"/>
      <c r="F1044" s="472"/>
      <c r="G1044" s="484"/>
    </row>
    <row r="1045" spans="1:7">
      <c r="A1045" s="447"/>
      <c r="B1045" s="469"/>
      <c r="C1045" s="469"/>
      <c r="D1045" s="470"/>
      <c r="E1045" s="471"/>
      <c r="F1045" s="472"/>
      <c r="G1045" s="484"/>
    </row>
    <row r="1046" spans="1:7">
      <c r="A1046" s="447"/>
      <c r="B1046" s="469"/>
      <c r="C1046" s="469"/>
      <c r="D1046" s="470"/>
      <c r="E1046" s="471"/>
      <c r="F1046" s="472"/>
      <c r="G1046" s="484"/>
    </row>
    <row r="1047" spans="1:7">
      <c r="A1047" s="447"/>
      <c r="B1047" s="469"/>
      <c r="C1047" s="469"/>
      <c r="D1047" s="470"/>
      <c r="E1047" s="471"/>
      <c r="F1047" s="472"/>
      <c r="G1047" s="484"/>
    </row>
    <row r="1048" spans="1:7">
      <c r="A1048" s="447"/>
      <c r="B1048" s="469"/>
      <c r="C1048" s="469"/>
      <c r="D1048" s="470"/>
      <c r="E1048" s="471"/>
      <c r="F1048" s="472"/>
      <c r="G1048" s="484"/>
    </row>
    <row r="1049" spans="1:7">
      <c r="A1049" s="447"/>
      <c r="B1049" s="469"/>
      <c r="C1049" s="469"/>
      <c r="D1049" s="470"/>
      <c r="E1049" s="471"/>
      <c r="F1049" s="472"/>
      <c r="G1049" s="484"/>
    </row>
    <row r="1050" spans="1:7">
      <c r="A1050" s="447"/>
      <c r="B1050" s="469"/>
      <c r="C1050" s="469"/>
      <c r="D1050" s="470"/>
      <c r="E1050" s="471"/>
      <c r="F1050" s="472"/>
      <c r="G1050" s="484"/>
    </row>
    <row r="1051" spans="1:7">
      <c r="A1051" s="447"/>
      <c r="B1051" s="469"/>
      <c r="C1051" s="469"/>
      <c r="D1051" s="470"/>
      <c r="E1051" s="471"/>
      <c r="F1051" s="472"/>
      <c r="G1051" s="484"/>
    </row>
    <row r="1052" spans="1:7">
      <c r="A1052" s="447"/>
      <c r="B1052" s="469"/>
      <c r="C1052" s="469"/>
      <c r="D1052" s="470"/>
      <c r="E1052" s="471"/>
      <c r="F1052" s="472"/>
      <c r="G1052" s="484"/>
    </row>
    <row r="1053" spans="1:7">
      <c r="A1053" s="447"/>
      <c r="B1053" s="469"/>
      <c r="C1053" s="469"/>
      <c r="D1053" s="470"/>
      <c r="E1053" s="471"/>
      <c r="F1053" s="472"/>
      <c r="G1053" s="484"/>
    </row>
    <row r="1054" spans="1:7">
      <c r="A1054" s="447"/>
      <c r="B1054" s="469"/>
      <c r="C1054" s="469"/>
      <c r="D1054" s="470"/>
      <c r="E1054" s="471"/>
      <c r="F1054" s="472"/>
      <c r="G1054" s="484"/>
    </row>
    <row r="1055" spans="1:7">
      <c r="A1055" s="447"/>
      <c r="B1055" s="469"/>
      <c r="C1055" s="469"/>
      <c r="D1055" s="470"/>
      <c r="E1055" s="471"/>
      <c r="F1055" s="472"/>
      <c r="G1055" s="484"/>
    </row>
    <row r="1056" spans="1:7">
      <c r="A1056" s="447"/>
      <c r="B1056" s="469"/>
      <c r="C1056" s="469"/>
      <c r="D1056" s="470"/>
      <c r="E1056" s="471"/>
      <c r="F1056" s="472"/>
      <c r="G1056" s="484"/>
    </row>
    <row r="1057" spans="1:7">
      <c r="A1057" s="447"/>
      <c r="B1057" s="469"/>
      <c r="C1057" s="469"/>
      <c r="D1057" s="470"/>
      <c r="E1057" s="471"/>
      <c r="F1057" s="472"/>
      <c r="G1057" s="484"/>
    </row>
    <row r="1058" spans="1:7">
      <c r="A1058" s="447"/>
      <c r="B1058" s="469"/>
      <c r="C1058" s="469"/>
      <c r="D1058" s="470"/>
      <c r="E1058" s="471"/>
      <c r="F1058" s="472"/>
      <c r="G1058" s="484"/>
    </row>
    <row r="1059" spans="1:7">
      <c r="A1059" s="447"/>
      <c r="B1059" s="469"/>
      <c r="C1059" s="469"/>
      <c r="D1059" s="470"/>
      <c r="E1059" s="471"/>
      <c r="F1059" s="472"/>
      <c r="G1059" s="484"/>
    </row>
    <row r="1060" spans="1:7">
      <c r="A1060" s="447"/>
      <c r="B1060" s="469"/>
      <c r="C1060" s="469"/>
      <c r="D1060" s="470"/>
      <c r="E1060" s="471"/>
      <c r="F1060" s="472"/>
      <c r="G1060" s="484"/>
    </row>
    <row r="1061" spans="1:7">
      <c r="A1061" s="447"/>
      <c r="B1061" s="469"/>
      <c r="C1061" s="469"/>
      <c r="D1061" s="470"/>
      <c r="E1061" s="471"/>
      <c r="F1061" s="472"/>
      <c r="G1061" s="484"/>
    </row>
    <row r="1062" spans="1:7">
      <c r="A1062" s="447"/>
      <c r="B1062" s="469"/>
      <c r="C1062" s="469"/>
      <c r="D1062" s="470"/>
      <c r="E1062" s="471"/>
      <c r="F1062" s="472"/>
      <c r="G1062" s="484"/>
    </row>
    <row r="1063" spans="1:7">
      <c r="A1063" s="447"/>
      <c r="B1063" s="469"/>
      <c r="C1063" s="469"/>
      <c r="D1063" s="470"/>
      <c r="E1063" s="471"/>
      <c r="F1063" s="472"/>
      <c r="G1063" s="484"/>
    </row>
    <row r="1064" spans="1:7">
      <c r="A1064" s="447"/>
      <c r="B1064" s="469"/>
      <c r="C1064" s="469"/>
      <c r="D1064" s="470"/>
      <c r="E1064" s="471"/>
      <c r="F1064" s="472"/>
      <c r="G1064" s="484"/>
    </row>
    <row r="1065" spans="1:7">
      <c r="A1065" s="447"/>
      <c r="B1065" s="469"/>
      <c r="C1065" s="469"/>
      <c r="D1065" s="470"/>
      <c r="E1065" s="471"/>
      <c r="F1065" s="472"/>
      <c r="G1065" s="484"/>
    </row>
    <row r="1066" spans="1:7">
      <c r="A1066" s="447"/>
      <c r="B1066" s="469"/>
      <c r="C1066" s="469"/>
      <c r="D1066" s="470"/>
      <c r="E1066" s="471"/>
      <c r="F1066" s="472"/>
      <c r="G1066" s="484"/>
    </row>
    <row r="1067" spans="1:7">
      <c r="A1067" s="447"/>
      <c r="B1067" s="469"/>
      <c r="C1067" s="469"/>
      <c r="D1067" s="470"/>
      <c r="E1067" s="471"/>
      <c r="F1067" s="472"/>
      <c r="G1067" s="484"/>
    </row>
    <row r="1068" spans="1:7">
      <c r="A1068" s="447"/>
      <c r="B1068" s="469"/>
      <c r="C1068" s="469"/>
      <c r="D1068" s="470"/>
      <c r="E1068" s="471"/>
      <c r="F1068" s="472"/>
      <c r="G1068" s="484"/>
    </row>
    <row r="1069" spans="1:7">
      <c r="A1069" s="447"/>
      <c r="B1069" s="469"/>
      <c r="C1069" s="469"/>
      <c r="D1069" s="470"/>
      <c r="E1069" s="471"/>
      <c r="F1069" s="472"/>
      <c r="G1069" s="484"/>
    </row>
    <row r="1070" spans="1:7">
      <c r="A1070" s="447"/>
      <c r="B1070" s="469"/>
      <c r="C1070" s="469"/>
      <c r="D1070" s="470"/>
      <c r="E1070" s="471"/>
      <c r="F1070" s="472"/>
      <c r="G1070" s="484"/>
    </row>
    <row r="1071" spans="1:7">
      <c r="A1071" s="447"/>
      <c r="B1071" s="469"/>
      <c r="C1071" s="469"/>
      <c r="D1071" s="470"/>
      <c r="E1071" s="471"/>
      <c r="F1071" s="472"/>
      <c r="G1071" s="484"/>
    </row>
    <row r="1072" spans="1:7">
      <c r="A1072" s="447"/>
      <c r="B1072" s="469"/>
      <c r="C1072" s="469"/>
      <c r="D1072" s="470"/>
      <c r="E1072" s="471"/>
      <c r="F1072" s="472"/>
      <c r="G1072" s="484"/>
    </row>
    <row r="1073" spans="1:7">
      <c r="A1073" s="447"/>
      <c r="B1073" s="469"/>
      <c r="C1073" s="469"/>
      <c r="D1073" s="470"/>
      <c r="E1073" s="471"/>
      <c r="F1073" s="472"/>
      <c r="G1073" s="484"/>
    </row>
    <row r="1074" spans="1:7">
      <c r="A1074" s="447"/>
      <c r="B1074" s="469"/>
      <c r="C1074" s="469"/>
      <c r="D1074" s="470"/>
      <c r="E1074" s="471"/>
      <c r="F1074" s="472"/>
      <c r="G1074" s="484"/>
    </row>
    <row r="1075" spans="1:7">
      <c r="A1075" s="447"/>
      <c r="B1075" s="469"/>
      <c r="C1075" s="469"/>
      <c r="D1075" s="470"/>
      <c r="E1075" s="471"/>
      <c r="F1075" s="472"/>
      <c r="G1075" s="484"/>
    </row>
    <row r="1076" spans="1:7">
      <c r="A1076" s="447"/>
      <c r="B1076" s="469"/>
      <c r="C1076" s="469"/>
      <c r="D1076" s="470"/>
      <c r="E1076" s="471"/>
      <c r="F1076" s="472"/>
      <c r="G1076" s="484"/>
    </row>
    <row r="1077" spans="1:7">
      <c r="A1077" s="447"/>
      <c r="B1077" s="469"/>
      <c r="C1077" s="469"/>
      <c r="D1077" s="470"/>
      <c r="E1077" s="471"/>
      <c r="F1077" s="472"/>
      <c r="G1077" s="484"/>
    </row>
    <row r="1078" spans="1:7">
      <c r="A1078" s="447"/>
      <c r="B1078" s="469"/>
      <c r="C1078" s="469"/>
      <c r="D1078" s="470"/>
      <c r="E1078" s="471"/>
      <c r="F1078" s="472"/>
      <c r="G1078" s="484"/>
    </row>
    <row r="1079" spans="1:7">
      <c r="A1079" s="447"/>
      <c r="B1079" s="469"/>
      <c r="C1079" s="469"/>
      <c r="D1079" s="470"/>
      <c r="E1079" s="471"/>
      <c r="F1079" s="472"/>
      <c r="G1079" s="484"/>
    </row>
    <row r="1080" spans="1:7">
      <c r="A1080" s="447"/>
      <c r="B1080" s="469"/>
      <c r="C1080" s="469"/>
      <c r="D1080" s="470"/>
      <c r="E1080" s="471"/>
      <c r="F1080" s="472"/>
      <c r="G1080" s="484"/>
    </row>
    <row r="1081" spans="1:7">
      <c r="A1081" s="447"/>
      <c r="B1081" s="469"/>
      <c r="C1081" s="469"/>
      <c r="D1081" s="470"/>
      <c r="E1081" s="471"/>
      <c r="F1081" s="472"/>
      <c r="G1081" s="484"/>
    </row>
    <row r="1082" spans="1:7">
      <c r="A1082" s="447"/>
      <c r="B1082" s="469"/>
      <c r="C1082" s="469"/>
      <c r="D1082" s="470"/>
      <c r="E1082" s="471"/>
      <c r="F1082" s="472"/>
      <c r="G1082" s="484"/>
    </row>
    <row r="1083" spans="1:7">
      <c r="A1083" s="447"/>
      <c r="B1083" s="469"/>
      <c r="C1083" s="469"/>
      <c r="D1083" s="470"/>
      <c r="E1083" s="471"/>
      <c r="F1083" s="472"/>
      <c r="G1083" s="484"/>
    </row>
    <row r="1084" spans="1:7">
      <c r="A1084" s="447"/>
      <c r="B1084" s="469"/>
      <c r="C1084" s="469"/>
      <c r="D1084" s="470"/>
      <c r="E1084" s="471"/>
      <c r="F1084" s="472"/>
      <c r="G1084" s="484"/>
    </row>
    <row r="1085" spans="1:7">
      <c r="A1085" s="447"/>
      <c r="B1085" s="469"/>
      <c r="C1085" s="469"/>
      <c r="D1085" s="470"/>
      <c r="E1085" s="471"/>
      <c r="F1085" s="472"/>
      <c r="G1085" s="484"/>
    </row>
    <row r="1086" spans="1:7">
      <c r="A1086" s="447"/>
      <c r="B1086" s="469"/>
      <c r="C1086" s="469"/>
      <c r="D1086" s="470"/>
      <c r="E1086" s="471"/>
      <c r="F1086" s="472"/>
      <c r="G1086" s="484"/>
    </row>
    <row r="1087" spans="1:7">
      <c r="A1087" s="447"/>
      <c r="B1087" s="469"/>
      <c r="C1087" s="469"/>
      <c r="D1087" s="470"/>
      <c r="E1087" s="471"/>
      <c r="F1087" s="472"/>
      <c r="G1087" s="484"/>
    </row>
    <row r="1088" spans="1:7">
      <c r="A1088" s="447"/>
      <c r="B1088" s="469"/>
      <c r="C1088" s="469"/>
      <c r="D1088" s="470"/>
      <c r="E1088" s="471"/>
      <c r="F1088" s="472"/>
      <c r="G1088" s="484"/>
    </row>
    <row r="1089" spans="1:7">
      <c r="A1089" s="447"/>
      <c r="B1089" s="469"/>
      <c r="C1089" s="469"/>
      <c r="D1089" s="470"/>
      <c r="E1089" s="471"/>
      <c r="F1089" s="472"/>
      <c r="G1089" s="484"/>
    </row>
    <row r="1090" spans="1:7">
      <c r="A1090" s="447"/>
      <c r="B1090" s="469"/>
      <c r="C1090" s="469"/>
      <c r="D1090" s="470"/>
      <c r="E1090" s="471"/>
      <c r="F1090" s="472"/>
      <c r="G1090" s="484"/>
    </row>
    <row r="1091" spans="1:7">
      <c r="A1091" s="447"/>
      <c r="B1091" s="469"/>
      <c r="C1091" s="469"/>
      <c r="D1091" s="470"/>
      <c r="E1091" s="471"/>
      <c r="F1091" s="472"/>
      <c r="G1091" s="484"/>
    </row>
    <row r="1092" spans="1:7">
      <c r="A1092" s="447"/>
      <c r="B1092" s="469"/>
      <c r="C1092" s="469"/>
      <c r="D1092" s="470"/>
      <c r="E1092" s="471"/>
      <c r="F1092" s="472"/>
      <c r="G1092" s="484"/>
    </row>
    <row r="1093" spans="1:7">
      <c r="A1093" s="447"/>
      <c r="B1093" s="469"/>
      <c r="C1093" s="469"/>
      <c r="D1093" s="470"/>
      <c r="E1093" s="471"/>
      <c r="F1093" s="472"/>
      <c r="G1093" s="484"/>
    </row>
    <row r="1094" spans="1:7">
      <c r="A1094" s="447"/>
      <c r="B1094" s="469"/>
      <c r="C1094" s="469"/>
      <c r="D1094" s="470"/>
      <c r="E1094" s="471"/>
      <c r="F1094" s="472"/>
      <c r="G1094" s="484"/>
    </row>
    <row r="1095" spans="1:7">
      <c r="A1095" s="447"/>
      <c r="B1095" s="469"/>
      <c r="C1095" s="469"/>
      <c r="D1095" s="470"/>
      <c r="E1095" s="471"/>
      <c r="F1095" s="472"/>
      <c r="G1095" s="484"/>
    </row>
    <row r="1096" spans="1:7">
      <c r="A1096" s="447"/>
      <c r="B1096" s="469"/>
      <c r="C1096" s="469"/>
      <c r="D1096" s="470"/>
      <c r="E1096" s="471"/>
      <c r="F1096" s="472"/>
      <c r="G1096" s="484"/>
    </row>
    <row r="1097" spans="1:7">
      <c r="A1097" s="447"/>
      <c r="B1097" s="469"/>
      <c r="C1097" s="469"/>
      <c r="D1097" s="470"/>
      <c r="E1097" s="471"/>
      <c r="F1097" s="472"/>
      <c r="G1097" s="484"/>
    </row>
    <row r="1098" spans="1:7">
      <c r="A1098" s="447"/>
      <c r="B1098" s="469"/>
      <c r="C1098" s="469"/>
      <c r="D1098" s="470"/>
      <c r="E1098" s="471"/>
      <c r="F1098" s="472"/>
      <c r="G1098" s="484"/>
    </row>
    <row r="1099" spans="1:7">
      <c r="A1099" s="447"/>
      <c r="B1099" s="469"/>
      <c r="C1099" s="469"/>
      <c r="D1099" s="470"/>
      <c r="E1099" s="471"/>
      <c r="F1099" s="472"/>
      <c r="G1099" s="484"/>
    </row>
    <row r="1100" spans="1:7">
      <c r="A1100" s="447"/>
      <c r="B1100" s="469"/>
      <c r="C1100" s="469"/>
      <c r="D1100" s="470"/>
      <c r="E1100" s="471"/>
      <c r="F1100" s="472"/>
      <c r="G1100" s="484"/>
    </row>
    <row r="1101" spans="1:7">
      <c r="A1101" s="447"/>
      <c r="B1101" s="469"/>
      <c r="C1101" s="469"/>
      <c r="D1101" s="470"/>
      <c r="E1101" s="471"/>
      <c r="F1101" s="472"/>
      <c r="G1101" s="484"/>
    </row>
    <row r="1102" spans="1:7">
      <c r="A1102" s="447"/>
      <c r="B1102" s="469"/>
      <c r="C1102" s="469"/>
      <c r="D1102" s="470"/>
      <c r="E1102" s="471"/>
      <c r="F1102" s="472"/>
      <c r="G1102" s="484"/>
    </row>
    <row r="1103" spans="1:7">
      <c r="A1103" s="447"/>
      <c r="B1103" s="469"/>
      <c r="C1103" s="469"/>
      <c r="D1103" s="470"/>
      <c r="E1103" s="471"/>
      <c r="F1103" s="472"/>
      <c r="G1103" s="484"/>
    </row>
    <row r="1104" spans="1:7">
      <c r="A1104" s="447"/>
      <c r="B1104" s="469"/>
      <c r="C1104" s="469"/>
      <c r="D1104" s="470"/>
      <c r="E1104" s="471"/>
      <c r="F1104" s="472"/>
      <c r="G1104" s="484"/>
    </row>
    <row r="1105" spans="1:7">
      <c r="A1105" s="447"/>
      <c r="B1105" s="469"/>
      <c r="C1105" s="469"/>
      <c r="D1105" s="470"/>
      <c r="E1105" s="471"/>
      <c r="F1105" s="472"/>
      <c r="G1105" s="484"/>
    </row>
    <row r="1106" spans="1:7">
      <c r="A1106" s="447"/>
      <c r="B1106" s="469"/>
      <c r="C1106" s="469"/>
      <c r="D1106" s="470"/>
      <c r="E1106" s="471"/>
      <c r="F1106" s="472"/>
      <c r="G1106" s="484"/>
    </row>
    <row r="1107" spans="1:7">
      <c r="A1107" s="447"/>
      <c r="B1107" s="469"/>
      <c r="C1107" s="469"/>
      <c r="D1107" s="470"/>
      <c r="E1107" s="471"/>
      <c r="F1107" s="472"/>
      <c r="G1107" s="484"/>
    </row>
    <row r="1108" spans="1:7">
      <c r="A1108" s="447"/>
      <c r="B1108" s="469"/>
      <c r="C1108" s="469"/>
      <c r="D1108" s="470"/>
      <c r="E1108" s="471"/>
      <c r="F1108" s="472"/>
      <c r="G1108" s="484"/>
    </row>
    <row r="1109" spans="1:7">
      <c r="A1109" s="447"/>
      <c r="B1109" s="469"/>
      <c r="C1109" s="469"/>
      <c r="D1109" s="470"/>
      <c r="E1109" s="471"/>
      <c r="F1109" s="472"/>
      <c r="G1109" s="484"/>
    </row>
    <row r="1110" spans="1:7">
      <c r="A1110" s="447"/>
      <c r="B1110" s="469"/>
      <c r="C1110" s="469"/>
      <c r="D1110" s="470"/>
      <c r="E1110" s="471"/>
      <c r="F1110" s="472"/>
      <c r="G1110" s="484"/>
    </row>
    <row r="1111" spans="1:7">
      <c r="A1111" s="447"/>
      <c r="B1111" s="469"/>
      <c r="C1111" s="469"/>
      <c r="D1111" s="470"/>
      <c r="E1111" s="471"/>
      <c r="F1111" s="472"/>
      <c r="G1111" s="484"/>
    </row>
    <row r="1112" spans="1:7">
      <c r="A1112" s="447"/>
      <c r="B1112" s="469"/>
      <c r="C1112" s="469"/>
      <c r="D1112" s="470"/>
      <c r="E1112" s="471"/>
      <c r="F1112" s="472"/>
      <c r="G1112" s="484"/>
    </row>
    <row r="1113" spans="1:7">
      <c r="A1113" s="447"/>
      <c r="B1113" s="469"/>
      <c r="C1113" s="469"/>
      <c r="D1113" s="470"/>
      <c r="E1113" s="471"/>
      <c r="F1113" s="472"/>
      <c r="G1113" s="484"/>
    </row>
    <row r="1114" spans="1:7">
      <c r="A1114" s="447"/>
      <c r="B1114" s="469"/>
      <c r="C1114" s="469"/>
      <c r="D1114" s="470"/>
      <c r="E1114" s="471"/>
      <c r="F1114" s="472"/>
      <c r="G1114" s="484"/>
    </row>
    <row r="1115" spans="1:7">
      <c r="A1115" s="447"/>
      <c r="B1115" s="469"/>
      <c r="C1115" s="469"/>
      <c r="D1115" s="470"/>
      <c r="E1115" s="471"/>
      <c r="F1115" s="472"/>
      <c r="G1115" s="484"/>
    </row>
    <row r="1116" spans="1:7">
      <c r="A1116" s="447"/>
      <c r="B1116" s="469"/>
      <c r="C1116" s="469"/>
      <c r="D1116" s="470"/>
      <c r="E1116" s="471"/>
      <c r="F1116" s="472"/>
      <c r="G1116" s="484"/>
    </row>
    <row r="1117" spans="1:7">
      <c r="A1117" s="447"/>
      <c r="B1117" s="469"/>
      <c r="C1117" s="469"/>
      <c r="D1117" s="470"/>
      <c r="E1117" s="471"/>
      <c r="F1117" s="472"/>
      <c r="G1117" s="484"/>
    </row>
    <row r="1118" spans="1:7">
      <c r="A1118" s="447"/>
      <c r="B1118" s="469"/>
      <c r="C1118" s="469"/>
      <c r="D1118" s="470"/>
      <c r="E1118" s="471"/>
      <c r="F1118" s="472"/>
      <c r="G1118" s="484"/>
    </row>
    <row r="1119" spans="1:7">
      <c r="A1119" s="447"/>
      <c r="B1119" s="469"/>
      <c r="C1119" s="469"/>
      <c r="D1119" s="470"/>
      <c r="E1119" s="471"/>
      <c r="F1119" s="472"/>
      <c r="G1119" s="484"/>
    </row>
    <row r="1120" spans="1:7">
      <c r="A1120" s="447"/>
      <c r="B1120" s="469"/>
      <c r="C1120" s="469"/>
      <c r="D1120" s="470"/>
      <c r="E1120" s="471"/>
      <c r="F1120" s="472"/>
      <c r="G1120" s="484"/>
    </row>
    <row r="1121" spans="1:7">
      <c r="A1121" s="447"/>
      <c r="B1121" s="469"/>
      <c r="C1121" s="469"/>
      <c r="D1121" s="470"/>
      <c r="E1121" s="471"/>
      <c r="F1121" s="472"/>
      <c r="G1121" s="484"/>
    </row>
    <row r="1122" spans="1:7">
      <c r="A1122" s="447"/>
      <c r="B1122" s="469"/>
      <c r="C1122" s="469"/>
      <c r="D1122" s="470"/>
      <c r="E1122" s="471"/>
      <c r="F1122" s="472"/>
      <c r="G1122" s="484"/>
    </row>
    <row r="1123" spans="1:7">
      <c r="A1123" s="447"/>
      <c r="B1123" s="469"/>
      <c r="C1123" s="469"/>
      <c r="D1123" s="470"/>
      <c r="E1123" s="471"/>
      <c r="F1123" s="472"/>
      <c r="G1123" s="484"/>
    </row>
    <row r="1124" spans="1:7">
      <c r="A1124" s="447"/>
      <c r="B1124" s="469"/>
      <c r="C1124" s="469"/>
      <c r="D1124" s="470"/>
      <c r="E1124" s="471"/>
      <c r="F1124" s="472"/>
      <c r="G1124" s="484"/>
    </row>
    <row r="1125" spans="1:7">
      <c r="A1125" s="447"/>
      <c r="B1125" s="469"/>
      <c r="C1125" s="469"/>
      <c r="D1125" s="470"/>
      <c r="E1125" s="471"/>
      <c r="F1125" s="472"/>
      <c r="G1125" s="484"/>
    </row>
    <row r="1126" spans="1:7">
      <c r="A1126" s="447"/>
      <c r="B1126" s="469"/>
      <c r="C1126" s="469"/>
      <c r="D1126" s="470"/>
      <c r="E1126" s="471"/>
      <c r="F1126" s="472"/>
      <c r="G1126" s="484"/>
    </row>
    <row r="1127" spans="1:7">
      <c r="A1127" s="447"/>
      <c r="B1127" s="469"/>
      <c r="C1127" s="469"/>
      <c r="D1127" s="470"/>
      <c r="E1127" s="471"/>
      <c r="F1127" s="472"/>
      <c r="G1127" s="484"/>
    </row>
    <row r="1128" spans="1:7">
      <c r="A1128" s="447"/>
      <c r="B1128" s="469"/>
      <c r="C1128" s="469"/>
      <c r="D1128" s="470"/>
      <c r="E1128" s="471"/>
      <c r="F1128" s="472"/>
      <c r="G1128" s="484"/>
    </row>
    <row r="1129" spans="1:7">
      <c r="A1129" s="447"/>
      <c r="B1129" s="469"/>
      <c r="C1129" s="469"/>
      <c r="D1129" s="470"/>
      <c r="E1129" s="471"/>
      <c r="F1129" s="472"/>
      <c r="G1129" s="484"/>
    </row>
    <row r="1130" spans="1:7">
      <c r="A1130" s="447"/>
      <c r="B1130" s="469"/>
      <c r="C1130" s="469"/>
      <c r="D1130" s="470"/>
      <c r="E1130" s="471"/>
      <c r="F1130" s="472"/>
      <c r="G1130" s="484"/>
    </row>
    <row r="1131" spans="1:7">
      <c r="A1131" s="447"/>
      <c r="B1131" s="469"/>
      <c r="C1131" s="469"/>
      <c r="D1131" s="470"/>
      <c r="E1131" s="471"/>
      <c r="F1131" s="472"/>
      <c r="G1131" s="484"/>
    </row>
    <row r="1132" spans="1:7">
      <c r="A1132" s="447"/>
      <c r="B1132" s="469"/>
      <c r="C1132" s="469"/>
      <c r="D1132" s="470"/>
      <c r="E1132" s="471"/>
      <c r="F1132" s="472"/>
      <c r="G1132" s="484"/>
    </row>
    <row r="1133" spans="1:7">
      <c r="A1133" s="447"/>
      <c r="B1133" s="469"/>
      <c r="C1133" s="469"/>
      <c r="D1133" s="470"/>
      <c r="E1133" s="471"/>
      <c r="F1133" s="472"/>
      <c r="G1133" s="484"/>
    </row>
    <row r="1134" spans="1:7">
      <c r="A1134" s="447"/>
      <c r="B1134" s="469"/>
      <c r="C1134" s="469"/>
      <c r="D1134" s="470"/>
      <c r="E1134" s="471"/>
      <c r="F1134" s="472"/>
      <c r="G1134" s="484"/>
    </row>
    <row r="1135" spans="1:7">
      <c r="A1135" s="447"/>
      <c r="B1135" s="469"/>
      <c r="C1135" s="469"/>
      <c r="D1135" s="470"/>
      <c r="E1135" s="471"/>
      <c r="F1135" s="472"/>
      <c r="G1135" s="484"/>
    </row>
    <row r="1136" spans="1:7">
      <c r="A1136" s="447"/>
      <c r="B1136" s="469"/>
      <c r="C1136" s="469"/>
      <c r="D1136" s="470"/>
      <c r="E1136" s="471"/>
      <c r="F1136" s="472"/>
      <c r="G1136" s="484"/>
    </row>
    <row r="1137" spans="1:7">
      <c r="A1137" s="447"/>
      <c r="B1137" s="469"/>
      <c r="C1137" s="469"/>
      <c r="D1137" s="470"/>
      <c r="E1137" s="471"/>
      <c r="F1137" s="472"/>
      <c r="G1137" s="484"/>
    </row>
    <row r="1138" spans="1:7">
      <c r="A1138" s="447"/>
      <c r="B1138" s="469"/>
      <c r="C1138" s="469"/>
      <c r="D1138" s="470"/>
      <c r="E1138" s="471"/>
      <c r="F1138" s="472"/>
      <c r="G1138" s="484"/>
    </row>
    <row r="1139" spans="1:7">
      <c r="A1139" s="447"/>
      <c r="B1139" s="469"/>
      <c r="C1139" s="469"/>
      <c r="D1139" s="470"/>
      <c r="E1139" s="471"/>
      <c r="F1139" s="472"/>
      <c r="G1139" s="484"/>
    </row>
    <row r="1140" spans="1:7">
      <c r="A1140" s="447"/>
      <c r="B1140" s="469"/>
      <c r="C1140" s="469"/>
      <c r="D1140" s="470"/>
      <c r="E1140" s="471"/>
      <c r="F1140" s="472"/>
      <c r="G1140" s="484"/>
    </row>
    <row r="1141" spans="1:7">
      <c r="A1141" s="447"/>
      <c r="B1141" s="469"/>
      <c r="C1141" s="469"/>
      <c r="D1141" s="470"/>
      <c r="E1141" s="471"/>
      <c r="F1141" s="472"/>
      <c r="G1141" s="484"/>
    </row>
    <row r="1142" spans="1:7">
      <c r="A1142" s="447"/>
      <c r="B1142" s="469"/>
      <c r="C1142" s="469"/>
      <c r="D1142" s="470"/>
      <c r="E1142" s="471"/>
      <c r="F1142" s="472"/>
      <c r="G1142" s="484"/>
    </row>
    <row r="1143" spans="1:7">
      <c r="A1143" s="447"/>
      <c r="B1143" s="469"/>
      <c r="C1143" s="469"/>
      <c r="D1143" s="470"/>
      <c r="E1143" s="471"/>
      <c r="F1143" s="472"/>
      <c r="G1143" s="484"/>
    </row>
    <row r="1144" spans="1:7">
      <c r="A1144" s="447"/>
      <c r="B1144" s="469"/>
      <c r="C1144" s="469"/>
      <c r="D1144" s="470"/>
      <c r="E1144" s="471"/>
      <c r="F1144" s="472"/>
      <c r="G1144" s="484"/>
    </row>
    <row r="1145" spans="1:7">
      <c r="A1145" s="447"/>
      <c r="B1145" s="469"/>
      <c r="C1145" s="469"/>
      <c r="D1145" s="470"/>
      <c r="E1145" s="471"/>
      <c r="F1145" s="472"/>
      <c r="G1145" s="484"/>
    </row>
    <row r="1146" spans="1:7">
      <c r="A1146" s="447"/>
      <c r="B1146" s="469"/>
      <c r="C1146" s="469"/>
      <c r="D1146" s="470"/>
      <c r="E1146" s="471"/>
      <c r="F1146" s="472"/>
      <c r="G1146" s="484"/>
    </row>
    <row r="1147" spans="1:7">
      <c r="A1147" s="447"/>
      <c r="B1147" s="469"/>
      <c r="C1147" s="469"/>
      <c r="D1147" s="470"/>
      <c r="E1147" s="471"/>
      <c r="F1147" s="472"/>
      <c r="G1147" s="484"/>
    </row>
    <row r="1148" spans="1:7">
      <c r="A1148" s="447"/>
      <c r="B1148" s="469"/>
      <c r="C1148" s="469"/>
      <c r="D1148" s="470"/>
      <c r="E1148" s="471"/>
      <c r="F1148" s="472"/>
      <c r="G1148" s="484"/>
    </row>
    <row r="1149" spans="1:7">
      <c r="A1149" s="447"/>
      <c r="B1149" s="469"/>
      <c r="C1149" s="469"/>
      <c r="D1149" s="470"/>
      <c r="E1149" s="471"/>
      <c r="F1149" s="472"/>
      <c r="G1149" s="484"/>
    </row>
    <row r="1150" spans="1:7">
      <c r="A1150" s="447"/>
      <c r="B1150" s="469"/>
      <c r="C1150" s="469"/>
      <c r="D1150" s="470"/>
      <c r="E1150" s="471"/>
      <c r="F1150" s="472"/>
      <c r="G1150" s="484"/>
    </row>
    <row r="1151" spans="1:7">
      <c r="A1151" s="447"/>
      <c r="B1151" s="469"/>
      <c r="C1151" s="469"/>
      <c r="D1151" s="470"/>
      <c r="E1151" s="471"/>
      <c r="F1151" s="472"/>
      <c r="G1151" s="484"/>
    </row>
    <row r="1152" spans="1:7">
      <c r="A1152" s="447"/>
      <c r="B1152" s="469"/>
      <c r="C1152" s="469"/>
      <c r="D1152" s="470"/>
      <c r="E1152" s="471"/>
      <c r="F1152" s="472"/>
      <c r="G1152" s="484"/>
    </row>
    <row r="1153" spans="1:7">
      <c r="A1153" s="447"/>
      <c r="B1153" s="469"/>
      <c r="C1153" s="469"/>
      <c r="D1153" s="470"/>
      <c r="E1153" s="471"/>
      <c r="F1153" s="472"/>
      <c r="G1153" s="484"/>
    </row>
    <row r="1154" spans="1:7">
      <c r="A1154" s="447"/>
      <c r="B1154" s="469"/>
      <c r="C1154" s="469"/>
      <c r="D1154" s="470"/>
      <c r="E1154" s="471"/>
      <c r="F1154" s="472"/>
      <c r="G1154" s="484"/>
    </row>
    <row r="1155" spans="1:7">
      <c r="A1155" s="447"/>
      <c r="B1155" s="469"/>
      <c r="C1155" s="469"/>
      <c r="D1155" s="470"/>
      <c r="E1155" s="471"/>
      <c r="F1155" s="472"/>
      <c r="G1155" s="484"/>
    </row>
    <row r="1156" spans="1:7">
      <c r="A1156" s="447"/>
      <c r="B1156" s="469"/>
      <c r="C1156" s="469"/>
      <c r="D1156" s="470"/>
      <c r="E1156" s="471"/>
      <c r="F1156" s="472"/>
      <c r="G1156" s="484"/>
    </row>
    <row r="1157" spans="1:7">
      <c r="A1157" s="447"/>
      <c r="B1157" s="469"/>
      <c r="C1157" s="469"/>
      <c r="D1157" s="470"/>
      <c r="E1157" s="471"/>
      <c r="F1157" s="472"/>
      <c r="G1157" s="484"/>
    </row>
    <row r="1158" spans="1:7">
      <c r="A1158" s="447"/>
      <c r="B1158" s="469"/>
      <c r="C1158" s="469"/>
      <c r="D1158" s="470"/>
      <c r="E1158" s="471"/>
      <c r="F1158" s="472"/>
      <c r="G1158" s="484"/>
    </row>
    <row r="1159" spans="1:7">
      <c r="A1159" s="447"/>
      <c r="B1159" s="469"/>
      <c r="C1159" s="469"/>
      <c r="D1159" s="470"/>
      <c r="E1159" s="471"/>
      <c r="F1159" s="472"/>
      <c r="G1159" s="484"/>
    </row>
    <row r="1160" spans="1:7">
      <c r="A1160" s="447"/>
      <c r="B1160" s="469"/>
      <c r="C1160" s="469"/>
      <c r="D1160" s="470"/>
      <c r="E1160" s="471"/>
      <c r="F1160" s="472"/>
      <c r="G1160" s="484"/>
    </row>
    <row r="1161" spans="1:7">
      <c r="A1161" s="447"/>
      <c r="B1161" s="469"/>
      <c r="C1161" s="469"/>
      <c r="D1161" s="470"/>
      <c r="E1161" s="471"/>
      <c r="F1161" s="472"/>
      <c r="G1161" s="484"/>
    </row>
    <row r="1162" spans="1:7">
      <c r="A1162" s="447"/>
      <c r="B1162" s="469"/>
      <c r="C1162" s="469"/>
      <c r="D1162" s="470"/>
      <c r="E1162" s="471"/>
      <c r="F1162" s="472"/>
      <c r="G1162" s="484"/>
    </row>
    <row r="1163" spans="1:7">
      <c r="A1163" s="447"/>
      <c r="B1163" s="469"/>
      <c r="C1163" s="469"/>
      <c r="D1163" s="470"/>
      <c r="E1163" s="471"/>
      <c r="F1163" s="472"/>
      <c r="G1163" s="484"/>
    </row>
    <row r="1164" spans="1:7">
      <c r="A1164" s="447"/>
      <c r="B1164" s="469"/>
      <c r="C1164" s="469"/>
      <c r="D1164" s="470"/>
      <c r="E1164" s="471"/>
      <c r="F1164" s="472"/>
      <c r="G1164" s="484"/>
    </row>
    <row r="1165" spans="1:7">
      <c r="A1165" s="447"/>
      <c r="B1165" s="469"/>
      <c r="C1165" s="469"/>
      <c r="D1165" s="470"/>
      <c r="E1165" s="471"/>
      <c r="F1165" s="472"/>
      <c r="G1165" s="484"/>
    </row>
    <row r="1166" spans="1:7">
      <c r="A1166" s="447"/>
      <c r="B1166" s="469"/>
      <c r="C1166" s="469"/>
      <c r="D1166" s="470"/>
      <c r="E1166" s="471"/>
      <c r="F1166" s="472"/>
      <c r="G1166" s="484"/>
    </row>
    <row r="1167" spans="1:7">
      <c r="A1167" s="447"/>
      <c r="B1167" s="469"/>
      <c r="C1167" s="469"/>
      <c r="D1167" s="470"/>
      <c r="E1167" s="471"/>
      <c r="F1167" s="472"/>
      <c r="G1167" s="484"/>
    </row>
    <row r="1168" spans="1:7">
      <c r="A1168" s="447"/>
      <c r="B1168" s="469"/>
      <c r="C1168" s="469"/>
      <c r="D1168" s="470"/>
      <c r="E1168" s="471"/>
      <c r="F1168" s="472"/>
      <c r="G1168" s="484"/>
    </row>
    <row r="1169" spans="1:7">
      <c r="A1169" s="447"/>
      <c r="B1169" s="469"/>
      <c r="C1169" s="469"/>
      <c r="D1169" s="470"/>
      <c r="E1169" s="471"/>
      <c r="F1169" s="472"/>
      <c r="G1169" s="484"/>
    </row>
    <row r="1170" spans="1:7">
      <c r="A1170" s="447"/>
      <c r="B1170" s="469"/>
      <c r="C1170" s="469"/>
      <c r="D1170" s="470"/>
      <c r="E1170" s="471"/>
      <c r="F1170" s="472"/>
      <c r="G1170" s="484"/>
    </row>
    <row r="1171" spans="1:7">
      <c r="A1171" s="447"/>
      <c r="B1171" s="469"/>
      <c r="C1171" s="469"/>
      <c r="D1171" s="470"/>
      <c r="E1171" s="471"/>
      <c r="F1171" s="472"/>
      <c r="G1171" s="484"/>
    </row>
    <row r="1172" spans="1:7">
      <c r="A1172" s="447"/>
      <c r="B1172" s="469"/>
      <c r="C1172" s="469"/>
      <c r="D1172" s="470"/>
      <c r="E1172" s="471"/>
      <c r="F1172" s="472"/>
      <c r="G1172" s="484"/>
    </row>
    <row r="1173" spans="1:7">
      <c r="A1173" s="447"/>
      <c r="B1173" s="469"/>
      <c r="C1173" s="469"/>
      <c r="D1173" s="470"/>
      <c r="E1173" s="471"/>
      <c r="F1173" s="472"/>
      <c r="G1173" s="484"/>
    </row>
    <row r="1174" spans="1:7">
      <c r="A1174" s="447"/>
      <c r="B1174" s="469"/>
      <c r="C1174" s="469"/>
      <c r="D1174" s="470"/>
      <c r="E1174" s="471"/>
      <c r="F1174" s="472"/>
      <c r="G1174" s="484"/>
    </row>
    <row r="1175" spans="1:7">
      <c r="A1175" s="447"/>
      <c r="B1175" s="469"/>
      <c r="C1175" s="469"/>
      <c r="D1175" s="470"/>
      <c r="E1175" s="471"/>
      <c r="F1175" s="472"/>
      <c r="G1175" s="484"/>
    </row>
    <row r="1176" spans="1:7">
      <c r="A1176" s="447"/>
      <c r="B1176" s="469"/>
      <c r="C1176" s="469"/>
      <c r="D1176" s="470"/>
      <c r="E1176" s="471"/>
      <c r="F1176" s="472"/>
      <c r="G1176" s="484"/>
    </row>
    <row r="1177" spans="1:7">
      <c r="A1177" s="447"/>
      <c r="B1177" s="469"/>
      <c r="C1177" s="469"/>
      <c r="D1177" s="470"/>
      <c r="E1177" s="471"/>
      <c r="F1177" s="472"/>
      <c r="G1177" s="484"/>
    </row>
    <row r="1178" spans="1:7">
      <c r="A1178" s="447"/>
      <c r="B1178" s="469"/>
      <c r="C1178" s="469"/>
      <c r="D1178" s="470"/>
      <c r="E1178" s="471"/>
      <c r="F1178" s="472"/>
      <c r="G1178" s="484"/>
    </row>
    <row r="1179" spans="1:7">
      <c r="A1179" s="447"/>
      <c r="B1179" s="469"/>
      <c r="C1179" s="469"/>
      <c r="D1179" s="470"/>
      <c r="E1179" s="471"/>
      <c r="F1179" s="472"/>
      <c r="G1179" s="484"/>
    </row>
    <row r="1180" spans="1:7">
      <c r="A1180" s="447"/>
      <c r="B1180" s="469"/>
      <c r="C1180" s="469"/>
      <c r="D1180" s="470"/>
      <c r="E1180" s="471"/>
      <c r="F1180" s="472"/>
      <c r="G1180" s="484"/>
    </row>
    <row r="1181" spans="1:7">
      <c r="A1181" s="447"/>
      <c r="B1181" s="469"/>
      <c r="C1181" s="469"/>
      <c r="D1181" s="470"/>
      <c r="E1181" s="471"/>
      <c r="F1181" s="472"/>
      <c r="G1181" s="484"/>
    </row>
    <row r="1182" spans="1:7">
      <c r="A1182" s="447"/>
      <c r="B1182" s="469"/>
      <c r="C1182" s="469"/>
      <c r="D1182" s="470"/>
      <c r="E1182" s="471"/>
      <c r="F1182" s="472"/>
      <c r="G1182" s="484"/>
    </row>
    <row r="1183" spans="1:7">
      <c r="A1183" s="447"/>
      <c r="B1183" s="469"/>
      <c r="C1183" s="469"/>
      <c r="D1183" s="470"/>
      <c r="E1183" s="471"/>
      <c r="F1183" s="472"/>
      <c r="G1183" s="484"/>
    </row>
    <row r="1184" spans="1:7">
      <c r="A1184" s="447"/>
      <c r="B1184" s="469"/>
      <c r="C1184" s="469"/>
      <c r="D1184" s="470"/>
      <c r="E1184" s="471"/>
      <c r="F1184" s="472"/>
      <c r="G1184" s="484"/>
    </row>
    <row r="1185" spans="1:7">
      <c r="A1185" s="447"/>
      <c r="B1185" s="469"/>
      <c r="C1185" s="469"/>
      <c r="D1185" s="470"/>
      <c r="E1185" s="471"/>
      <c r="F1185" s="472"/>
      <c r="G1185" s="484"/>
    </row>
    <row r="1186" spans="1:7">
      <c r="A1186" s="447"/>
      <c r="B1186" s="469"/>
      <c r="C1186" s="469"/>
      <c r="D1186" s="470"/>
      <c r="E1186" s="471"/>
      <c r="F1186" s="472"/>
      <c r="G1186" s="484"/>
    </row>
    <row r="1187" spans="1:7">
      <c r="A1187" s="447"/>
      <c r="B1187" s="469"/>
      <c r="C1187" s="469"/>
      <c r="D1187" s="470"/>
      <c r="E1187" s="471"/>
      <c r="F1187" s="472"/>
      <c r="G1187" s="484"/>
    </row>
    <row r="1188" spans="1:7">
      <c r="A1188" s="447"/>
      <c r="B1188" s="469"/>
      <c r="C1188" s="469"/>
      <c r="D1188" s="470"/>
      <c r="E1188" s="471"/>
      <c r="F1188" s="472"/>
      <c r="G1188" s="484"/>
    </row>
    <row r="1189" spans="1:7">
      <c r="A1189" s="447"/>
      <c r="B1189" s="469"/>
      <c r="C1189" s="469"/>
      <c r="D1189" s="470"/>
      <c r="E1189" s="471"/>
      <c r="F1189" s="472"/>
      <c r="G1189" s="484"/>
    </row>
    <row r="1190" spans="1:7">
      <c r="A1190" s="447"/>
      <c r="B1190" s="469"/>
      <c r="C1190" s="469"/>
      <c r="D1190" s="470"/>
      <c r="E1190" s="471"/>
      <c r="F1190" s="472"/>
      <c r="G1190" s="484"/>
    </row>
    <row r="1191" spans="1:7">
      <c r="A1191" s="447"/>
      <c r="B1191" s="469"/>
      <c r="C1191" s="469"/>
      <c r="D1191" s="470"/>
      <c r="E1191" s="471"/>
      <c r="F1191" s="472"/>
      <c r="G1191" s="484"/>
    </row>
    <row r="1192" spans="1:7">
      <c r="A1192" s="447"/>
      <c r="B1192" s="469"/>
      <c r="C1192" s="469"/>
      <c r="D1192" s="470"/>
      <c r="E1192" s="471"/>
      <c r="F1192" s="472"/>
      <c r="G1192" s="484"/>
    </row>
    <row r="1193" spans="1:7">
      <c r="A1193" s="447"/>
      <c r="B1193" s="469"/>
      <c r="C1193" s="469"/>
      <c r="D1193" s="470"/>
      <c r="E1193" s="471"/>
      <c r="F1193" s="472"/>
      <c r="G1193" s="484"/>
    </row>
    <row r="1194" spans="1:7">
      <c r="A1194" s="447"/>
      <c r="B1194" s="469"/>
      <c r="C1194" s="469"/>
      <c r="D1194" s="470"/>
      <c r="E1194" s="471"/>
      <c r="F1194" s="472"/>
      <c r="G1194" s="484"/>
    </row>
    <row r="1195" spans="1:7">
      <c r="A1195" s="447"/>
      <c r="B1195" s="469"/>
      <c r="C1195" s="469"/>
      <c r="D1195" s="470"/>
      <c r="E1195" s="471"/>
      <c r="F1195" s="472"/>
      <c r="G1195" s="484"/>
    </row>
    <row r="1196" spans="1:7">
      <c r="A1196" s="447"/>
      <c r="B1196" s="469"/>
      <c r="C1196" s="469"/>
      <c r="D1196" s="470"/>
      <c r="E1196" s="471"/>
      <c r="F1196" s="472"/>
      <c r="G1196" s="484"/>
    </row>
    <row r="1197" spans="1:7">
      <c r="A1197" s="447"/>
      <c r="B1197" s="469"/>
      <c r="C1197" s="469"/>
      <c r="D1197" s="470"/>
      <c r="E1197" s="471"/>
      <c r="F1197" s="472"/>
      <c r="G1197" s="484"/>
    </row>
    <row r="1198" spans="1:7">
      <c r="A1198" s="447"/>
      <c r="B1198" s="469"/>
      <c r="C1198" s="469"/>
      <c r="D1198" s="470"/>
      <c r="E1198" s="471"/>
      <c r="F1198" s="472"/>
      <c r="G1198" s="484"/>
    </row>
    <row r="1199" spans="1:7">
      <c r="A1199" s="447"/>
      <c r="B1199" s="469"/>
      <c r="C1199" s="469"/>
      <c r="D1199" s="470"/>
      <c r="E1199" s="471"/>
      <c r="F1199" s="472"/>
      <c r="G1199" s="484"/>
    </row>
    <row r="1200" spans="1:7">
      <c r="A1200" s="447"/>
      <c r="B1200" s="469"/>
      <c r="C1200" s="469"/>
      <c r="D1200" s="470"/>
      <c r="E1200" s="471"/>
      <c r="F1200" s="472"/>
      <c r="G1200" s="484"/>
    </row>
    <row r="1201" spans="1:7">
      <c r="A1201" s="447"/>
      <c r="B1201" s="469"/>
      <c r="C1201" s="469"/>
      <c r="D1201" s="470"/>
      <c r="E1201" s="471"/>
      <c r="F1201" s="472"/>
      <c r="G1201" s="484"/>
    </row>
    <row r="1202" spans="1:7">
      <c r="A1202" s="447"/>
      <c r="B1202" s="469"/>
      <c r="C1202" s="469"/>
      <c r="D1202" s="470"/>
      <c r="E1202" s="471"/>
      <c r="F1202" s="472"/>
      <c r="G1202" s="484"/>
    </row>
    <row r="1203" spans="1:7">
      <c r="A1203" s="447"/>
      <c r="B1203" s="469"/>
      <c r="C1203" s="469"/>
      <c r="D1203" s="470"/>
      <c r="E1203" s="471"/>
      <c r="F1203" s="472"/>
      <c r="G1203" s="484"/>
    </row>
    <row r="1204" spans="1:7">
      <c r="A1204" s="447"/>
      <c r="B1204" s="469"/>
      <c r="C1204" s="469"/>
      <c r="D1204" s="470"/>
      <c r="E1204" s="471"/>
      <c r="F1204" s="472"/>
      <c r="G1204" s="484"/>
    </row>
    <row r="1205" spans="1:7">
      <c r="A1205" s="447"/>
      <c r="B1205" s="469"/>
      <c r="C1205" s="469"/>
      <c r="D1205" s="470"/>
      <c r="E1205" s="471"/>
      <c r="F1205" s="472"/>
      <c r="G1205" s="484"/>
    </row>
    <row r="1206" spans="1:7">
      <c r="A1206" s="447"/>
      <c r="B1206" s="469"/>
      <c r="C1206" s="469"/>
      <c r="D1206" s="470"/>
      <c r="E1206" s="471"/>
      <c r="F1206" s="472"/>
      <c r="G1206" s="484"/>
    </row>
    <row r="1207" spans="1:7">
      <c r="A1207" s="447"/>
      <c r="B1207" s="469"/>
      <c r="C1207" s="469"/>
      <c r="D1207" s="470"/>
      <c r="E1207" s="471"/>
      <c r="F1207" s="472"/>
      <c r="G1207" s="484"/>
    </row>
    <row r="1208" spans="1:7">
      <c r="A1208" s="447"/>
      <c r="B1208" s="469"/>
      <c r="C1208" s="469"/>
      <c r="D1208" s="470"/>
      <c r="E1208" s="471"/>
      <c r="F1208" s="472"/>
      <c r="G1208" s="484"/>
    </row>
    <row r="1209" spans="1:7">
      <c r="A1209" s="447"/>
      <c r="B1209" s="469"/>
      <c r="C1209" s="469"/>
      <c r="D1209" s="470"/>
      <c r="E1209" s="471"/>
      <c r="F1209" s="472"/>
      <c r="G1209" s="484"/>
    </row>
    <row r="1210" spans="1:7">
      <c r="A1210" s="447"/>
      <c r="B1210" s="469"/>
      <c r="C1210" s="469"/>
      <c r="D1210" s="470"/>
      <c r="E1210" s="471"/>
      <c r="F1210" s="472"/>
      <c r="G1210" s="484"/>
    </row>
    <row r="1211" spans="1:7">
      <c r="A1211" s="447"/>
      <c r="B1211" s="469"/>
      <c r="C1211" s="469"/>
      <c r="D1211" s="470"/>
      <c r="E1211" s="471"/>
      <c r="F1211" s="472"/>
      <c r="G1211" s="484"/>
    </row>
    <row r="1212" spans="1:7">
      <c r="A1212" s="447"/>
      <c r="B1212" s="469"/>
      <c r="C1212" s="469"/>
      <c r="D1212" s="470"/>
      <c r="E1212" s="471"/>
      <c r="F1212" s="472"/>
      <c r="G1212" s="484"/>
    </row>
    <row r="1213" spans="1:7">
      <c r="A1213" s="447"/>
      <c r="B1213" s="469"/>
      <c r="C1213" s="469"/>
      <c r="D1213" s="470"/>
      <c r="E1213" s="471"/>
      <c r="F1213" s="472"/>
      <c r="G1213" s="484"/>
    </row>
    <row r="1214" spans="1:7">
      <c r="A1214" s="447"/>
      <c r="B1214" s="469"/>
      <c r="C1214" s="469"/>
      <c r="D1214" s="470"/>
      <c r="E1214" s="471"/>
      <c r="F1214" s="472"/>
      <c r="G1214" s="484"/>
    </row>
    <row r="1215" spans="1:7">
      <c r="A1215" s="447"/>
      <c r="B1215" s="469"/>
      <c r="C1215" s="469"/>
      <c r="D1215" s="470"/>
      <c r="E1215" s="471"/>
      <c r="F1215" s="472"/>
      <c r="G1215" s="484"/>
    </row>
    <row r="1216" spans="1:7">
      <c r="A1216" s="447"/>
      <c r="B1216" s="469"/>
      <c r="C1216" s="469"/>
      <c r="D1216" s="470"/>
      <c r="E1216" s="471"/>
      <c r="F1216" s="472"/>
      <c r="G1216" s="484"/>
    </row>
    <row r="1217" spans="1:7">
      <c r="A1217" s="447"/>
      <c r="B1217" s="469"/>
      <c r="C1217" s="469"/>
      <c r="D1217" s="470"/>
      <c r="E1217" s="471"/>
      <c r="F1217" s="472"/>
      <c r="G1217" s="484"/>
    </row>
    <row r="1218" spans="1:7">
      <c r="A1218" s="447"/>
      <c r="B1218" s="469"/>
      <c r="C1218" s="469"/>
      <c r="D1218" s="470"/>
      <c r="E1218" s="471"/>
      <c r="F1218" s="472"/>
      <c r="G1218" s="484"/>
    </row>
    <row r="1219" spans="1:7">
      <c r="A1219" s="447"/>
      <c r="B1219" s="469"/>
      <c r="C1219" s="469"/>
      <c r="D1219" s="470"/>
      <c r="E1219" s="471"/>
      <c r="F1219" s="472"/>
      <c r="G1219" s="484"/>
    </row>
    <row r="1220" spans="1:7">
      <c r="A1220" s="447"/>
      <c r="B1220" s="469"/>
      <c r="C1220" s="469"/>
      <c r="D1220" s="470"/>
      <c r="E1220" s="471"/>
      <c r="F1220" s="472"/>
      <c r="G1220" s="484"/>
    </row>
    <row r="1221" spans="1:7">
      <c r="A1221" s="447"/>
      <c r="B1221" s="469"/>
      <c r="C1221" s="469"/>
      <c r="D1221" s="470"/>
      <c r="E1221" s="471"/>
      <c r="F1221" s="472"/>
      <c r="G1221" s="484"/>
    </row>
    <row r="1222" spans="1:7">
      <c r="A1222" s="447"/>
      <c r="B1222" s="469"/>
      <c r="C1222" s="469"/>
      <c r="D1222" s="470"/>
      <c r="E1222" s="471"/>
      <c r="F1222" s="472"/>
      <c r="G1222" s="484"/>
    </row>
    <row r="1223" spans="1:7">
      <c r="A1223" s="447"/>
      <c r="B1223" s="469"/>
      <c r="C1223" s="469"/>
      <c r="D1223" s="470"/>
      <c r="E1223" s="471"/>
      <c r="F1223" s="472"/>
      <c r="G1223" s="484"/>
    </row>
    <row r="1224" spans="1:7">
      <c r="A1224" s="447"/>
      <c r="B1224" s="469"/>
      <c r="C1224" s="469"/>
      <c r="D1224" s="470"/>
      <c r="E1224" s="471"/>
      <c r="F1224" s="472"/>
      <c r="G1224" s="484"/>
    </row>
    <row r="1225" spans="1:7">
      <c r="A1225" s="447"/>
      <c r="B1225" s="469"/>
      <c r="C1225" s="469"/>
      <c r="D1225" s="470"/>
      <c r="E1225" s="471"/>
      <c r="F1225" s="472"/>
      <c r="G1225" s="484"/>
    </row>
    <row r="1226" spans="1:7">
      <c r="A1226" s="447"/>
      <c r="B1226" s="469"/>
      <c r="C1226" s="469"/>
      <c r="D1226" s="470"/>
      <c r="E1226" s="471"/>
      <c r="F1226" s="472"/>
      <c r="G1226" s="484"/>
    </row>
    <row r="1227" spans="1:7">
      <c r="A1227" s="447"/>
      <c r="B1227" s="469"/>
      <c r="C1227" s="469"/>
      <c r="D1227" s="470"/>
      <c r="E1227" s="471"/>
      <c r="F1227" s="472"/>
      <c r="G1227" s="484"/>
    </row>
    <row r="1228" spans="1:7">
      <c r="A1228" s="447"/>
      <c r="B1228" s="469"/>
      <c r="C1228" s="469"/>
      <c r="D1228" s="470"/>
      <c r="E1228" s="471"/>
      <c r="F1228" s="472"/>
      <c r="G1228" s="484"/>
    </row>
    <row r="1229" spans="1:7">
      <c r="A1229" s="447"/>
      <c r="B1229" s="469"/>
      <c r="C1229" s="469"/>
      <c r="D1229" s="470"/>
      <c r="E1229" s="471"/>
      <c r="F1229" s="472"/>
      <c r="G1229" s="484"/>
    </row>
    <row r="1230" spans="1:7">
      <c r="A1230" s="447"/>
      <c r="B1230" s="469"/>
      <c r="C1230" s="469"/>
      <c r="D1230" s="470"/>
      <c r="E1230" s="471"/>
      <c r="F1230" s="472"/>
      <c r="G1230" s="484"/>
    </row>
    <row r="1231" spans="1:7">
      <c r="A1231" s="447"/>
      <c r="B1231" s="469"/>
      <c r="C1231" s="469"/>
      <c r="D1231" s="470"/>
      <c r="E1231" s="471"/>
      <c r="F1231" s="472"/>
      <c r="G1231" s="484"/>
    </row>
    <row r="1232" spans="1:7">
      <c r="A1232" s="447"/>
      <c r="B1232" s="469"/>
      <c r="C1232" s="469"/>
      <c r="D1232" s="470"/>
      <c r="E1232" s="471"/>
      <c r="F1232" s="472"/>
      <c r="G1232" s="484"/>
    </row>
    <row r="1233" spans="1:7">
      <c r="A1233" s="447"/>
      <c r="B1233" s="469"/>
      <c r="C1233" s="469"/>
      <c r="D1233" s="470"/>
      <c r="E1233" s="471"/>
      <c r="F1233" s="472"/>
      <c r="G1233" s="484"/>
    </row>
    <row r="1234" spans="1:7">
      <c r="A1234" s="447"/>
      <c r="B1234" s="469"/>
      <c r="C1234" s="469"/>
      <c r="D1234" s="470"/>
      <c r="E1234" s="471"/>
      <c r="F1234" s="472"/>
      <c r="G1234" s="484"/>
    </row>
    <row r="1235" spans="1:7">
      <c r="A1235" s="447"/>
      <c r="B1235" s="469"/>
      <c r="C1235" s="469"/>
      <c r="D1235" s="470"/>
      <c r="E1235" s="471"/>
      <c r="F1235" s="472"/>
      <c r="G1235" s="484"/>
    </row>
    <row r="1236" spans="1:7">
      <c r="A1236" s="447"/>
      <c r="B1236" s="469"/>
      <c r="C1236" s="469"/>
      <c r="D1236" s="470"/>
      <c r="E1236" s="471"/>
      <c r="F1236" s="472"/>
      <c r="G1236" s="484"/>
    </row>
    <row r="1237" spans="1:7">
      <c r="A1237" s="447"/>
      <c r="B1237" s="469"/>
      <c r="C1237" s="469"/>
      <c r="D1237" s="470"/>
      <c r="E1237" s="471"/>
      <c r="F1237" s="472"/>
      <c r="G1237" s="484"/>
    </row>
    <row r="1238" spans="1:7">
      <c r="A1238" s="447"/>
      <c r="B1238" s="469"/>
      <c r="C1238" s="469"/>
      <c r="D1238" s="470"/>
      <c r="E1238" s="471"/>
      <c r="F1238" s="472"/>
      <c r="G1238" s="484"/>
    </row>
    <row r="1239" spans="1:7">
      <c r="A1239" s="447"/>
      <c r="B1239" s="469"/>
      <c r="C1239" s="469"/>
      <c r="D1239" s="470"/>
      <c r="E1239" s="471"/>
      <c r="F1239" s="472"/>
      <c r="G1239" s="484"/>
    </row>
    <row r="1240" spans="1:7">
      <c r="A1240" s="447"/>
      <c r="B1240" s="469"/>
      <c r="C1240" s="469"/>
      <c r="D1240" s="470"/>
      <c r="E1240" s="471"/>
      <c r="F1240" s="472"/>
      <c r="G1240" s="484"/>
    </row>
    <row r="1241" spans="1:7">
      <c r="A1241" s="447"/>
      <c r="B1241" s="469"/>
      <c r="C1241" s="469"/>
      <c r="D1241" s="470"/>
      <c r="E1241" s="471"/>
      <c r="F1241" s="472"/>
      <c r="G1241" s="484"/>
    </row>
    <row r="1242" spans="1:7">
      <c r="A1242" s="447"/>
      <c r="B1242" s="469"/>
      <c r="C1242" s="469"/>
      <c r="D1242" s="470"/>
      <c r="E1242" s="471"/>
      <c r="F1242" s="472"/>
      <c r="G1242" s="484"/>
    </row>
    <row r="1243" spans="1:7">
      <c r="A1243" s="447"/>
      <c r="B1243" s="469"/>
      <c r="C1243" s="469"/>
      <c r="D1243" s="470"/>
      <c r="E1243" s="471"/>
      <c r="F1243" s="472"/>
      <c r="G1243" s="484"/>
    </row>
    <row r="1244" spans="1:7">
      <c r="A1244" s="447"/>
      <c r="B1244" s="469"/>
      <c r="C1244" s="469"/>
      <c r="D1244" s="470"/>
      <c r="E1244" s="471"/>
      <c r="F1244" s="472"/>
      <c r="G1244" s="484"/>
    </row>
    <row r="1245" spans="1:7">
      <c r="A1245" s="447"/>
      <c r="B1245" s="469"/>
      <c r="C1245" s="469"/>
      <c r="D1245" s="470"/>
      <c r="E1245" s="471"/>
      <c r="F1245" s="472"/>
      <c r="G1245" s="484"/>
    </row>
    <row r="1246" spans="1:7">
      <c r="A1246" s="447"/>
      <c r="B1246" s="469"/>
      <c r="C1246" s="469"/>
      <c r="D1246" s="470"/>
      <c r="E1246" s="471"/>
      <c r="F1246" s="472"/>
      <c r="G1246" s="484"/>
    </row>
    <row r="1247" spans="1:7">
      <c r="A1247" s="447"/>
      <c r="B1247" s="469"/>
      <c r="C1247" s="469"/>
      <c r="D1247" s="470"/>
      <c r="E1247" s="471"/>
      <c r="F1247" s="472"/>
      <c r="G1247" s="484"/>
    </row>
    <row r="1248" spans="1:7">
      <c r="A1248" s="447"/>
      <c r="B1248" s="469"/>
      <c r="C1248" s="469"/>
      <c r="D1248" s="470"/>
      <c r="E1248" s="471"/>
      <c r="F1248" s="472"/>
      <c r="G1248" s="484"/>
    </row>
    <row r="1249" spans="1:7">
      <c r="A1249" s="447"/>
      <c r="B1249" s="469"/>
      <c r="C1249" s="469"/>
      <c r="D1249" s="470"/>
      <c r="E1249" s="471"/>
      <c r="F1249" s="472"/>
      <c r="G1249" s="484"/>
    </row>
    <row r="1250" spans="1:7">
      <c r="A1250" s="447"/>
      <c r="B1250" s="469"/>
      <c r="C1250" s="469"/>
      <c r="D1250" s="470"/>
      <c r="E1250" s="471"/>
      <c r="F1250" s="472"/>
      <c r="G1250" s="484"/>
    </row>
    <row r="1251" spans="1:7">
      <c r="A1251" s="447"/>
      <c r="B1251" s="469"/>
      <c r="C1251" s="469"/>
      <c r="D1251" s="470"/>
      <c r="E1251" s="471"/>
      <c r="F1251" s="472"/>
      <c r="G1251" s="484"/>
    </row>
    <row r="1252" spans="1:7">
      <c r="A1252" s="447"/>
      <c r="B1252" s="469"/>
      <c r="C1252" s="469"/>
      <c r="D1252" s="470"/>
      <c r="E1252" s="471"/>
      <c r="F1252" s="472"/>
      <c r="G1252" s="484"/>
    </row>
    <row r="1253" spans="1:7">
      <c r="A1253" s="447"/>
      <c r="B1253" s="469"/>
      <c r="C1253" s="469"/>
      <c r="D1253" s="470"/>
      <c r="E1253" s="471"/>
      <c r="F1253" s="472"/>
      <c r="G1253" s="484"/>
    </row>
    <row r="1254" spans="1:7">
      <c r="A1254" s="447"/>
      <c r="B1254" s="469"/>
      <c r="C1254" s="469"/>
      <c r="D1254" s="470"/>
      <c r="E1254" s="471"/>
      <c r="F1254" s="472"/>
      <c r="G1254" s="484"/>
    </row>
    <row r="1255" spans="1:7">
      <c r="A1255" s="447"/>
      <c r="B1255" s="469"/>
      <c r="C1255" s="469"/>
      <c r="D1255" s="470"/>
      <c r="E1255" s="471"/>
      <c r="F1255" s="472"/>
      <c r="G1255" s="484"/>
    </row>
    <row r="1256" spans="1:7">
      <c r="A1256" s="447"/>
      <c r="B1256" s="469"/>
      <c r="C1256" s="469"/>
      <c r="D1256" s="470"/>
      <c r="E1256" s="471"/>
      <c r="F1256" s="472"/>
      <c r="G1256" s="484"/>
    </row>
    <row r="1257" spans="1:7">
      <c r="A1257" s="447"/>
      <c r="B1257" s="469"/>
      <c r="C1257" s="469"/>
      <c r="D1257" s="470"/>
      <c r="E1257" s="471"/>
      <c r="F1257" s="472"/>
      <c r="G1257" s="484"/>
    </row>
    <row r="1258" spans="1:7">
      <c r="A1258" s="447"/>
      <c r="B1258" s="469"/>
      <c r="C1258" s="469"/>
      <c r="D1258" s="470"/>
      <c r="E1258" s="471"/>
      <c r="F1258" s="472"/>
      <c r="G1258" s="484"/>
    </row>
    <row r="1259" spans="1:7">
      <c r="A1259" s="447"/>
      <c r="B1259" s="469"/>
      <c r="C1259" s="469"/>
      <c r="D1259" s="470"/>
      <c r="E1259" s="471"/>
      <c r="F1259" s="472"/>
      <c r="G1259" s="484"/>
    </row>
    <row r="1260" spans="1:7">
      <c r="A1260" s="447"/>
      <c r="B1260" s="469"/>
      <c r="C1260" s="469"/>
      <c r="D1260" s="470"/>
      <c r="E1260" s="471"/>
      <c r="F1260" s="472"/>
      <c r="G1260" s="484"/>
    </row>
    <row r="1261" spans="1:7">
      <c r="A1261" s="447"/>
      <c r="B1261" s="469"/>
      <c r="C1261" s="469"/>
      <c r="D1261" s="470"/>
      <c r="E1261" s="471"/>
      <c r="F1261" s="472"/>
      <c r="G1261" s="484"/>
    </row>
    <row r="1262" spans="1:7">
      <c r="A1262" s="447"/>
      <c r="B1262" s="469"/>
      <c r="C1262" s="469"/>
      <c r="D1262" s="470"/>
      <c r="E1262" s="471"/>
      <c r="F1262" s="472"/>
      <c r="G1262" s="484"/>
    </row>
    <row r="1263" spans="1:7">
      <c r="A1263" s="447"/>
      <c r="B1263" s="469"/>
      <c r="C1263" s="469"/>
      <c r="D1263" s="470"/>
      <c r="E1263" s="471"/>
      <c r="F1263" s="472"/>
      <c r="G1263" s="484"/>
    </row>
    <row r="1264" spans="1:7">
      <c r="A1264" s="447"/>
      <c r="B1264" s="469"/>
      <c r="C1264" s="469"/>
      <c r="D1264" s="470"/>
      <c r="E1264" s="471"/>
      <c r="F1264" s="472"/>
      <c r="G1264" s="484"/>
    </row>
    <row r="1265" spans="1:7">
      <c r="A1265" s="447"/>
      <c r="B1265" s="469"/>
      <c r="C1265" s="469"/>
      <c r="D1265" s="470"/>
      <c r="E1265" s="471"/>
      <c r="F1265" s="472"/>
      <c r="G1265" s="484"/>
    </row>
    <row r="1266" spans="1:7">
      <c r="A1266" s="447"/>
      <c r="B1266" s="469"/>
      <c r="C1266" s="469"/>
      <c r="D1266" s="470"/>
      <c r="E1266" s="471"/>
      <c r="F1266" s="472"/>
      <c r="G1266" s="484"/>
    </row>
    <row r="1267" spans="1:7">
      <c r="A1267" s="447"/>
      <c r="B1267" s="469"/>
      <c r="C1267" s="469"/>
      <c r="D1267" s="470"/>
      <c r="E1267" s="471"/>
      <c r="F1267" s="472"/>
      <c r="G1267" s="484"/>
    </row>
    <row r="1268" spans="1:7">
      <c r="A1268" s="447"/>
      <c r="B1268" s="469"/>
      <c r="C1268" s="469"/>
      <c r="D1268" s="470"/>
      <c r="E1268" s="471"/>
      <c r="F1268" s="472"/>
      <c r="G1268" s="484"/>
    </row>
    <row r="1269" spans="1:7">
      <c r="A1269" s="447"/>
      <c r="B1269" s="469"/>
      <c r="C1269" s="469"/>
      <c r="D1269" s="470"/>
      <c r="E1269" s="471"/>
      <c r="F1269" s="472"/>
      <c r="G1269" s="484"/>
    </row>
    <row r="1270" spans="1:7">
      <c r="A1270" s="447"/>
      <c r="B1270" s="469"/>
      <c r="C1270" s="469"/>
      <c r="D1270" s="470"/>
      <c r="E1270" s="471"/>
      <c r="F1270" s="472"/>
      <c r="G1270" s="484"/>
    </row>
    <row r="1271" spans="1:7">
      <c r="A1271" s="447"/>
      <c r="B1271" s="469"/>
      <c r="C1271" s="469"/>
      <c r="D1271" s="470"/>
      <c r="E1271" s="471"/>
      <c r="F1271" s="472"/>
      <c r="G1271" s="484"/>
    </row>
    <row r="1272" spans="1:7">
      <c r="A1272" s="447"/>
      <c r="B1272" s="469"/>
      <c r="C1272" s="469"/>
      <c r="D1272" s="470"/>
      <c r="E1272" s="471"/>
      <c r="F1272" s="472"/>
      <c r="G1272" s="484"/>
    </row>
    <row r="1273" spans="1:7">
      <c r="A1273" s="447"/>
      <c r="B1273" s="469"/>
      <c r="C1273" s="469"/>
      <c r="D1273" s="470"/>
      <c r="E1273" s="471"/>
      <c r="F1273" s="472"/>
      <c r="G1273" s="484"/>
    </row>
    <row r="1274" spans="1:7">
      <c r="A1274" s="447"/>
      <c r="B1274" s="469"/>
      <c r="C1274" s="469"/>
      <c r="D1274" s="470"/>
      <c r="E1274" s="471"/>
      <c r="F1274" s="472"/>
      <c r="G1274" s="484"/>
    </row>
    <row r="1275" spans="1:7">
      <c r="A1275" s="447"/>
      <c r="B1275" s="469"/>
      <c r="C1275" s="469"/>
      <c r="D1275" s="470"/>
      <c r="E1275" s="471"/>
      <c r="F1275" s="472"/>
      <c r="G1275" s="484"/>
    </row>
    <row r="1276" spans="1:7">
      <c r="A1276" s="447"/>
      <c r="B1276" s="469"/>
      <c r="C1276" s="469"/>
      <c r="D1276" s="470"/>
      <c r="E1276" s="471"/>
      <c r="F1276" s="472"/>
      <c r="G1276" s="484"/>
    </row>
    <row r="1277" spans="1:7">
      <c r="A1277" s="447"/>
      <c r="B1277" s="469"/>
      <c r="C1277" s="469"/>
      <c r="D1277" s="470"/>
      <c r="E1277" s="471"/>
      <c r="F1277" s="472"/>
      <c r="G1277" s="484"/>
    </row>
    <row r="1278" spans="1:7">
      <c r="A1278" s="447"/>
      <c r="B1278" s="469"/>
      <c r="C1278" s="469"/>
      <c r="D1278" s="470"/>
      <c r="E1278" s="471"/>
      <c r="F1278" s="472"/>
      <c r="G1278" s="484"/>
    </row>
    <row r="1279" spans="1:7">
      <c r="A1279" s="447"/>
      <c r="B1279" s="469"/>
      <c r="C1279" s="469"/>
      <c r="D1279" s="470"/>
      <c r="E1279" s="471"/>
      <c r="F1279" s="472"/>
      <c r="G1279" s="484"/>
    </row>
    <row r="1280" spans="1:7">
      <c r="A1280" s="447"/>
      <c r="B1280" s="469"/>
      <c r="C1280" s="469"/>
      <c r="D1280" s="470"/>
      <c r="E1280" s="471"/>
      <c r="F1280" s="472"/>
      <c r="G1280" s="484"/>
    </row>
    <row r="1281" spans="1:7">
      <c r="A1281" s="447"/>
      <c r="B1281" s="469"/>
      <c r="C1281" s="469"/>
      <c r="D1281" s="470"/>
      <c r="E1281" s="471"/>
      <c r="F1281" s="472"/>
      <c r="G1281" s="484"/>
    </row>
    <row r="1282" spans="1:7">
      <c r="A1282" s="447"/>
      <c r="B1282" s="469"/>
      <c r="C1282" s="469"/>
      <c r="D1282" s="470"/>
      <c r="E1282" s="471"/>
      <c r="F1282" s="472"/>
      <c r="G1282" s="484"/>
    </row>
    <row r="1283" spans="1:7">
      <c r="A1283" s="447"/>
      <c r="B1283" s="469"/>
      <c r="C1283" s="469"/>
      <c r="D1283" s="470"/>
      <c r="E1283" s="471"/>
      <c r="F1283" s="472"/>
      <c r="G1283" s="484"/>
    </row>
    <row r="1284" spans="1:7">
      <c r="A1284" s="447"/>
      <c r="B1284" s="469"/>
      <c r="C1284" s="469"/>
      <c r="D1284" s="470"/>
      <c r="E1284" s="471"/>
      <c r="F1284" s="472"/>
      <c r="G1284" s="484"/>
    </row>
    <row r="1285" spans="1:7">
      <c r="A1285" s="447"/>
      <c r="B1285" s="469"/>
      <c r="C1285" s="469"/>
      <c r="D1285" s="470"/>
      <c r="E1285" s="471"/>
      <c r="F1285" s="472"/>
      <c r="G1285" s="484"/>
    </row>
    <row r="1286" spans="1:7">
      <c r="A1286" s="447"/>
      <c r="B1286" s="469"/>
      <c r="C1286" s="469"/>
      <c r="D1286" s="470"/>
      <c r="E1286" s="471"/>
      <c r="F1286" s="472"/>
      <c r="G1286" s="484"/>
    </row>
    <row r="1287" spans="1:7">
      <c r="A1287" s="447"/>
      <c r="B1287" s="469"/>
      <c r="C1287" s="469"/>
      <c r="D1287" s="470"/>
      <c r="E1287" s="471"/>
      <c r="F1287" s="472"/>
      <c r="G1287" s="484"/>
    </row>
    <row r="1288" spans="1:7">
      <c r="A1288" s="447"/>
      <c r="B1288" s="469"/>
      <c r="C1288" s="469"/>
      <c r="D1288" s="470"/>
      <c r="E1288" s="471"/>
      <c r="F1288" s="472"/>
      <c r="G1288" s="484"/>
    </row>
    <row r="1289" spans="1:7">
      <c r="A1289" s="447"/>
      <c r="B1289" s="469"/>
      <c r="C1289" s="469"/>
      <c r="D1289" s="470"/>
      <c r="E1289" s="471"/>
      <c r="F1289" s="472"/>
      <c r="G1289" s="484"/>
    </row>
    <row r="1290" spans="1:7">
      <c r="A1290" s="447"/>
      <c r="B1290" s="469"/>
      <c r="C1290" s="469"/>
      <c r="D1290" s="470"/>
      <c r="E1290" s="471"/>
      <c r="F1290" s="472"/>
      <c r="G1290" s="484"/>
    </row>
    <row r="1291" spans="1:7">
      <c r="A1291" s="447"/>
      <c r="B1291" s="469"/>
      <c r="C1291" s="469"/>
      <c r="D1291" s="470"/>
      <c r="E1291" s="471"/>
      <c r="F1291" s="472"/>
      <c r="G1291" s="484"/>
    </row>
    <row r="1292" spans="1:7">
      <c r="A1292" s="447"/>
      <c r="B1292" s="469"/>
      <c r="C1292" s="469"/>
      <c r="D1292" s="470"/>
      <c r="E1292" s="471"/>
      <c r="F1292" s="472"/>
      <c r="G1292" s="484"/>
    </row>
    <row r="1293" spans="1:7">
      <c r="A1293" s="447"/>
      <c r="B1293" s="469"/>
      <c r="C1293" s="469"/>
      <c r="D1293" s="470"/>
      <c r="E1293" s="471"/>
      <c r="F1293" s="472"/>
      <c r="G1293" s="484"/>
    </row>
    <row r="1294" spans="1:7">
      <c r="A1294" s="447"/>
      <c r="B1294" s="469"/>
      <c r="C1294" s="469"/>
      <c r="D1294" s="470"/>
      <c r="E1294" s="471"/>
      <c r="F1294" s="472"/>
      <c r="G1294" s="484"/>
    </row>
    <row r="1295" spans="1:7">
      <c r="A1295" s="447"/>
      <c r="B1295" s="469"/>
      <c r="C1295" s="469"/>
      <c r="D1295" s="470"/>
      <c r="E1295" s="471"/>
      <c r="F1295" s="472"/>
      <c r="G1295" s="484"/>
    </row>
    <row r="1296" spans="1:7">
      <c r="A1296" s="447"/>
      <c r="B1296" s="469"/>
      <c r="C1296" s="469"/>
      <c r="D1296" s="470"/>
      <c r="E1296" s="471"/>
      <c r="F1296" s="472"/>
      <c r="G1296" s="484"/>
    </row>
    <row r="1297" spans="1:7">
      <c r="A1297" s="447"/>
      <c r="B1297" s="469"/>
      <c r="C1297" s="469"/>
      <c r="D1297" s="470"/>
      <c r="E1297" s="471"/>
      <c r="F1297" s="472"/>
      <c r="G1297" s="484"/>
    </row>
    <row r="1298" spans="1:7">
      <c r="A1298" s="447"/>
      <c r="B1298" s="469"/>
      <c r="C1298" s="469"/>
      <c r="D1298" s="470"/>
      <c r="E1298" s="471"/>
      <c r="F1298" s="472"/>
      <c r="G1298" s="484"/>
    </row>
    <row r="1299" spans="1:7">
      <c r="A1299" s="447"/>
      <c r="B1299" s="469"/>
      <c r="C1299" s="469"/>
      <c r="D1299" s="470"/>
      <c r="E1299" s="471"/>
      <c r="F1299" s="472"/>
      <c r="G1299" s="484"/>
    </row>
    <row r="1300" spans="1:7">
      <c r="A1300" s="447"/>
      <c r="B1300" s="469"/>
      <c r="C1300" s="469"/>
      <c r="D1300" s="470"/>
      <c r="E1300" s="471"/>
      <c r="F1300" s="472"/>
      <c r="G1300" s="484"/>
    </row>
    <row r="1301" spans="1:7">
      <c r="A1301" s="447"/>
      <c r="B1301" s="469"/>
      <c r="C1301" s="469"/>
      <c r="D1301" s="470"/>
      <c r="E1301" s="471"/>
      <c r="F1301" s="472"/>
      <c r="G1301" s="484"/>
    </row>
    <row r="1302" spans="1:7">
      <c r="A1302" s="447"/>
      <c r="B1302" s="469"/>
      <c r="C1302" s="469"/>
      <c r="D1302" s="470"/>
      <c r="E1302" s="471"/>
      <c r="F1302" s="472"/>
      <c r="G1302" s="484"/>
    </row>
    <row r="1303" spans="1:7">
      <c r="A1303" s="447"/>
      <c r="B1303" s="469"/>
      <c r="C1303" s="469"/>
      <c r="D1303" s="470"/>
      <c r="E1303" s="471"/>
      <c r="F1303" s="472"/>
      <c r="G1303" s="484"/>
    </row>
    <row r="1304" spans="1:7">
      <c r="A1304" s="447"/>
      <c r="B1304" s="469"/>
      <c r="C1304" s="469"/>
      <c r="D1304" s="470"/>
      <c r="E1304" s="471"/>
      <c r="F1304" s="472"/>
      <c r="G1304" s="484"/>
    </row>
    <row r="1305" spans="1:7">
      <c r="A1305" s="447"/>
      <c r="B1305" s="469"/>
      <c r="C1305" s="469"/>
      <c r="D1305" s="470"/>
      <c r="E1305" s="471"/>
      <c r="F1305" s="472"/>
      <c r="G1305" s="484"/>
    </row>
    <row r="1306" spans="1:7">
      <c r="A1306" s="447"/>
      <c r="B1306" s="469"/>
      <c r="C1306" s="469"/>
      <c r="D1306" s="470"/>
      <c r="E1306" s="471"/>
      <c r="F1306" s="472"/>
      <c r="G1306" s="484"/>
    </row>
    <row r="1307" spans="1:7">
      <c r="A1307" s="447"/>
      <c r="B1307" s="469"/>
      <c r="C1307" s="469"/>
      <c r="D1307" s="470"/>
      <c r="E1307" s="471"/>
      <c r="F1307" s="472"/>
      <c r="G1307" s="484"/>
    </row>
    <row r="1308" spans="1:7">
      <c r="A1308" s="447"/>
      <c r="B1308" s="469"/>
      <c r="C1308" s="469"/>
      <c r="D1308" s="470"/>
      <c r="E1308" s="471"/>
      <c r="F1308" s="472"/>
      <c r="G1308" s="484"/>
    </row>
    <row r="1309" spans="1:7">
      <c r="A1309" s="447"/>
      <c r="B1309" s="469"/>
      <c r="C1309" s="469"/>
      <c r="D1309" s="470"/>
      <c r="E1309" s="471"/>
      <c r="F1309" s="472"/>
      <c r="G1309" s="484"/>
    </row>
    <row r="1310" spans="1:7">
      <c r="A1310" s="447"/>
      <c r="B1310" s="469"/>
      <c r="C1310" s="469"/>
      <c r="D1310" s="470"/>
      <c r="E1310" s="471"/>
      <c r="F1310" s="472"/>
      <c r="G1310" s="484"/>
    </row>
    <row r="1311" spans="1:7">
      <c r="A1311" s="447"/>
      <c r="B1311" s="469"/>
      <c r="C1311" s="469"/>
      <c r="D1311" s="470"/>
      <c r="E1311" s="471"/>
      <c r="F1311" s="472"/>
      <c r="G1311" s="484"/>
    </row>
    <row r="1312" spans="1:7">
      <c r="A1312" s="447"/>
      <c r="B1312" s="469"/>
      <c r="C1312" s="469"/>
      <c r="D1312" s="470"/>
      <c r="E1312" s="471"/>
      <c r="F1312" s="472"/>
      <c r="G1312" s="484"/>
    </row>
    <row r="1313" spans="1:7">
      <c r="A1313" s="447"/>
      <c r="B1313" s="469"/>
      <c r="C1313" s="469"/>
      <c r="D1313" s="470"/>
      <c r="E1313" s="471"/>
      <c r="F1313" s="472"/>
      <c r="G1313" s="484"/>
    </row>
    <row r="1314" spans="1:7">
      <c r="A1314" s="447"/>
      <c r="B1314" s="469"/>
      <c r="C1314" s="469"/>
      <c r="D1314" s="470"/>
      <c r="E1314" s="471"/>
      <c r="F1314" s="472"/>
      <c r="G1314" s="484"/>
    </row>
    <row r="1315" spans="1:7">
      <c r="A1315" s="447"/>
      <c r="B1315" s="469"/>
      <c r="C1315" s="469"/>
      <c r="D1315" s="470"/>
      <c r="E1315" s="471"/>
      <c r="F1315" s="472"/>
      <c r="G1315" s="484"/>
    </row>
    <row r="1316" spans="1:7">
      <c r="A1316" s="447"/>
      <c r="B1316" s="469"/>
      <c r="C1316" s="469"/>
      <c r="D1316" s="470"/>
      <c r="E1316" s="471"/>
      <c r="F1316" s="472"/>
      <c r="G1316" s="484"/>
    </row>
    <row r="1317" spans="1:7">
      <c r="A1317" s="447"/>
      <c r="B1317" s="469"/>
      <c r="C1317" s="469"/>
      <c r="D1317" s="470"/>
      <c r="E1317" s="471"/>
      <c r="F1317" s="472"/>
      <c r="G1317" s="484"/>
    </row>
    <row r="1318" spans="1:7">
      <c r="A1318" s="447"/>
      <c r="B1318" s="469"/>
      <c r="C1318" s="469"/>
      <c r="D1318" s="470"/>
      <c r="E1318" s="471"/>
      <c r="F1318" s="472"/>
      <c r="G1318" s="484"/>
    </row>
    <row r="1319" spans="1:7">
      <c r="A1319" s="447"/>
      <c r="B1319" s="469"/>
      <c r="C1319" s="469"/>
      <c r="D1319" s="470"/>
      <c r="E1319" s="471"/>
      <c r="F1319" s="472"/>
      <c r="G1319" s="484"/>
    </row>
    <row r="1320" spans="1:7">
      <c r="A1320" s="447"/>
      <c r="B1320" s="469"/>
      <c r="C1320" s="469"/>
      <c r="D1320" s="470"/>
      <c r="E1320" s="471"/>
      <c r="F1320" s="472"/>
      <c r="G1320" s="484"/>
    </row>
    <row r="1321" spans="1:7">
      <c r="A1321" s="447"/>
      <c r="B1321" s="469"/>
      <c r="C1321" s="469"/>
      <c r="D1321" s="470"/>
      <c r="E1321" s="471"/>
      <c r="F1321" s="472"/>
      <c r="G1321" s="484"/>
    </row>
    <row r="1322" spans="1:7">
      <c r="A1322" s="447"/>
      <c r="B1322" s="469"/>
      <c r="C1322" s="469"/>
      <c r="D1322" s="470"/>
      <c r="E1322" s="471"/>
      <c r="F1322" s="472"/>
      <c r="G1322" s="484"/>
    </row>
    <row r="1323" spans="1:7">
      <c r="A1323" s="447"/>
      <c r="B1323" s="469"/>
      <c r="C1323" s="469"/>
      <c r="D1323" s="470"/>
      <c r="E1323" s="471"/>
      <c r="F1323" s="472"/>
      <c r="G1323" s="484"/>
    </row>
    <row r="1324" spans="1:7">
      <c r="A1324" s="447"/>
      <c r="B1324" s="469"/>
      <c r="C1324" s="469"/>
      <c r="D1324" s="470"/>
      <c r="E1324" s="471"/>
      <c r="F1324" s="472"/>
      <c r="G1324" s="484"/>
    </row>
    <row r="1325" spans="1:7">
      <c r="A1325" s="447"/>
      <c r="B1325" s="469"/>
      <c r="C1325" s="469"/>
      <c r="D1325" s="470"/>
      <c r="E1325" s="471"/>
      <c r="F1325" s="472"/>
      <c r="G1325" s="484"/>
    </row>
    <row r="1326" spans="1:7">
      <c r="A1326" s="447"/>
      <c r="B1326" s="469"/>
      <c r="C1326" s="469"/>
      <c r="D1326" s="470"/>
      <c r="E1326" s="471"/>
      <c r="F1326" s="472"/>
      <c r="G1326" s="484"/>
    </row>
    <row r="1327" spans="1:7">
      <c r="A1327" s="447"/>
      <c r="B1327" s="469"/>
      <c r="C1327" s="469"/>
      <c r="D1327" s="470"/>
      <c r="E1327" s="471"/>
      <c r="F1327" s="472"/>
      <c r="G1327" s="484"/>
    </row>
    <row r="1328" spans="1:7">
      <c r="A1328" s="447"/>
      <c r="B1328" s="469"/>
      <c r="C1328" s="469"/>
      <c r="D1328" s="470"/>
      <c r="E1328" s="471"/>
      <c r="F1328" s="472"/>
      <c r="G1328" s="484"/>
    </row>
    <row r="1329" spans="1:7">
      <c r="A1329" s="447"/>
      <c r="B1329" s="469"/>
      <c r="C1329" s="469"/>
      <c r="D1329" s="470"/>
      <c r="E1329" s="471"/>
      <c r="F1329" s="472"/>
      <c r="G1329" s="484"/>
    </row>
    <row r="1330" spans="1:7">
      <c r="A1330" s="447"/>
      <c r="B1330" s="469"/>
      <c r="C1330" s="469"/>
      <c r="D1330" s="470"/>
      <c r="E1330" s="471"/>
      <c r="F1330" s="472"/>
      <c r="G1330" s="484"/>
    </row>
    <row r="1331" spans="1:7">
      <c r="A1331" s="447"/>
      <c r="B1331" s="469"/>
      <c r="C1331" s="469"/>
      <c r="D1331" s="470"/>
      <c r="E1331" s="471"/>
      <c r="F1331" s="472"/>
      <c r="G1331" s="484"/>
    </row>
    <row r="1332" spans="1:7">
      <c r="A1332" s="447"/>
      <c r="B1332" s="469"/>
      <c r="C1332" s="469"/>
      <c r="D1332" s="470"/>
      <c r="E1332" s="471"/>
      <c r="F1332" s="472"/>
      <c r="G1332" s="484"/>
    </row>
    <row r="1333" spans="1:7">
      <c r="A1333" s="447"/>
      <c r="B1333" s="469"/>
      <c r="C1333" s="469"/>
      <c r="D1333" s="470"/>
      <c r="E1333" s="471"/>
      <c r="F1333" s="472"/>
      <c r="G1333" s="484"/>
    </row>
    <row r="1334" spans="1:7">
      <c r="A1334" s="447"/>
      <c r="B1334" s="469"/>
      <c r="C1334" s="469"/>
      <c r="D1334" s="470"/>
      <c r="E1334" s="471"/>
      <c r="F1334" s="472"/>
      <c r="G1334" s="484"/>
    </row>
    <row r="1335" spans="1:7">
      <c r="A1335" s="447"/>
      <c r="B1335" s="469"/>
      <c r="C1335" s="469"/>
      <c r="D1335" s="470"/>
      <c r="E1335" s="471"/>
      <c r="F1335" s="472"/>
      <c r="G1335" s="484"/>
    </row>
    <row r="1336" spans="1:7">
      <c r="A1336" s="447"/>
      <c r="B1336" s="469"/>
      <c r="C1336" s="469"/>
      <c r="D1336" s="470"/>
      <c r="E1336" s="471"/>
      <c r="F1336" s="472"/>
      <c r="G1336" s="484"/>
    </row>
    <row r="1337" spans="1:7">
      <c r="A1337" s="447"/>
      <c r="B1337" s="469"/>
      <c r="C1337" s="469"/>
      <c r="D1337" s="470"/>
      <c r="E1337" s="471"/>
      <c r="F1337" s="472"/>
      <c r="G1337" s="484"/>
    </row>
    <row r="1338" spans="1:7">
      <c r="A1338" s="447"/>
      <c r="B1338" s="469"/>
      <c r="C1338" s="469"/>
      <c r="D1338" s="470"/>
      <c r="E1338" s="471"/>
      <c r="F1338" s="472"/>
      <c r="G1338" s="484"/>
    </row>
    <row r="1339" spans="1:7">
      <c r="A1339" s="447"/>
      <c r="B1339" s="469"/>
      <c r="C1339" s="469"/>
      <c r="D1339" s="470"/>
      <c r="E1339" s="471"/>
      <c r="F1339" s="472"/>
      <c r="G1339" s="484"/>
    </row>
    <row r="1340" spans="1:7">
      <c r="A1340" s="447"/>
      <c r="B1340" s="469"/>
      <c r="C1340" s="469"/>
      <c r="D1340" s="470"/>
      <c r="E1340" s="471"/>
      <c r="F1340" s="472"/>
      <c r="G1340" s="484"/>
    </row>
    <row r="1341" spans="1:7">
      <c r="A1341" s="447"/>
      <c r="B1341" s="469"/>
      <c r="C1341" s="469"/>
      <c r="D1341" s="470"/>
      <c r="E1341" s="471"/>
      <c r="F1341" s="472"/>
      <c r="G1341" s="484"/>
    </row>
    <row r="1342" spans="1:7">
      <c r="A1342" s="447"/>
      <c r="B1342" s="469"/>
      <c r="C1342" s="469"/>
      <c r="D1342" s="470"/>
      <c r="E1342" s="471"/>
      <c r="F1342" s="472"/>
      <c r="G1342" s="484"/>
    </row>
    <row r="1343" spans="1:7">
      <c r="A1343" s="447"/>
      <c r="B1343" s="469"/>
      <c r="C1343" s="469"/>
      <c r="D1343" s="470"/>
      <c r="E1343" s="471"/>
      <c r="F1343" s="472"/>
      <c r="G1343" s="484"/>
    </row>
    <row r="1344" spans="1:7">
      <c r="A1344" s="447"/>
      <c r="B1344" s="469"/>
      <c r="C1344" s="469"/>
      <c r="D1344" s="470"/>
      <c r="E1344" s="471"/>
      <c r="F1344" s="472"/>
      <c r="G1344" s="484"/>
    </row>
    <row r="1345" spans="1:7">
      <c r="A1345" s="447"/>
      <c r="B1345" s="469"/>
      <c r="C1345" s="469"/>
      <c r="D1345" s="470"/>
      <c r="E1345" s="471"/>
      <c r="F1345" s="472"/>
      <c r="G1345" s="484"/>
    </row>
    <row r="1346" spans="1:7">
      <c r="A1346" s="447"/>
      <c r="B1346" s="469"/>
      <c r="C1346" s="469"/>
      <c r="D1346" s="470"/>
      <c r="E1346" s="471"/>
      <c r="F1346" s="472"/>
      <c r="G1346" s="484"/>
    </row>
    <row r="1347" spans="1:7">
      <c r="A1347" s="447"/>
      <c r="B1347" s="469"/>
      <c r="C1347" s="469"/>
      <c r="D1347" s="470"/>
      <c r="E1347" s="471"/>
      <c r="F1347" s="472"/>
      <c r="G1347" s="484"/>
    </row>
    <row r="1348" spans="1:7">
      <c r="A1348" s="447"/>
      <c r="B1348" s="469"/>
      <c r="C1348" s="469"/>
      <c r="D1348" s="470"/>
      <c r="E1348" s="471"/>
      <c r="F1348" s="472"/>
      <c r="G1348" s="484"/>
    </row>
    <row r="1349" spans="1:7">
      <c r="A1349" s="447"/>
      <c r="B1349" s="469"/>
      <c r="C1349" s="469"/>
      <c r="D1349" s="470"/>
      <c r="E1349" s="471"/>
      <c r="F1349" s="472"/>
      <c r="G1349" s="484"/>
    </row>
    <row r="1350" spans="1:7">
      <c r="A1350" s="447"/>
      <c r="B1350" s="469"/>
      <c r="C1350" s="469"/>
      <c r="D1350" s="470"/>
      <c r="E1350" s="471"/>
      <c r="F1350" s="472"/>
      <c r="G1350" s="484"/>
    </row>
    <row r="1351" spans="1:7">
      <c r="A1351" s="447"/>
      <c r="B1351" s="469"/>
      <c r="C1351" s="469"/>
      <c r="D1351" s="470"/>
      <c r="E1351" s="471"/>
      <c r="F1351" s="472"/>
      <c r="G1351" s="484"/>
    </row>
    <row r="1352" spans="1:7">
      <c r="A1352" s="447"/>
      <c r="B1352" s="469"/>
      <c r="C1352" s="469"/>
      <c r="D1352" s="470"/>
      <c r="E1352" s="471"/>
      <c r="F1352" s="472"/>
      <c r="G1352" s="484"/>
    </row>
    <row r="1353" spans="1:7">
      <c r="A1353" s="447"/>
      <c r="B1353" s="469"/>
      <c r="C1353" s="469"/>
      <c r="D1353" s="470"/>
      <c r="E1353" s="471"/>
      <c r="F1353" s="472"/>
      <c r="G1353" s="484"/>
    </row>
    <row r="1354" spans="1:7">
      <c r="A1354" s="447"/>
      <c r="B1354" s="469"/>
      <c r="C1354" s="469"/>
      <c r="D1354" s="470"/>
      <c r="E1354" s="471"/>
      <c r="F1354" s="472"/>
      <c r="G1354" s="484"/>
    </row>
    <row r="1355" spans="1:7">
      <c r="A1355" s="447"/>
      <c r="B1355" s="469"/>
      <c r="C1355" s="469"/>
      <c r="D1355" s="470"/>
      <c r="E1355" s="471"/>
      <c r="F1355" s="472"/>
      <c r="G1355" s="484"/>
    </row>
    <row r="1356" spans="1:7">
      <c r="A1356" s="447"/>
      <c r="B1356" s="469"/>
      <c r="C1356" s="469"/>
      <c r="D1356" s="470"/>
      <c r="E1356" s="471"/>
      <c r="F1356" s="472"/>
      <c r="G1356" s="484"/>
    </row>
    <row r="1357" spans="1:7">
      <c r="A1357" s="447"/>
      <c r="B1357" s="469"/>
      <c r="C1357" s="469"/>
      <c r="D1357" s="470"/>
      <c r="E1357" s="471"/>
      <c r="F1357" s="472"/>
      <c r="G1357" s="484"/>
    </row>
    <row r="1358" spans="1:7">
      <c r="A1358" s="447"/>
      <c r="B1358" s="469"/>
      <c r="C1358" s="469"/>
      <c r="D1358" s="470"/>
      <c r="E1358" s="471"/>
      <c r="F1358" s="472"/>
      <c r="G1358" s="484"/>
    </row>
    <row r="1359" spans="1:7">
      <c r="A1359" s="447"/>
      <c r="B1359" s="469"/>
      <c r="C1359" s="469"/>
      <c r="D1359" s="470"/>
      <c r="E1359" s="471"/>
      <c r="F1359" s="472"/>
      <c r="G1359" s="484"/>
    </row>
    <row r="1360" spans="1:7">
      <c r="A1360" s="447"/>
      <c r="B1360" s="469"/>
      <c r="C1360" s="469"/>
      <c r="D1360" s="470"/>
      <c r="E1360" s="471"/>
      <c r="F1360" s="472"/>
      <c r="G1360" s="484"/>
    </row>
    <row r="1361" spans="1:7">
      <c r="A1361" s="447"/>
      <c r="B1361" s="469"/>
      <c r="C1361" s="469"/>
      <c r="D1361" s="470"/>
      <c r="E1361" s="471"/>
      <c r="F1361" s="472"/>
      <c r="G1361" s="484"/>
    </row>
    <row r="1362" spans="1:7">
      <c r="A1362" s="447"/>
      <c r="B1362" s="469"/>
      <c r="C1362" s="469"/>
      <c r="D1362" s="470"/>
      <c r="E1362" s="471"/>
      <c r="F1362" s="472"/>
      <c r="G1362" s="484"/>
    </row>
    <row r="1363" spans="1:7">
      <c r="A1363" s="447"/>
      <c r="B1363" s="469"/>
      <c r="C1363" s="469"/>
      <c r="D1363" s="470"/>
      <c r="E1363" s="471"/>
      <c r="F1363" s="472"/>
      <c r="G1363" s="484"/>
    </row>
    <row r="1364" spans="1:7">
      <c r="A1364" s="447"/>
      <c r="B1364" s="469"/>
      <c r="C1364" s="469"/>
      <c r="D1364" s="470"/>
      <c r="E1364" s="471"/>
      <c r="F1364" s="472"/>
      <c r="G1364" s="484"/>
    </row>
    <row r="1365" spans="1:7">
      <c r="A1365" s="447"/>
      <c r="B1365" s="469"/>
      <c r="C1365" s="469"/>
      <c r="D1365" s="470"/>
      <c r="E1365" s="471"/>
      <c r="F1365" s="472"/>
      <c r="G1365" s="484"/>
    </row>
    <row r="1366" spans="1:7">
      <c r="A1366" s="447"/>
      <c r="B1366" s="469"/>
      <c r="C1366" s="469"/>
      <c r="D1366" s="470"/>
      <c r="E1366" s="471"/>
      <c r="F1366" s="472"/>
      <c r="G1366" s="484"/>
    </row>
    <row r="1367" spans="1:7">
      <c r="A1367" s="447"/>
      <c r="B1367" s="469"/>
      <c r="C1367" s="469"/>
      <c r="D1367" s="470"/>
      <c r="E1367" s="471"/>
      <c r="F1367" s="472"/>
      <c r="G1367" s="484"/>
    </row>
    <row r="1368" spans="1:7">
      <c r="A1368" s="447"/>
      <c r="B1368" s="469"/>
      <c r="C1368" s="469"/>
      <c r="D1368" s="470"/>
      <c r="E1368" s="471"/>
      <c r="F1368" s="472"/>
      <c r="G1368" s="484"/>
    </row>
    <row r="1369" spans="1:7">
      <c r="A1369" s="447"/>
      <c r="B1369" s="469"/>
      <c r="C1369" s="469"/>
      <c r="D1369" s="470"/>
      <c r="E1369" s="471"/>
      <c r="F1369" s="472"/>
      <c r="G1369" s="484"/>
    </row>
    <row r="1370" spans="1:7">
      <c r="A1370" s="447"/>
      <c r="B1370" s="469"/>
      <c r="C1370" s="469"/>
      <c r="D1370" s="470"/>
      <c r="E1370" s="471"/>
      <c r="F1370" s="472"/>
      <c r="G1370" s="484"/>
    </row>
    <row r="1371" spans="1:7">
      <c r="A1371" s="447"/>
      <c r="B1371" s="469"/>
      <c r="C1371" s="469"/>
      <c r="D1371" s="470"/>
      <c r="E1371" s="471"/>
      <c r="F1371" s="472"/>
      <c r="G1371" s="484"/>
    </row>
    <row r="1372" spans="1:7">
      <c r="A1372" s="447"/>
      <c r="B1372" s="469"/>
      <c r="C1372" s="469"/>
      <c r="D1372" s="470"/>
      <c r="E1372" s="471"/>
      <c r="F1372" s="472"/>
      <c r="G1372" s="484"/>
    </row>
    <row r="1373" spans="1:7">
      <c r="A1373" s="447"/>
      <c r="B1373" s="469"/>
      <c r="C1373" s="469"/>
      <c r="D1373" s="470"/>
      <c r="E1373" s="471"/>
      <c r="F1373" s="472"/>
      <c r="G1373" s="484"/>
    </row>
    <row r="1374" spans="1:7">
      <c r="A1374" s="447"/>
      <c r="B1374" s="469"/>
      <c r="C1374" s="469"/>
      <c r="D1374" s="470"/>
      <c r="E1374" s="471"/>
      <c r="F1374" s="472"/>
      <c r="G1374" s="484"/>
    </row>
    <row r="1375" spans="1:7">
      <c r="A1375" s="447"/>
      <c r="B1375" s="469"/>
      <c r="C1375" s="469"/>
      <c r="D1375" s="470"/>
      <c r="E1375" s="471"/>
      <c r="F1375" s="472"/>
      <c r="G1375" s="484"/>
    </row>
    <row r="1376" spans="1:7">
      <c r="A1376" s="447"/>
      <c r="B1376" s="469"/>
      <c r="C1376" s="469"/>
      <c r="D1376" s="470"/>
      <c r="E1376" s="471"/>
      <c r="F1376" s="472"/>
      <c r="G1376" s="484"/>
    </row>
    <row r="1377" spans="1:7">
      <c r="A1377" s="447"/>
      <c r="B1377" s="469"/>
      <c r="C1377" s="469"/>
      <c r="D1377" s="470"/>
      <c r="E1377" s="471"/>
      <c r="F1377" s="472"/>
      <c r="G1377" s="484"/>
    </row>
    <row r="1378" spans="1:7">
      <c r="A1378" s="447"/>
      <c r="B1378" s="469"/>
      <c r="C1378" s="469"/>
      <c r="D1378" s="470"/>
      <c r="E1378" s="471"/>
      <c r="F1378" s="472"/>
      <c r="G1378" s="484"/>
    </row>
    <row r="1379" spans="1:7">
      <c r="A1379" s="447"/>
      <c r="B1379" s="469"/>
      <c r="C1379" s="469"/>
      <c r="D1379" s="470"/>
      <c r="E1379" s="471"/>
      <c r="F1379" s="472"/>
      <c r="G1379" s="484"/>
    </row>
    <row r="1380" spans="1:7">
      <c r="A1380" s="447"/>
      <c r="B1380" s="469"/>
      <c r="C1380" s="469"/>
      <c r="D1380" s="470"/>
      <c r="E1380" s="471"/>
      <c r="F1380" s="472"/>
      <c r="G1380" s="484"/>
    </row>
    <row r="1381" spans="1:7">
      <c r="A1381" s="447"/>
      <c r="B1381" s="469"/>
      <c r="C1381" s="469"/>
      <c r="D1381" s="470"/>
      <c r="E1381" s="471"/>
      <c r="F1381" s="472"/>
      <c r="G1381" s="484"/>
    </row>
    <row r="1382" spans="1:7">
      <c r="A1382" s="447"/>
      <c r="B1382" s="469"/>
      <c r="C1382" s="469"/>
      <c r="D1382" s="470"/>
      <c r="E1382" s="471"/>
      <c r="F1382" s="472"/>
      <c r="G1382" s="484"/>
    </row>
    <row r="1383" spans="1:7">
      <c r="A1383" s="447"/>
      <c r="B1383" s="469"/>
      <c r="C1383" s="469"/>
      <c r="D1383" s="470"/>
      <c r="E1383" s="471"/>
      <c r="F1383" s="472"/>
      <c r="G1383" s="484"/>
    </row>
    <row r="1384" spans="1:7">
      <c r="A1384" s="447"/>
      <c r="B1384" s="469"/>
      <c r="C1384" s="469"/>
      <c r="D1384" s="470"/>
      <c r="E1384" s="471"/>
      <c r="F1384" s="472"/>
      <c r="G1384" s="484"/>
    </row>
    <row r="1385" spans="1:7">
      <c r="A1385" s="447"/>
      <c r="B1385" s="469"/>
      <c r="C1385" s="469"/>
      <c r="D1385" s="470"/>
      <c r="E1385" s="471"/>
      <c r="F1385" s="472"/>
      <c r="G1385" s="484"/>
    </row>
    <row r="1386" spans="1:7">
      <c r="A1386" s="447"/>
      <c r="B1386" s="469"/>
      <c r="C1386" s="469"/>
      <c r="D1386" s="470"/>
      <c r="E1386" s="471"/>
      <c r="F1386" s="472"/>
      <c r="G1386" s="484"/>
    </row>
    <row r="1387" spans="1:7">
      <c r="A1387" s="447"/>
      <c r="B1387" s="469"/>
      <c r="C1387" s="469"/>
      <c r="D1387" s="470"/>
      <c r="E1387" s="471"/>
      <c r="F1387" s="472"/>
      <c r="G1387" s="484"/>
    </row>
    <row r="1388" spans="1:7">
      <c r="A1388" s="447"/>
      <c r="B1388" s="469"/>
      <c r="C1388" s="469"/>
      <c r="D1388" s="470"/>
      <c r="E1388" s="471"/>
      <c r="F1388" s="472"/>
      <c r="G1388" s="484"/>
    </row>
    <row r="1389" spans="1:7">
      <c r="A1389" s="447"/>
      <c r="B1389" s="469"/>
      <c r="C1389" s="469"/>
      <c r="D1389" s="470"/>
      <c r="E1389" s="471"/>
      <c r="F1389" s="472"/>
      <c r="G1389" s="484"/>
    </row>
    <row r="1390" spans="1:7">
      <c r="A1390" s="447"/>
      <c r="B1390" s="469"/>
      <c r="C1390" s="469"/>
      <c r="D1390" s="470"/>
      <c r="E1390" s="471"/>
      <c r="F1390" s="472"/>
      <c r="G1390" s="484"/>
    </row>
    <row r="1391" spans="1:7">
      <c r="A1391" s="447"/>
      <c r="B1391" s="469"/>
      <c r="C1391" s="469"/>
      <c r="D1391" s="470"/>
      <c r="E1391" s="471"/>
      <c r="F1391" s="472"/>
      <c r="G1391" s="484"/>
    </row>
    <row r="1392" spans="1:7">
      <c r="A1392" s="447"/>
      <c r="B1392" s="469"/>
      <c r="C1392" s="469"/>
      <c r="D1392" s="470"/>
      <c r="E1392" s="471"/>
      <c r="F1392" s="472"/>
      <c r="G1392" s="484"/>
    </row>
    <row r="1393" spans="1:7">
      <c r="A1393" s="447"/>
      <c r="B1393" s="469"/>
      <c r="C1393" s="469"/>
      <c r="D1393" s="470"/>
      <c r="E1393" s="471"/>
      <c r="F1393" s="472"/>
      <c r="G1393" s="484"/>
    </row>
    <row r="1394" spans="1:7">
      <c r="A1394" s="447"/>
      <c r="B1394" s="469"/>
      <c r="C1394" s="469"/>
      <c r="D1394" s="470"/>
      <c r="E1394" s="471"/>
      <c r="F1394" s="472"/>
      <c r="G1394" s="484"/>
    </row>
    <row r="1395" spans="1:7">
      <c r="A1395" s="447"/>
      <c r="B1395" s="469"/>
      <c r="C1395" s="469"/>
      <c r="D1395" s="470"/>
      <c r="E1395" s="471"/>
      <c r="F1395" s="472"/>
      <c r="G1395" s="484"/>
    </row>
    <row r="1396" spans="1:7">
      <c r="A1396" s="447"/>
      <c r="B1396" s="469"/>
      <c r="C1396" s="469"/>
      <c r="D1396" s="470"/>
      <c r="E1396" s="471"/>
      <c r="F1396" s="472"/>
      <c r="G1396" s="484"/>
    </row>
    <row r="1397" spans="1:7">
      <c r="A1397" s="447"/>
      <c r="B1397" s="469"/>
      <c r="C1397" s="469"/>
      <c r="D1397" s="470"/>
      <c r="E1397" s="471"/>
      <c r="F1397" s="472"/>
      <c r="G1397" s="484"/>
    </row>
    <row r="1398" spans="1:7">
      <c r="A1398" s="447"/>
      <c r="B1398" s="469"/>
      <c r="C1398" s="469"/>
      <c r="D1398" s="470"/>
      <c r="E1398" s="471"/>
      <c r="F1398" s="472"/>
      <c r="G1398" s="484"/>
    </row>
    <row r="1399" spans="1:7">
      <c r="A1399" s="447"/>
      <c r="B1399" s="469"/>
      <c r="C1399" s="469"/>
      <c r="D1399" s="470"/>
      <c r="E1399" s="471"/>
      <c r="F1399" s="472"/>
      <c r="G1399" s="484"/>
    </row>
    <row r="1400" spans="1:7">
      <c r="A1400" s="447"/>
      <c r="B1400" s="469"/>
      <c r="C1400" s="469"/>
      <c r="D1400" s="470"/>
      <c r="E1400" s="471"/>
      <c r="F1400" s="472"/>
      <c r="G1400" s="484"/>
    </row>
    <row r="1401" spans="1:7">
      <c r="A1401" s="447"/>
      <c r="B1401" s="469"/>
      <c r="C1401" s="469"/>
      <c r="D1401" s="470"/>
      <c r="E1401" s="471"/>
      <c r="F1401" s="472"/>
      <c r="G1401" s="484"/>
    </row>
    <row r="1402" spans="1:7">
      <c r="A1402" s="447"/>
      <c r="B1402" s="469"/>
      <c r="C1402" s="469"/>
      <c r="D1402" s="470"/>
      <c r="E1402" s="471"/>
      <c r="F1402" s="472"/>
      <c r="G1402" s="484"/>
    </row>
    <row r="1403" spans="1:7">
      <c r="A1403" s="447"/>
      <c r="B1403" s="469"/>
      <c r="C1403" s="469"/>
      <c r="D1403" s="470"/>
      <c r="E1403" s="471"/>
      <c r="F1403" s="472"/>
      <c r="G1403" s="484"/>
    </row>
    <row r="1404" spans="1:7">
      <c r="A1404" s="447"/>
      <c r="B1404" s="469"/>
      <c r="C1404" s="469"/>
      <c r="D1404" s="470"/>
      <c r="E1404" s="471"/>
      <c r="F1404" s="472"/>
      <c r="G1404" s="484"/>
    </row>
    <row r="1405" spans="1:7">
      <c r="A1405" s="447"/>
      <c r="B1405" s="469"/>
      <c r="C1405" s="469"/>
      <c r="D1405" s="470"/>
      <c r="E1405" s="471"/>
      <c r="F1405" s="472"/>
      <c r="G1405" s="484"/>
    </row>
    <row r="1406" spans="1:7">
      <c r="A1406" s="447"/>
      <c r="B1406" s="469"/>
      <c r="C1406" s="469"/>
      <c r="D1406" s="470"/>
      <c r="E1406" s="471"/>
      <c r="F1406" s="472"/>
      <c r="G1406" s="484"/>
    </row>
    <row r="1407" spans="1:7">
      <c r="A1407" s="447"/>
      <c r="B1407" s="469"/>
      <c r="C1407" s="469"/>
      <c r="D1407" s="470"/>
      <c r="E1407" s="471"/>
      <c r="F1407" s="472"/>
      <c r="G1407" s="484"/>
    </row>
    <row r="1408" spans="1:7">
      <c r="A1408" s="447"/>
      <c r="B1408" s="469"/>
      <c r="C1408" s="469"/>
      <c r="D1408" s="470"/>
      <c r="E1408" s="471"/>
      <c r="F1408" s="472"/>
      <c r="G1408" s="484"/>
    </row>
    <row r="1409" spans="1:7">
      <c r="A1409" s="447"/>
      <c r="B1409" s="469"/>
      <c r="C1409" s="469"/>
      <c r="D1409" s="470"/>
      <c r="E1409" s="471"/>
      <c r="F1409" s="472"/>
      <c r="G1409" s="484"/>
    </row>
    <row r="1410" spans="1:7">
      <c r="A1410" s="447"/>
      <c r="B1410" s="469"/>
      <c r="C1410" s="469"/>
      <c r="D1410" s="470"/>
      <c r="E1410" s="471"/>
      <c r="F1410" s="472"/>
      <c r="G1410" s="484"/>
    </row>
    <row r="1411" spans="1:7">
      <c r="A1411" s="447"/>
      <c r="B1411" s="469"/>
      <c r="C1411" s="469"/>
      <c r="D1411" s="470"/>
      <c r="E1411" s="471"/>
      <c r="F1411" s="472"/>
      <c r="G1411" s="484"/>
    </row>
    <row r="1412" spans="1:7">
      <c r="A1412" s="447"/>
      <c r="B1412" s="469"/>
      <c r="C1412" s="469"/>
      <c r="D1412" s="470"/>
      <c r="E1412" s="471"/>
      <c r="F1412" s="472"/>
      <c r="G1412" s="484"/>
    </row>
    <row r="1413" spans="1:7">
      <c r="A1413" s="447"/>
      <c r="B1413" s="469"/>
      <c r="C1413" s="469"/>
      <c r="D1413" s="470"/>
      <c r="E1413" s="471"/>
      <c r="F1413" s="472"/>
      <c r="G1413" s="484"/>
    </row>
    <row r="1414" spans="1:7">
      <c r="A1414" s="447"/>
      <c r="B1414" s="469"/>
      <c r="C1414" s="469"/>
      <c r="D1414" s="470"/>
      <c r="E1414" s="471"/>
      <c r="F1414" s="472"/>
      <c r="G1414" s="484"/>
    </row>
    <row r="1415" spans="1:7">
      <c r="A1415" s="447"/>
      <c r="B1415" s="469"/>
      <c r="C1415" s="469"/>
      <c r="D1415" s="470"/>
      <c r="E1415" s="471"/>
      <c r="F1415" s="472"/>
      <c r="G1415" s="484"/>
    </row>
    <row r="1416" spans="1:7">
      <c r="A1416" s="447"/>
      <c r="B1416" s="469"/>
      <c r="C1416" s="469"/>
      <c r="D1416" s="470"/>
      <c r="E1416" s="471"/>
      <c r="F1416" s="472"/>
      <c r="G1416" s="484"/>
    </row>
    <row r="1417" spans="1:7">
      <c r="A1417" s="447"/>
      <c r="B1417" s="469"/>
      <c r="C1417" s="469"/>
      <c r="D1417" s="470"/>
      <c r="E1417" s="471"/>
      <c r="F1417" s="472"/>
      <c r="G1417" s="484"/>
    </row>
    <row r="1418" spans="1:7">
      <c r="A1418" s="447"/>
      <c r="B1418" s="469"/>
      <c r="C1418" s="469"/>
      <c r="D1418" s="470"/>
      <c r="E1418" s="471"/>
      <c r="F1418" s="472"/>
      <c r="G1418" s="484"/>
    </row>
    <row r="1419" spans="1:7">
      <c r="A1419" s="447"/>
      <c r="B1419" s="469"/>
      <c r="C1419" s="469"/>
      <c r="D1419" s="470"/>
      <c r="E1419" s="471"/>
      <c r="F1419" s="472"/>
      <c r="G1419" s="484"/>
    </row>
    <row r="1420" spans="1:7">
      <c r="A1420" s="447"/>
      <c r="B1420" s="469"/>
      <c r="C1420" s="469"/>
      <c r="D1420" s="470"/>
      <c r="E1420" s="471"/>
      <c r="F1420" s="472"/>
      <c r="G1420" s="484"/>
    </row>
    <row r="1421" spans="1:7">
      <c r="A1421" s="447"/>
      <c r="B1421" s="469"/>
      <c r="C1421" s="469"/>
      <c r="D1421" s="470"/>
      <c r="E1421" s="471"/>
      <c r="F1421" s="472"/>
      <c r="G1421" s="484"/>
    </row>
    <row r="1422" spans="1:7">
      <c r="A1422" s="447"/>
      <c r="B1422" s="469"/>
      <c r="C1422" s="469"/>
      <c r="D1422" s="470"/>
      <c r="E1422" s="471"/>
      <c r="F1422" s="472"/>
      <c r="G1422" s="484"/>
    </row>
    <row r="1423" spans="1:7">
      <c r="A1423" s="447"/>
      <c r="B1423" s="469"/>
      <c r="C1423" s="469"/>
      <c r="D1423" s="470"/>
      <c r="E1423" s="471"/>
      <c r="F1423" s="472"/>
      <c r="G1423" s="484"/>
    </row>
    <row r="1424" spans="1:7">
      <c r="A1424" s="447"/>
      <c r="B1424" s="469"/>
      <c r="C1424" s="469"/>
      <c r="D1424" s="470"/>
      <c r="E1424" s="471"/>
      <c r="F1424" s="472"/>
      <c r="G1424" s="484"/>
    </row>
    <row r="1425" spans="1:7">
      <c r="A1425" s="447"/>
      <c r="B1425" s="469"/>
      <c r="C1425" s="469"/>
      <c r="D1425" s="470"/>
      <c r="E1425" s="471"/>
      <c r="F1425" s="472"/>
      <c r="G1425" s="484"/>
    </row>
    <row r="1426" spans="1:7">
      <c r="A1426" s="447"/>
      <c r="B1426" s="469"/>
      <c r="C1426" s="469"/>
      <c r="D1426" s="470"/>
      <c r="E1426" s="471"/>
      <c r="F1426" s="472"/>
      <c r="G1426" s="484"/>
    </row>
    <row r="1427" spans="1:7">
      <c r="A1427" s="447"/>
      <c r="B1427" s="469"/>
      <c r="C1427" s="469"/>
      <c r="D1427" s="470"/>
      <c r="E1427" s="471"/>
      <c r="F1427" s="472"/>
      <c r="G1427" s="484"/>
    </row>
    <row r="1428" spans="1:7">
      <c r="A1428" s="447"/>
      <c r="B1428" s="469"/>
      <c r="C1428" s="469"/>
      <c r="D1428" s="470"/>
      <c r="E1428" s="471"/>
      <c r="F1428" s="472"/>
      <c r="G1428" s="484"/>
    </row>
    <row r="1429" spans="1:7">
      <c r="A1429" s="447"/>
      <c r="B1429" s="469"/>
      <c r="C1429" s="469"/>
      <c r="D1429" s="470"/>
      <c r="E1429" s="471"/>
      <c r="F1429" s="472"/>
      <c r="G1429" s="484"/>
    </row>
    <row r="1430" spans="1:7">
      <c r="A1430" s="447"/>
      <c r="B1430" s="469"/>
      <c r="C1430" s="469"/>
      <c r="D1430" s="470"/>
      <c r="E1430" s="471"/>
      <c r="F1430" s="472"/>
      <c r="G1430" s="484"/>
    </row>
    <row r="1431" spans="1:7">
      <c r="A1431" s="447"/>
      <c r="B1431" s="469"/>
      <c r="C1431" s="469"/>
      <c r="D1431" s="470"/>
      <c r="E1431" s="471"/>
      <c r="F1431" s="472"/>
      <c r="G1431" s="484"/>
    </row>
    <row r="1432" spans="1:7">
      <c r="A1432" s="447"/>
      <c r="B1432" s="469"/>
      <c r="C1432" s="469"/>
      <c r="D1432" s="470"/>
      <c r="E1432" s="471"/>
      <c r="F1432" s="472"/>
      <c r="G1432" s="484"/>
    </row>
    <row r="1433" spans="1:7">
      <c r="A1433" s="447"/>
      <c r="B1433" s="469"/>
      <c r="C1433" s="469"/>
      <c r="D1433" s="470"/>
      <c r="E1433" s="471"/>
      <c r="F1433" s="472"/>
      <c r="G1433" s="484"/>
    </row>
    <row r="1434" spans="1:7">
      <c r="A1434" s="447"/>
      <c r="B1434" s="469"/>
      <c r="C1434" s="469"/>
      <c r="D1434" s="470"/>
      <c r="E1434" s="471"/>
      <c r="F1434" s="472"/>
      <c r="G1434" s="484"/>
    </row>
    <row r="1435" spans="1:7">
      <c r="A1435" s="447"/>
      <c r="B1435" s="469"/>
      <c r="C1435" s="469"/>
      <c r="D1435" s="470"/>
      <c r="E1435" s="471"/>
      <c r="F1435" s="472"/>
      <c r="G1435" s="484"/>
    </row>
    <row r="1436" spans="1:7">
      <c r="A1436" s="447"/>
      <c r="B1436" s="469"/>
      <c r="C1436" s="469"/>
      <c r="D1436" s="470"/>
      <c r="E1436" s="471"/>
      <c r="F1436" s="472"/>
      <c r="G1436" s="484"/>
    </row>
    <row r="1437" spans="1:7">
      <c r="A1437" s="447"/>
      <c r="B1437" s="469"/>
      <c r="C1437" s="469"/>
      <c r="D1437" s="470"/>
      <c r="E1437" s="471"/>
      <c r="F1437" s="472"/>
      <c r="G1437" s="484"/>
    </row>
    <row r="1438" spans="1:7">
      <c r="A1438" s="447"/>
      <c r="B1438" s="469"/>
      <c r="C1438" s="469"/>
      <c r="D1438" s="470"/>
      <c r="E1438" s="471"/>
      <c r="F1438" s="472"/>
      <c r="G1438" s="484"/>
    </row>
    <row r="1439" spans="1:7">
      <c r="A1439" s="447"/>
      <c r="B1439" s="469"/>
      <c r="C1439" s="469"/>
      <c r="D1439" s="470"/>
      <c r="E1439" s="471"/>
      <c r="F1439" s="472"/>
      <c r="G1439" s="484"/>
    </row>
    <row r="1440" spans="1:7">
      <c r="A1440" s="447"/>
      <c r="B1440" s="469"/>
      <c r="C1440" s="469"/>
      <c r="D1440" s="470"/>
      <c r="E1440" s="471"/>
      <c r="F1440" s="472"/>
      <c r="G1440" s="484"/>
    </row>
    <row r="1441" spans="1:7">
      <c r="A1441" s="447"/>
      <c r="B1441" s="469"/>
      <c r="C1441" s="469"/>
      <c r="D1441" s="470"/>
      <c r="E1441" s="471"/>
      <c r="F1441" s="472"/>
      <c r="G1441" s="484"/>
    </row>
    <row r="1442" spans="1:7">
      <c r="A1442" s="447"/>
      <c r="B1442" s="469"/>
      <c r="C1442" s="469"/>
      <c r="D1442" s="470"/>
      <c r="E1442" s="471"/>
      <c r="F1442" s="472"/>
      <c r="G1442" s="484"/>
    </row>
    <row r="1443" spans="1:7">
      <c r="A1443" s="447"/>
      <c r="B1443" s="469"/>
      <c r="C1443" s="469"/>
      <c r="D1443" s="470"/>
      <c r="E1443" s="471"/>
      <c r="F1443" s="472"/>
      <c r="G1443" s="484"/>
    </row>
    <row r="1444" spans="1:7">
      <c r="A1444" s="447"/>
      <c r="B1444" s="469"/>
      <c r="C1444" s="469"/>
      <c r="D1444" s="470"/>
      <c r="E1444" s="471"/>
      <c r="F1444" s="472"/>
      <c r="G1444" s="484"/>
    </row>
    <row r="1445" spans="1:7">
      <c r="A1445" s="447"/>
      <c r="B1445" s="469"/>
      <c r="C1445" s="469"/>
      <c r="D1445" s="470"/>
      <c r="E1445" s="471"/>
      <c r="F1445" s="472"/>
      <c r="G1445" s="484"/>
    </row>
    <row r="1446" spans="1:7">
      <c r="A1446" s="447"/>
      <c r="B1446" s="469"/>
      <c r="C1446" s="469"/>
      <c r="D1446" s="470"/>
      <c r="E1446" s="471"/>
      <c r="F1446" s="472"/>
      <c r="G1446" s="484"/>
    </row>
    <row r="1447" spans="1:7">
      <c r="A1447" s="447"/>
      <c r="B1447" s="469"/>
      <c r="C1447" s="469"/>
      <c r="D1447" s="470"/>
      <c r="E1447" s="471"/>
      <c r="F1447" s="472"/>
      <c r="G1447" s="484"/>
    </row>
    <row r="1448" spans="1:7">
      <c r="A1448" s="447"/>
      <c r="B1448" s="469"/>
      <c r="C1448" s="469"/>
      <c r="D1448" s="470"/>
      <c r="E1448" s="471"/>
      <c r="F1448" s="472"/>
      <c r="G1448" s="484"/>
    </row>
    <row r="1449" spans="1:7">
      <c r="A1449" s="447"/>
      <c r="B1449" s="469"/>
      <c r="C1449" s="469"/>
      <c r="D1449" s="470"/>
      <c r="E1449" s="471"/>
      <c r="F1449" s="472"/>
      <c r="G1449" s="484"/>
    </row>
    <row r="1450" spans="1:7">
      <c r="A1450" s="447"/>
      <c r="B1450" s="469"/>
      <c r="C1450" s="469"/>
      <c r="D1450" s="470"/>
      <c r="E1450" s="471"/>
      <c r="F1450" s="472"/>
      <c r="G1450" s="484"/>
    </row>
    <row r="1451" spans="1:7">
      <c r="A1451" s="447"/>
      <c r="B1451" s="469"/>
      <c r="C1451" s="469"/>
      <c r="D1451" s="470"/>
      <c r="E1451" s="471"/>
      <c r="F1451" s="472"/>
      <c r="G1451" s="484"/>
    </row>
    <row r="1452" spans="1:7">
      <c r="A1452" s="447"/>
      <c r="B1452" s="469"/>
      <c r="C1452" s="469"/>
      <c r="D1452" s="470"/>
      <c r="E1452" s="471"/>
      <c r="F1452" s="472"/>
      <c r="G1452" s="484"/>
    </row>
    <row r="1453" spans="1:7">
      <c r="A1453" s="447"/>
      <c r="B1453" s="469"/>
      <c r="C1453" s="469"/>
      <c r="D1453" s="470"/>
      <c r="E1453" s="471"/>
      <c r="F1453" s="472"/>
      <c r="G1453" s="484"/>
    </row>
    <row r="1454" spans="1:7">
      <c r="A1454" s="447"/>
      <c r="B1454" s="469"/>
      <c r="C1454" s="469"/>
      <c r="D1454" s="470"/>
      <c r="E1454" s="471"/>
      <c r="F1454" s="472"/>
      <c r="G1454" s="484"/>
    </row>
    <row r="1455" spans="1:7">
      <c r="A1455" s="447"/>
      <c r="B1455" s="469"/>
      <c r="C1455" s="469"/>
      <c r="D1455" s="470"/>
      <c r="E1455" s="471"/>
      <c r="F1455" s="472"/>
      <c r="G1455" s="484"/>
    </row>
    <row r="1456" spans="1:7">
      <c r="A1456" s="447"/>
      <c r="B1456" s="469"/>
      <c r="C1456" s="469"/>
      <c r="D1456" s="470"/>
      <c r="E1456" s="471"/>
      <c r="F1456" s="472"/>
      <c r="G1456" s="484"/>
    </row>
    <row r="1457" spans="1:7">
      <c r="A1457" s="447"/>
      <c r="B1457" s="469"/>
      <c r="C1457" s="469"/>
      <c r="D1457" s="470"/>
      <c r="E1457" s="471"/>
      <c r="F1457" s="472"/>
      <c r="G1457" s="484"/>
    </row>
    <row r="1458" spans="1:7">
      <c r="A1458" s="447"/>
      <c r="B1458" s="469"/>
      <c r="C1458" s="469"/>
      <c r="D1458" s="470"/>
      <c r="E1458" s="471"/>
      <c r="F1458" s="472"/>
      <c r="G1458" s="484"/>
    </row>
    <row r="1459" spans="1:7">
      <c r="A1459" s="447"/>
      <c r="B1459" s="469"/>
      <c r="C1459" s="469"/>
      <c r="D1459" s="470"/>
      <c r="E1459" s="471"/>
      <c r="F1459" s="472"/>
      <c r="G1459" s="484"/>
    </row>
    <row r="1460" spans="1:7">
      <c r="A1460" s="447"/>
      <c r="B1460" s="469"/>
      <c r="C1460" s="469"/>
      <c r="D1460" s="470"/>
      <c r="E1460" s="471"/>
      <c r="F1460" s="472"/>
      <c r="G1460" s="484"/>
    </row>
    <row r="1461" spans="1:7">
      <c r="A1461" s="447"/>
      <c r="B1461" s="469"/>
      <c r="C1461" s="469"/>
      <c r="D1461" s="470"/>
      <c r="E1461" s="471"/>
      <c r="F1461" s="472"/>
      <c r="G1461" s="484"/>
    </row>
    <row r="1462" spans="1:7">
      <c r="A1462" s="447"/>
      <c r="B1462" s="469"/>
      <c r="C1462" s="469"/>
      <c r="D1462" s="470"/>
      <c r="E1462" s="471"/>
      <c r="F1462" s="472"/>
      <c r="G1462" s="484"/>
    </row>
    <row r="1463" spans="1:7">
      <c r="A1463" s="447"/>
      <c r="B1463" s="469"/>
      <c r="C1463" s="469"/>
      <c r="D1463" s="470"/>
      <c r="E1463" s="471"/>
      <c r="F1463" s="472"/>
      <c r="G1463" s="484"/>
    </row>
    <row r="1464" spans="1:7">
      <c r="A1464" s="447"/>
      <c r="B1464" s="469"/>
      <c r="C1464" s="469"/>
      <c r="D1464" s="470"/>
      <c r="E1464" s="471"/>
      <c r="F1464" s="472"/>
      <c r="G1464" s="484"/>
    </row>
    <row r="1465" spans="1:7">
      <c r="A1465" s="447"/>
      <c r="B1465" s="469"/>
      <c r="C1465" s="469"/>
      <c r="D1465" s="470"/>
      <c r="E1465" s="471"/>
      <c r="F1465" s="472"/>
      <c r="G1465" s="484"/>
    </row>
    <row r="1466" spans="1:7">
      <c r="A1466" s="447"/>
      <c r="B1466" s="469"/>
      <c r="C1466" s="469"/>
      <c r="D1466" s="470"/>
      <c r="E1466" s="471"/>
      <c r="F1466" s="472"/>
      <c r="G1466" s="484"/>
    </row>
    <row r="1467" spans="1:7">
      <c r="A1467" s="447"/>
      <c r="B1467" s="469"/>
      <c r="C1467" s="469"/>
      <c r="D1467" s="470"/>
      <c r="E1467" s="471"/>
      <c r="F1467" s="472"/>
      <c r="G1467" s="484"/>
    </row>
    <row r="1468" spans="1:7">
      <c r="A1468" s="447"/>
      <c r="B1468" s="469"/>
      <c r="C1468" s="469"/>
      <c r="D1468" s="470"/>
      <c r="E1468" s="471"/>
      <c r="F1468" s="472"/>
      <c r="G1468" s="484"/>
    </row>
    <row r="1469" spans="1:7">
      <c r="A1469" s="447"/>
      <c r="B1469" s="469"/>
      <c r="C1469" s="469"/>
      <c r="D1469" s="470"/>
      <c r="E1469" s="471"/>
      <c r="F1469" s="472"/>
      <c r="G1469" s="484"/>
    </row>
    <row r="1470" spans="1:7">
      <c r="A1470" s="447"/>
      <c r="B1470" s="469"/>
      <c r="C1470" s="469"/>
      <c r="D1470" s="470"/>
      <c r="E1470" s="471"/>
      <c r="F1470" s="472"/>
      <c r="G1470" s="484"/>
    </row>
    <row r="1471" spans="1:7">
      <c r="A1471" s="447"/>
      <c r="B1471" s="469"/>
      <c r="C1471" s="469"/>
      <c r="D1471" s="470"/>
      <c r="E1471" s="471"/>
      <c r="F1471" s="472"/>
      <c r="G1471" s="484"/>
    </row>
    <row r="1472" spans="1:7">
      <c r="A1472" s="447"/>
      <c r="B1472" s="469"/>
      <c r="C1472" s="469"/>
      <c r="D1472" s="470"/>
      <c r="E1472" s="471"/>
      <c r="F1472" s="472"/>
      <c r="G1472" s="484"/>
    </row>
    <row r="1473" spans="1:7">
      <c r="A1473" s="447"/>
      <c r="B1473" s="469"/>
      <c r="C1473" s="469"/>
      <c r="D1473" s="470"/>
      <c r="E1473" s="471"/>
      <c r="F1473" s="472"/>
      <c r="G1473" s="484"/>
    </row>
    <row r="1474" spans="1:7">
      <c r="A1474" s="447"/>
      <c r="B1474" s="469"/>
      <c r="C1474" s="469"/>
      <c r="D1474" s="470"/>
      <c r="E1474" s="471"/>
      <c r="F1474" s="472"/>
      <c r="G1474" s="484"/>
    </row>
    <row r="1475" spans="1:7">
      <c r="A1475" s="447"/>
      <c r="B1475" s="469"/>
      <c r="C1475" s="469"/>
      <c r="D1475" s="470"/>
      <c r="E1475" s="471"/>
      <c r="F1475" s="472"/>
      <c r="G1475" s="484"/>
    </row>
    <row r="1476" spans="1:7">
      <c r="A1476" s="447"/>
      <c r="B1476" s="469"/>
      <c r="C1476" s="469"/>
      <c r="D1476" s="470"/>
      <c r="E1476" s="471"/>
      <c r="F1476" s="472"/>
      <c r="G1476" s="484"/>
    </row>
    <row r="1477" spans="1:7">
      <c r="A1477" s="447"/>
      <c r="B1477" s="469"/>
      <c r="C1477" s="469"/>
      <c r="D1477" s="470"/>
      <c r="E1477" s="471"/>
      <c r="F1477" s="472"/>
      <c r="G1477" s="484"/>
    </row>
    <row r="1478" spans="1:7">
      <c r="A1478" s="447"/>
      <c r="B1478" s="469"/>
      <c r="C1478" s="469"/>
      <c r="D1478" s="470"/>
      <c r="E1478" s="471"/>
      <c r="F1478" s="472"/>
      <c r="G1478" s="484"/>
    </row>
    <row r="1479" spans="1:7">
      <c r="A1479" s="447"/>
      <c r="B1479" s="469"/>
      <c r="C1479" s="469"/>
      <c r="D1479" s="470"/>
      <c r="E1479" s="471"/>
      <c r="F1479" s="472"/>
      <c r="G1479" s="484"/>
    </row>
    <row r="1480" spans="1:7">
      <c r="A1480" s="447"/>
      <c r="B1480" s="469"/>
      <c r="C1480" s="469"/>
      <c r="D1480" s="470"/>
      <c r="E1480" s="471"/>
      <c r="F1480" s="472"/>
      <c r="G1480" s="484"/>
    </row>
    <row r="1481" spans="1:7">
      <c r="A1481" s="447"/>
      <c r="B1481" s="469"/>
      <c r="C1481" s="469"/>
      <c r="D1481" s="470"/>
      <c r="E1481" s="471"/>
      <c r="F1481" s="472"/>
      <c r="G1481" s="484"/>
    </row>
    <row r="1482" spans="1:7">
      <c r="A1482" s="447"/>
      <c r="B1482" s="469"/>
      <c r="C1482" s="469"/>
      <c r="D1482" s="470"/>
      <c r="E1482" s="471"/>
      <c r="F1482" s="472"/>
      <c r="G1482" s="484"/>
    </row>
    <row r="1483" spans="1:7">
      <c r="A1483" s="447"/>
      <c r="B1483" s="469"/>
      <c r="C1483" s="469"/>
      <c r="D1483" s="470"/>
      <c r="E1483" s="471"/>
      <c r="F1483" s="472"/>
      <c r="G1483" s="484"/>
    </row>
    <row r="1484" spans="1:7">
      <c r="A1484" s="447"/>
      <c r="B1484" s="469"/>
      <c r="C1484" s="469"/>
      <c r="D1484" s="470"/>
      <c r="E1484" s="471"/>
      <c r="F1484" s="472"/>
      <c r="G1484" s="484"/>
    </row>
    <row r="1485" spans="1:7">
      <c r="A1485" s="447"/>
      <c r="B1485" s="469"/>
      <c r="C1485" s="469"/>
      <c r="D1485" s="470"/>
      <c r="E1485" s="471"/>
      <c r="F1485" s="472"/>
      <c r="G1485" s="484"/>
    </row>
    <row r="1486" spans="1:7">
      <c r="A1486" s="447"/>
      <c r="B1486" s="469"/>
      <c r="C1486" s="469"/>
      <c r="D1486" s="470"/>
      <c r="E1486" s="471"/>
      <c r="F1486" s="472"/>
      <c r="G1486" s="484"/>
    </row>
    <row r="1487" spans="1:7">
      <c r="A1487" s="447"/>
      <c r="B1487" s="469"/>
      <c r="C1487" s="469"/>
      <c r="D1487" s="470"/>
      <c r="E1487" s="471"/>
      <c r="F1487" s="472"/>
      <c r="G1487" s="484"/>
    </row>
    <row r="1488" spans="1:7">
      <c r="A1488" s="447"/>
      <c r="B1488" s="469"/>
      <c r="C1488" s="469"/>
      <c r="D1488" s="470"/>
      <c r="E1488" s="471"/>
      <c r="F1488" s="472"/>
      <c r="G1488" s="484"/>
    </row>
    <row r="1489" spans="1:7">
      <c r="A1489" s="447"/>
      <c r="B1489" s="469"/>
      <c r="C1489" s="469"/>
      <c r="D1489" s="470"/>
      <c r="E1489" s="471"/>
      <c r="F1489" s="472"/>
      <c r="G1489" s="484"/>
    </row>
    <row r="1490" spans="1:7">
      <c r="A1490" s="447"/>
      <c r="B1490" s="469"/>
      <c r="C1490" s="469"/>
      <c r="D1490" s="470"/>
      <c r="E1490" s="471"/>
      <c r="F1490" s="472"/>
      <c r="G1490" s="484"/>
    </row>
    <row r="1491" spans="1:7">
      <c r="A1491" s="447"/>
      <c r="B1491" s="469"/>
      <c r="C1491" s="469"/>
      <c r="D1491" s="470"/>
      <c r="E1491" s="471"/>
      <c r="F1491" s="472"/>
      <c r="G1491" s="484"/>
    </row>
    <row r="1492" spans="1:7">
      <c r="A1492" s="447"/>
      <c r="B1492" s="469"/>
      <c r="C1492" s="469"/>
      <c r="D1492" s="470"/>
      <c r="E1492" s="471"/>
      <c r="F1492" s="472"/>
      <c r="G1492" s="484"/>
    </row>
    <row r="1493" spans="1:7">
      <c r="A1493" s="447"/>
      <c r="B1493" s="469"/>
      <c r="C1493" s="469"/>
      <c r="D1493" s="470"/>
      <c r="E1493" s="471"/>
      <c r="F1493" s="472"/>
      <c r="G1493" s="484"/>
    </row>
    <row r="1494" spans="1:7">
      <c r="A1494" s="447"/>
      <c r="B1494" s="469"/>
      <c r="C1494" s="469"/>
      <c r="D1494" s="470"/>
      <c r="E1494" s="471"/>
      <c r="F1494" s="472"/>
      <c r="G1494" s="484"/>
    </row>
    <row r="1495" spans="1:7">
      <c r="A1495" s="447"/>
      <c r="B1495" s="469"/>
      <c r="C1495" s="469"/>
      <c r="D1495" s="470"/>
      <c r="E1495" s="471"/>
      <c r="F1495" s="472"/>
      <c r="G1495" s="484"/>
    </row>
    <row r="1496" spans="1:7">
      <c r="A1496" s="447"/>
      <c r="B1496" s="469"/>
      <c r="C1496" s="469"/>
      <c r="D1496" s="470"/>
      <c r="E1496" s="471"/>
      <c r="F1496" s="472"/>
      <c r="G1496" s="484"/>
    </row>
    <row r="1497" spans="1:7">
      <c r="A1497" s="447"/>
      <c r="B1497" s="469"/>
      <c r="C1497" s="469"/>
      <c r="D1497" s="470"/>
      <c r="E1497" s="471"/>
      <c r="F1497" s="472"/>
      <c r="G1497" s="484"/>
    </row>
    <row r="1498" spans="1:7">
      <c r="A1498" s="447"/>
      <c r="B1498" s="469"/>
      <c r="C1498" s="469"/>
      <c r="D1498" s="470"/>
      <c r="E1498" s="471"/>
      <c r="F1498" s="472"/>
      <c r="G1498" s="484"/>
    </row>
    <row r="1499" spans="1:7">
      <c r="A1499" s="447"/>
      <c r="B1499" s="469"/>
      <c r="C1499" s="469"/>
      <c r="D1499" s="470"/>
      <c r="E1499" s="471"/>
      <c r="F1499" s="472"/>
      <c r="G1499" s="484"/>
    </row>
    <row r="1500" spans="1:7">
      <c r="A1500" s="447"/>
      <c r="B1500" s="469"/>
      <c r="C1500" s="469"/>
      <c r="D1500" s="470"/>
      <c r="E1500" s="471"/>
      <c r="F1500" s="472"/>
      <c r="G1500" s="484"/>
    </row>
    <row r="1501" spans="1:7">
      <c r="A1501" s="447"/>
      <c r="B1501" s="469"/>
      <c r="C1501" s="469"/>
      <c r="D1501" s="470"/>
      <c r="E1501" s="471"/>
      <c r="F1501" s="472"/>
      <c r="G1501" s="484"/>
    </row>
    <row r="1502" spans="1:7">
      <c r="A1502" s="447"/>
      <c r="B1502" s="469"/>
      <c r="C1502" s="469"/>
      <c r="D1502" s="470"/>
      <c r="E1502" s="471"/>
      <c r="F1502" s="472"/>
      <c r="G1502" s="484"/>
    </row>
    <row r="1503" spans="1:7">
      <c r="A1503" s="447"/>
      <c r="B1503" s="469"/>
      <c r="C1503" s="469"/>
      <c r="D1503" s="470"/>
      <c r="E1503" s="471"/>
      <c r="F1503" s="472"/>
      <c r="G1503" s="484"/>
    </row>
    <row r="1504" spans="1:7">
      <c r="A1504" s="447"/>
      <c r="B1504" s="469"/>
      <c r="C1504" s="469"/>
      <c r="D1504" s="470"/>
      <c r="E1504" s="471"/>
      <c r="F1504" s="472"/>
      <c r="G1504" s="484"/>
    </row>
    <row r="1505" spans="1:7">
      <c r="A1505" s="447"/>
      <c r="B1505" s="469"/>
      <c r="C1505" s="469"/>
      <c r="D1505" s="470"/>
      <c r="E1505" s="471"/>
      <c r="F1505" s="472"/>
      <c r="G1505" s="484"/>
    </row>
    <row r="1506" spans="1:7">
      <c r="A1506" s="447"/>
      <c r="B1506" s="469"/>
      <c r="C1506" s="469"/>
      <c r="D1506" s="470"/>
      <c r="E1506" s="471"/>
      <c r="F1506" s="472"/>
      <c r="G1506" s="484"/>
    </row>
    <row r="1507" spans="1:7">
      <c r="A1507" s="447"/>
      <c r="B1507" s="469"/>
      <c r="C1507" s="469"/>
      <c r="D1507" s="470"/>
      <c r="E1507" s="471"/>
      <c r="F1507" s="472"/>
      <c r="G1507" s="484"/>
    </row>
    <row r="1508" spans="1:7">
      <c r="A1508" s="447"/>
      <c r="B1508" s="469"/>
      <c r="C1508" s="469"/>
      <c r="D1508" s="470"/>
      <c r="E1508" s="471"/>
      <c r="F1508" s="472"/>
      <c r="G1508" s="484"/>
    </row>
    <row r="1509" spans="1:7">
      <c r="A1509" s="447"/>
      <c r="B1509" s="469"/>
      <c r="C1509" s="469"/>
      <c r="D1509" s="470"/>
      <c r="E1509" s="471"/>
      <c r="F1509" s="472"/>
      <c r="G1509" s="484"/>
    </row>
    <row r="1510" spans="1:7">
      <c r="A1510" s="447"/>
      <c r="B1510" s="469"/>
      <c r="C1510" s="469"/>
      <c r="D1510" s="470"/>
      <c r="E1510" s="471"/>
      <c r="F1510" s="472"/>
      <c r="G1510" s="484"/>
    </row>
    <row r="1511" spans="1:7">
      <c r="A1511" s="447"/>
      <c r="B1511" s="469"/>
      <c r="C1511" s="469"/>
      <c r="D1511" s="470"/>
      <c r="E1511" s="471"/>
      <c r="F1511" s="472"/>
      <c r="G1511" s="484"/>
    </row>
    <row r="1512" spans="1:7">
      <c r="A1512" s="447"/>
      <c r="B1512" s="469"/>
      <c r="C1512" s="469"/>
      <c r="D1512" s="470"/>
      <c r="E1512" s="471"/>
      <c r="F1512" s="472"/>
      <c r="G1512" s="484"/>
    </row>
    <row r="1513" spans="1:7">
      <c r="A1513" s="447"/>
      <c r="B1513" s="469"/>
      <c r="C1513" s="469"/>
      <c r="D1513" s="470"/>
      <c r="E1513" s="471"/>
      <c r="F1513" s="472"/>
      <c r="G1513" s="484"/>
    </row>
    <row r="1514" spans="1:7">
      <c r="A1514" s="447"/>
      <c r="B1514" s="469"/>
      <c r="C1514" s="469"/>
      <c r="D1514" s="470"/>
      <c r="E1514" s="471"/>
      <c r="F1514" s="472"/>
      <c r="G1514" s="484"/>
    </row>
    <row r="1515" spans="1:7">
      <c r="A1515" s="447"/>
      <c r="B1515" s="469"/>
      <c r="C1515" s="469"/>
      <c r="D1515" s="470"/>
      <c r="E1515" s="471"/>
      <c r="F1515" s="472"/>
      <c r="G1515" s="484"/>
    </row>
    <row r="1516" spans="1:7">
      <c r="A1516" s="447"/>
      <c r="B1516" s="469"/>
      <c r="C1516" s="469"/>
      <c r="D1516" s="470"/>
      <c r="E1516" s="471"/>
      <c r="F1516" s="472"/>
      <c r="G1516" s="484"/>
    </row>
    <row r="1517" spans="1:7">
      <c r="A1517" s="447"/>
      <c r="B1517" s="469"/>
      <c r="C1517" s="469"/>
      <c r="D1517" s="470"/>
      <c r="E1517" s="471"/>
      <c r="F1517" s="472"/>
      <c r="G1517" s="484"/>
    </row>
    <row r="1518" spans="1:7">
      <c r="A1518" s="447"/>
      <c r="B1518" s="469"/>
      <c r="C1518" s="469"/>
      <c r="D1518" s="470"/>
      <c r="E1518" s="471"/>
      <c r="F1518" s="472"/>
      <c r="G1518" s="484"/>
    </row>
    <row r="1519" spans="1:7">
      <c r="A1519" s="447"/>
      <c r="B1519" s="469"/>
      <c r="C1519" s="469"/>
      <c r="D1519" s="470"/>
      <c r="E1519" s="471"/>
      <c r="F1519" s="472"/>
      <c r="G1519" s="484"/>
    </row>
    <row r="1520" spans="1:7">
      <c r="A1520" s="447"/>
      <c r="B1520" s="469"/>
      <c r="C1520" s="469"/>
      <c r="D1520" s="470"/>
      <c r="E1520" s="471"/>
      <c r="F1520" s="472"/>
      <c r="G1520" s="484"/>
    </row>
    <row r="1521" spans="1:7">
      <c r="A1521" s="447"/>
      <c r="B1521" s="469"/>
      <c r="C1521" s="469"/>
      <c r="D1521" s="470"/>
      <c r="E1521" s="471"/>
      <c r="F1521" s="472"/>
      <c r="G1521" s="484"/>
    </row>
    <row r="1522" spans="1:7">
      <c r="A1522" s="447"/>
      <c r="B1522" s="469"/>
      <c r="C1522" s="469"/>
      <c r="D1522" s="470"/>
      <c r="E1522" s="471"/>
      <c r="F1522" s="472"/>
      <c r="G1522" s="484"/>
    </row>
    <row r="1523" spans="1:7">
      <c r="A1523" s="447"/>
      <c r="B1523" s="469"/>
      <c r="C1523" s="469"/>
      <c r="D1523" s="470"/>
      <c r="E1523" s="471"/>
      <c r="F1523" s="472"/>
      <c r="G1523" s="484"/>
    </row>
    <row r="1524" spans="1:7">
      <c r="A1524" s="447"/>
      <c r="B1524" s="469"/>
      <c r="C1524" s="469"/>
      <c r="D1524" s="470"/>
      <c r="E1524" s="471"/>
      <c r="F1524" s="472"/>
      <c r="G1524" s="484"/>
    </row>
    <row r="1525" spans="1:7">
      <c r="A1525" s="447"/>
      <c r="B1525" s="469"/>
      <c r="C1525" s="469"/>
      <c r="D1525" s="470"/>
      <c r="E1525" s="471"/>
      <c r="F1525" s="472"/>
      <c r="G1525" s="484"/>
    </row>
    <row r="1526" spans="1:7">
      <c r="A1526" s="447"/>
      <c r="B1526" s="469"/>
      <c r="C1526" s="469"/>
      <c r="D1526" s="470"/>
      <c r="E1526" s="471"/>
      <c r="F1526" s="472"/>
      <c r="G1526" s="484"/>
    </row>
    <row r="1527" spans="1:7">
      <c r="A1527" s="447"/>
      <c r="B1527" s="469"/>
      <c r="C1527" s="469"/>
      <c r="D1527" s="470"/>
      <c r="E1527" s="471"/>
      <c r="F1527" s="472"/>
      <c r="G1527" s="484"/>
    </row>
    <row r="1528" spans="1:7">
      <c r="A1528" s="447"/>
      <c r="B1528" s="469"/>
      <c r="C1528" s="469"/>
      <c r="D1528" s="470"/>
      <c r="E1528" s="471"/>
      <c r="F1528" s="472"/>
      <c r="G1528" s="484"/>
    </row>
    <row r="1529" spans="1:7">
      <c r="A1529" s="447"/>
      <c r="B1529" s="469"/>
      <c r="C1529" s="469"/>
      <c r="D1529" s="470"/>
      <c r="E1529" s="471"/>
      <c r="F1529" s="472"/>
      <c r="G1529" s="484"/>
    </row>
    <row r="1530" spans="1:7">
      <c r="A1530" s="447"/>
      <c r="B1530" s="469"/>
      <c r="C1530" s="469"/>
      <c r="D1530" s="470"/>
      <c r="E1530" s="471"/>
      <c r="F1530" s="472"/>
      <c r="G1530" s="484"/>
    </row>
    <row r="1531" spans="1:7">
      <c r="A1531" s="447"/>
      <c r="B1531" s="469"/>
      <c r="C1531" s="469"/>
      <c r="D1531" s="470"/>
      <c r="E1531" s="471"/>
      <c r="F1531" s="472"/>
      <c r="G1531" s="484"/>
    </row>
    <row r="1532" spans="1:7">
      <c r="A1532" s="447"/>
      <c r="B1532" s="469"/>
      <c r="C1532" s="469"/>
      <c r="D1532" s="470"/>
      <c r="E1532" s="471"/>
      <c r="F1532" s="472"/>
      <c r="G1532" s="484"/>
    </row>
    <row r="1533" spans="1:7">
      <c r="A1533" s="447"/>
      <c r="B1533" s="469"/>
      <c r="C1533" s="469"/>
      <c r="D1533" s="470"/>
      <c r="E1533" s="471"/>
      <c r="F1533" s="472"/>
      <c r="G1533" s="484"/>
    </row>
    <row r="1534" spans="1:7">
      <c r="A1534" s="447"/>
      <c r="B1534" s="469"/>
      <c r="C1534" s="469"/>
      <c r="D1534" s="470"/>
      <c r="E1534" s="471"/>
      <c r="F1534" s="472"/>
      <c r="G1534" s="484"/>
    </row>
    <row r="1535" spans="1:7">
      <c r="A1535" s="447"/>
      <c r="B1535" s="469"/>
      <c r="C1535" s="469"/>
      <c r="D1535" s="470"/>
      <c r="E1535" s="471"/>
      <c r="F1535" s="472"/>
      <c r="G1535" s="484"/>
    </row>
    <row r="1536" spans="1:7">
      <c r="A1536" s="447"/>
      <c r="B1536" s="469"/>
      <c r="C1536" s="469"/>
      <c r="D1536" s="470"/>
      <c r="E1536" s="471"/>
      <c r="F1536" s="472"/>
      <c r="G1536" s="484"/>
    </row>
    <row r="1537" spans="1:7">
      <c r="A1537" s="447"/>
      <c r="B1537" s="469"/>
      <c r="C1537" s="469"/>
      <c r="D1537" s="470"/>
      <c r="E1537" s="471"/>
      <c r="F1537" s="472"/>
      <c r="G1537" s="484"/>
    </row>
    <row r="1538" spans="1:7">
      <c r="A1538" s="447"/>
      <c r="B1538" s="469"/>
      <c r="C1538" s="469"/>
      <c r="D1538" s="470"/>
      <c r="E1538" s="471"/>
      <c r="F1538" s="472"/>
      <c r="G1538" s="484"/>
    </row>
    <row r="1539" spans="1:7">
      <c r="A1539" s="447"/>
      <c r="B1539" s="469"/>
      <c r="C1539" s="469"/>
      <c r="D1539" s="470"/>
      <c r="E1539" s="471"/>
      <c r="F1539" s="472"/>
      <c r="G1539" s="484"/>
    </row>
    <row r="1540" spans="1:7">
      <c r="A1540" s="447"/>
      <c r="B1540" s="469"/>
      <c r="C1540" s="469"/>
      <c r="D1540" s="470"/>
      <c r="E1540" s="471"/>
      <c r="F1540" s="472"/>
      <c r="G1540" s="484"/>
    </row>
    <row r="1541" spans="1:7">
      <c r="A1541" s="447"/>
      <c r="B1541" s="469"/>
      <c r="C1541" s="469"/>
      <c r="D1541" s="470"/>
      <c r="E1541" s="471"/>
      <c r="F1541" s="472"/>
      <c r="G1541" s="484"/>
    </row>
    <row r="1542" spans="1:7">
      <c r="A1542" s="447"/>
      <c r="B1542" s="469"/>
      <c r="C1542" s="469"/>
      <c r="D1542" s="470"/>
      <c r="E1542" s="471"/>
      <c r="F1542" s="472"/>
      <c r="G1542" s="484"/>
    </row>
    <row r="1543" spans="1:7">
      <c r="A1543" s="447"/>
      <c r="B1543" s="469"/>
      <c r="C1543" s="469"/>
      <c r="D1543" s="470"/>
      <c r="E1543" s="471"/>
      <c r="F1543" s="472"/>
      <c r="G1543" s="484"/>
    </row>
    <row r="1544" spans="1:7">
      <c r="A1544" s="447"/>
      <c r="B1544" s="469"/>
      <c r="C1544" s="469"/>
      <c r="D1544" s="470"/>
      <c r="E1544" s="471"/>
      <c r="F1544" s="472"/>
      <c r="G1544" s="484"/>
    </row>
    <row r="1545" spans="1:7">
      <c r="A1545" s="447"/>
      <c r="B1545" s="469"/>
      <c r="C1545" s="469"/>
      <c r="D1545" s="470"/>
      <c r="E1545" s="471"/>
      <c r="F1545" s="472"/>
      <c r="G1545" s="484"/>
    </row>
    <row r="1546" spans="1:7">
      <c r="A1546" s="447"/>
      <c r="B1546" s="469"/>
      <c r="C1546" s="469"/>
      <c r="D1546" s="470"/>
      <c r="E1546" s="471"/>
      <c r="F1546" s="472"/>
      <c r="G1546" s="484"/>
    </row>
    <row r="1547" spans="1:7">
      <c r="A1547" s="447"/>
      <c r="B1547" s="469"/>
      <c r="C1547" s="469"/>
      <c r="D1547" s="470"/>
      <c r="E1547" s="471"/>
      <c r="F1547" s="472"/>
      <c r="G1547" s="484"/>
    </row>
    <row r="1548" spans="1:7">
      <c r="A1548" s="447"/>
      <c r="B1548" s="469"/>
      <c r="C1548" s="469"/>
      <c r="D1548" s="470"/>
      <c r="E1548" s="471"/>
      <c r="F1548" s="472"/>
      <c r="G1548" s="484"/>
    </row>
    <row r="1549" spans="1:7">
      <c r="A1549" s="447"/>
      <c r="B1549" s="469"/>
      <c r="C1549" s="469"/>
      <c r="D1549" s="470"/>
      <c r="E1549" s="471"/>
      <c r="F1549" s="472"/>
      <c r="G1549" s="484"/>
    </row>
    <row r="1550" spans="1:7">
      <c r="A1550" s="447"/>
      <c r="B1550" s="469"/>
      <c r="C1550" s="469"/>
      <c r="D1550" s="470"/>
      <c r="E1550" s="471"/>
      <c r="F1550" s="472"/>
      <c r="G1550" s="484"/>
    </row>
    <row r="1551" spans="1:7">
      <c r="A1551" s="447"/>
      <c r="B1551" s="469"/>
      <c r="C1551" s="469"/>
      <c r="D1551" s="470"/>
      <c r="E1551" s="471"/>
      <c r="F1551" s="472"/>
      <c r="G1551" s="484"/>
    </row>
    <row r="1552" spans="1:7">
      <c r="A1552" s="447"/>
      <c r="B1552" s="469"/>
      <c r="C1552" s="469"/>
      <c r="D1552" s="470"/>
      <c r="E1552" s="471"/>
      <c r="F1552" s="472"/>
      <c r="G1552" s="484"/>
    </row>
    <row r="1553" spans="1:7">
      <c r="A1553" s="447"/>
      <c r="B1553" s="469"/>
      <c r="C1553" s="469"/>
      <c r="D1553" s="470"/>
      <c r="E1553" s="471"/>
      <c r="F1553" s="472"/>
      <c r="G1553" s="484"/>
    </row>
    <row r="1554" spans="1:7">
      <c r="A1554" s="447"/>
      <c r="B1554" s="469"/>
      <c r="C1554" s="469"/>
      <c r="D1554" s="470"/>
      <c r="E1554" s="471"/>
      <c r="F1554" s="472"/>
      <c r="G1554" s="484"/>
    </row>
    <row r="1555" spans="1:7">
      <c r="A1555" s="447"/>
      <c r="B1555" s="469"/>
      <c r="C1555" s="469"/>
      <c r="D1555" s="470"/>
      <c r="E1555" s="471"/>
      <c r="F1555" s="472"/>
      <c r="G1555" s="484"/>
    </row>
    <row r="1556" spans="1:7">
      <c r="A1556" s="447"/>
      <c r="B1556" s="469"/>
      <c r="C1556" s="469"/>
      <c r="D1556" s="470"/>
      <c r="E1556" s="471"/>
      <c r="F1556" s="472"/>
      <c r="G1556" s="484"/>
    </row>
    <row r="1557" spans="1:7">
      <c r="A1557" s="447"/>
      <c r="B1557" s="469"/>
      <c r="C1557" s="469"/>
      <c r="D1557" s="470"/>
      <c r="E1557" s="471"/>
      <c r="F1557" s="472"/>
      <c r="G1557" s="484"/>
    </row>
    <row r="1558" spans="1:7">
      <c r="A1558" s="447"/>
      <c r="B1558" s="469"/>
      <c r="C1558" s="469"/>
      <c r="D1558" s="470"/>
      <c r="E1558" s="471"/>
      <c r="F1558" s="472"/>
      <c r="G1558" s="484"/>
    </row>
    <row r="1559" spans="1:7">
      <c r="A1559" s="447"/>
      <c r="B1559" s="469"/>
      <c r="C1559" s="469"/>
      <c r="D1559" s="470"/>
      <c r="E1559" s="471"/>
      <c r="F1559" s="472"/>
      <c r="G1559" s="484"/>
    </row>
    <row r="1560" spans="1:7">
      <c r="A1560" s="447"/>
      <c r="B1560" s="469"/>
      <c r="C1560" s="469"/>
      <c r="D1560" s="470"/>
      <c r="E1560" s="471"/>
      <c r="F1560" s="472"/>
      <c r="G1560" s="484"/>
    </row>
    <row r="1561" spans="1:7">
      <c r="A1561" s="447"/>
      <c r="B1561" s="469"/>
      <c r="C1561" s="469"/>
      <c r="D1561" s="470"/>
      <c r="E1561" s="471"/>
      <c r="F1561" s="472"/>
      <c r="G1561" s="484"/>
    </row>
    <row r="1562" spans="1:7">
      <c r="A1562" s="447"/>
      <c r="B1562" s="469"/>
      <c r="C1562" s="469"/>
      <c r="D1562" s="470"/>
      <c r="E1562" s="471"/>
      <c r="F1562" s="472"/>
      <c r="G1562" s="484"/>
    </row>
    <row r="1563" spans="1:7">
      <c r="A1563" s="447"/>
      <c r="B1563" s="469"/>
      <c r="C1563" s="469"/>
      <c r="D1563" s="470"/>
      <c r="E1563" s="471"/>
      <c r="F1563" s="472"/>
      <c r="G1563" s="484"/>
    </row>
    <row r="1564" spans="1:7">
      <c r="A1564" s="447"/>
      <c r="B1564" s="469"/>
      <c r="C1564" s="469"/>
      <c r="D1564" s="470"/>
      <c r="E1564" s="471"/>
      <c r="F1564" s="472"/>
      <c r="G1564" s="484"/>
    </row>
    <row r="1565" spans="1:7">
      <c r="A1565" s="447"/>
      <c r="B1565" s="469"/>
      <c r="C1565" s="469"/>
      <c r="D1565" s="470"/>
      <c r="E1565" s="471"/>
      <c r="F1565" s="472"/>
      <c r="G1565" s="484"/>
    </row>
    <row r="1566" spans="1:7">
      <c r="A1566" s="447"/>
      <c r="B1566" s="469"/>
      <c r="C1566" s="469"/>
      <c r="D1566" s="470"/>
      <c r="E1566" s="471"/>
      <c r="F1566" s="472"/>
      <c r="G1566" s="484"/>
    </row>
    <row r="1567" spans="1:7">
      <c r="A1567" s="447"/>
      <c r="B1567" s="469"/>
      <c r="C1567" s="469"/>
      <c r="D1567" s="470"/>
      <c r="E1567" s="471"/>
      <c r="F1567" s="472"/>
      <c r="G1567" s="484"/>
    </row>
    <row r="1568" spans="1:7">
      <c r="A1568" s="447"/>
      <c r="B1568" s="469"/>
      <c r="C1568" s="469"/>
      <c r="D1568" s="470"/>
      <c r="E1568" s="471"/>
      <c r="F1568" s="472"/>
      <c r="G1568" s="484"/>
    </row>
    <row r="1569" spans="1:7">
      <c r="A1569" s="447"/>
      <c r="B1569" s="469"/>
      <c r="C1569" s="469"/>
      <c r="D1569" s="470"/>
      <c r="E1569" s="471"/>
      <c r="F1569" s="472"/>
      <c r="G1569" s="484"/>
    </row>
    <row r="1570" spans="1:7">
      <c r="A1570" s="447"/>
      <c r="B1570" s="469"/>
      <c r="C1570" s="469"/>
      <c r="D1570" s="470"/>
      <c r="E1570" s="471"/>
      <c r="F1570" s="472"/>
      <c r="G1570" s="484"/>
    </row>
    <row r="1571" spans="1:7">
      <c r="A1571" s="447"/>
      <c r="B1571" s="469"/>
      <c r="C1571" s="469"/>
      <c r="D1571" s="470"/>
      <c r="E1571" s="471"/>
      <c r="F1571" s="472"/>
      <c r="G1571" s="484"/>
    </row>
    <row r="1572" spans="1:7">
      <c r="A1572" s="447"/>
      <c r="B1572" s="469"/>
      <c r="C1572" s="469"/>
      <c r="D1572" s="470"/>
      <c r="E1572" s="471"/>
      <c r="F1572" s="472"/>
      <c r="G1572" s="484"/>
    </row>
    <row r="1573" spans="1:7">
      <c r="A1573" s="447"/>
      <c r="B1573" s="469"/>
      <c r="C1573" s="469"/>
      <c r="D1573" s="470"/>
      <c r="E1573" s="471"/>
      <c r="F1573" s="472"/>
      <c r="G1573" s="484"/>
    </row>
    <row r="1574" spans="1:7">
      <c r="A1574" s="447"/>
      <c r="B1574" s="469"/>
      <c r="C1574" s="469"/>
      <c r="D1574" s="470"/>
      <c r="E1574" s="471"/>
      <c r="F1574" s="472"/>
      <c r="G1574" s="484"/>
    </row>
    <row r="1575" spans="1:7">
      <c r="A1575" s="447"/>
      <c r="B1575" s="469"/>
      <c r="C1575" s="469"/>
      <c r="D1575" s="470"/>
      <c r="E1575" s="471"/>
      <c r="F1575" s="472"/>
      <c r="G1575" s="484"/>
    </row>
    <row r="1576" spans="1:7">
      <c r="A1576" s="447"/>
      <c r="B1576" s="469"/>
      <c r="C1576" s="469"/>
      <c r="D1576" s="470"/>
      <c r="E1576" s="471"/>
      <c r="F1576" s="472"/>
      <c r="G1576" s="484"/>
    </row>
    <row r="1577" spans="1:7">
      <c r="A1577" s="447"/>
      <c r="B1577" s="469"/>
      <c r="C1577" s="469"/>
      <c r="D1577" s="470"/>
      <c r="E1577" s="471"/>
      <c r="F1577" s="472"/>
      <c r="G1577" s="484"/>
    </row>
    <row r="1578" spans="1:7">
      <c r="A1578" s="447"/>
      <c r="B1578" s="469"/>
      <c r="C1578" s="469"/>
      <c r="D1578" s="470"/>
      <c r="E1578" s="471"/>
      <c r="F1578" s="472"/>
      <c r="G1578" s="484"/>
    </row>
    <row r="1579" spans="1:7">
      <c r="A1579" s="447"/>
      <c r="B1579" s="469"/>
      <c r="C1579" s="469"/>
      <c r="D1579" s="470"/>
      <c r="E1579" s="471"/>
      <c r="F1579" s="472"/>
      <c r="G1579" s="484"/>
    </row>
    <row r="1580" spans="1:7">
      <c r="A1580" s="447"/>
      <c r="B1580" s="469"/>
      <c r="C1580" s="469"/>
      <c r="D1580" s="470"/>
      <c r="E1580" s="471"/>
      <c r="F1580" s="472"/>
      <c r="G1580" s="484"/>
    </row>
    <row r="1581" spans="1:7">
      <c r="A1581" s="447"/>
      <c r="B1581" s="469"/>
      <c r="C1581" s="469"/>
      <c r="D1581" s="470"/>
      <c r="E1581" s="471"/>
      <c r="F1581" s="472"/>
      <c r="G1581" s="484"/>
    </row>
    <row r="1582" spans="1:7">
      <c r="A1582" s="447"/>
      <c r="B1582" s="469"/>
      <c r="C1582" s="469"/>
      <c r="D1582" s="470"/>
      <c r="E1582" s="471"/>
      <c r="F1582" s="472"/>
      <c r="G1582" s="484"/>
    </row>
    <row r="1583" spans="1:7">
      <c r="A1583" s="447"/>
      <c r="B1583" s="469"/>
      <c r="C1583" s="469"/>
      <c r="D1583" s="470"/>
      <c r="E1583" s="471"/>
      <c r="F1583" s="472"/>
      <c r="G1583" s="484"/>
    </row>
    <row r="1584" spans="1:7">
      <c r="A1584" s="447"/>
      <c r="B1584" s="469"/>
      <c r="C1584" s="469"/>
      <c r="D1584" s="470"/>
      <c r="E1584" s="471"/>
      <c r="F1584" s="472"/>
      <c r="G1584" s="484"/>
    </row>
    <row r="1585" spans="1:7">
      <c r="A1585" s="447"/>
      <c r="B1585" s="469"/>
      <c r="C1585" s="469"/>
      <c r="D1585" s="470"/>
      <c r="E1585" s="471"/>
      <c r="F1585" s="472"/>
      <c r="G1585" s="484"/>
    </row>
    <row r="1586" spans="1:7">
      <c r="A1586" s="447"/>
      <c r="B1586" s="469"/>
      <c r="C1586" s="469"/>
      <c r="D1586" s="470"/>
      <c r="E1586" s="471"/>
      <c r="F1586" s="472"/>
      <c r="G1586" s="484"/>
    </row>
    <row r="1587" spans="1:7">
      <c r="A1587" s="447"/>
      <c r="B1587" s="469"/>
      <c r="C1587" s="469"/>
      <c r="D1587" s="470"/>
      <c r="E1587" s="471"/>
      <c r="F1587" s="472"/>
      <c r="G1587" s="484"/>
    </row>
    <row r="1588" spans="1:7">
      <c r="A1588" s="447"/>
      <c r="B1588" s="469"/>
      <c r="C1588" s="469"/>
      <c r="D1588" s="470"/>
      <c r="E1588" s="471"/>
      <c r="F1588" s="472"/>
      <c r="G1588" s="484"/>
    </row>
    <row r="1589" spans="1:7">
      <c r="A1589" s="447"/>
      <c r="B1589" s="469"/>
      <c r="C1589" s="469"/>
      <c r="D1589" s="470"/>
      <c r="E1589" s="471"/>
      <c r="F1589" s="472"/>
      <c r="G1589" s="484"/>
    </row>
    <row r="1590" spans="1:7">
      <c r="A1590" s="447"/>
      <c r="B1590" s="469"/>
      <c r="C1590" s="469"/>
      <c r="D1590" s="470"/>
      <c r="E1590" s="471"/>
      <c r="F1590" s="472"/>
      <c r="G1590" s="484"/>
    </row>
    <row r="1591" spans="1:7">
      <c r="A1591" s="447"/>
      <c r="B1591" s="469"/>
      <c r="C1591" s="469"/>
      <c r="D1591" s="470"/>
      <c r="E1591" s="471"/>
      <c r="F1591" s="472"/>
      <c r="G1591" s="484"/>
    </row>
    <row r="1592" spans="1:7">
      <c r="A1592" s="447"/>
      <c r="B1592" s="469"/>
      <c r="C1592" s="469"/>
      <c r="D1592" s="470"/>
      <c r="E1592" s="471"/>
      <c r="F1592" s="472"/>
      <c r="G1592" s="484"/>
    </row>
    <row r="1593" spans="1:7">
      <c r="A1593" s="447"/>
      <c r="B1593" s="469"/>
      <c r="C1593" s="469"/>
      <c r="D1593" s="470"/>
      <c r="E1593" s="471"/>
      <c r="F1593" s="472"/>
      <c r="G1593" s="484"/>
    </row>
    <row r="1594" spans="1:7">
      <c r="A1594" s="447"/>
      <c r="B1594" s="469"/>
      <c r="C1594" s="469"/>
      <c r="D1594" s="470"/>
      <c r="E1594" s="471"/>
      <c r="F1594" s="472"/>
      <c r="G1594" s="484"/>
    </row>
    <row r="1595" spans="1:7">
      <c r="A1595" s="447"/>
      <c r="B1595" s="469"/>
      <c r="C1595" s="469"/>
      <c r="D1595" s="470"/>
      <c r="E1595" s="471"/>
      <c r="F1595" s="472"/>
      <c r="G1595" s="484"/>
    </row>
    <row r="1596" spans="1:7">
      <c r="A1596" s="447"/>
      <c r="B1596" s="469"/>
      <c r="C1596" s="469"/>
      <c r="D1596" s="470"/>
      <c r="E1596" s="471"/>
      <c r="F1596" s="472"/>
      <c r="G1596" s="484"/>
    </row>
    <row r="1597" spans="1:7">
      <c r="A1597" s="447"/>
      <c r="B1597" s="469"/>
      <c r="C1597" s="469"/>
      <c r="D1597" s="470"/>
      <c r="E1597" s="471"/>
      <c r="F1597" s="472"/>
      <c r="G1597" s="484"/>
    </row>
    <row r="1598" spans="1:7">
      <c r="A1598" s="447"/>
      <c r="B1598" s="469"/>
      <c r="C1598" s="469"/>
      <c r="D1598" s="470"/>
      <c r="E1598" s="471"/>
      <c r="F1598" s="472"/>
      <c r="G1598" s="484"/>
    </row>
    <row r="1599" spans="1:7">
      <c r="A1599" s="447"/>
      <c r="B1599" s="469"/>
      <c r="C1599" s="469"/>
      <c r="D1599" s="470"/>
      <c r="E1599" s="471"/>
      <c r="F1599" s="472"/>
      <c r="G1599" s="484"/>
    </row>
    <row r="1600" spans="1:7">
      <c r="A1600" s="447"/>
      <c r="B1600" s="469"/>
      <c r="C1600" s="469"/>
      <c r="D1600" s="470"/>
      <c r="E1600" s="471"/>
      <c r="F1600" s="472"/>
      <c r="G1600" s="484"/>
    </row>
    <row r="1601" spans="1:7">
      <c r="A1601" s="447"/>
      <c r="B1601" s="469"/>
      <c r="C1601" s="469"/>
      <c r="D1601" s="470"/>
      <c r="E1601" s="471"/>
      <c r="F1601" s="472"/>
      <c r="G1601" s="484"/>
    </row>
    <row r="1602" spans="1:7">
      <c r="A1602" s="447"/>
      <c r="B1602" s="469"/>
      <c r="C1602" s="469"/>
      <c r="D1602" s="470"/>
      <c r="E1602" s="471"/>
      <c r="F1602" s="472"/>
      <c r="G1602" s="484"/>
    </row>
    <row r="1603" spans="1:7">
      <c r="A1603" s="447"/>
      <c r="B1603" s="469"/>
      <c r="C1603" s="469"/>
      <c r="D1603" s="470"/>
      <c r="E1603" s="471"/>
      <c r="F1603" s="472"/>
      <c r="G1603" s="484"/>
    </row>
    <row r="1604" spans="1:7">
      <c r="A1604" s="447"/>
      <c r="B1604" s="469"/>
      <c r="C1604" s="469"/>
      <c r="D1604" s="470"/>
      <c r="E1604" s="471"/>
      <c r="F1604" s="472"/>
      <c r="G1604" s="484"/>
    </row>
    <row r="1605" spans="1:7">
      <c r="A1605" s="447"/>
      <c r="B1605" s="469"/>
      <c r="C1605" s="469"/>
      <c r="D1605" s="470"/>
      <c r="E1605" s="471"/>
      <c r="F1605" s="472"/>
      <c r="G1605" s="484"/>
    </row>
    <row r="1606" spans="1:7">
      <c r="A1606" s="447"/>
      <c r="B1606" s="469"/>
      <c r="C1606" s="469"/>
      <c r="D1606" s="470"/>
      <c r="E1606" s="471"/>
      <c r="F1606" s="472"/>
      <c r="G1606" s="484"/>
    </row>
    <row r="1607" spans="1:7">
      <c r="A1607" s="447"/>
      <c r="B1607" s="469"/>
      <c r="C1607" s="469"/>
      <c r="D1607" s="470"/>
      <c r="E1607" s="471"/>
      <c r="F1607" s="472"/>
      <c r="G1607" s="484"/>
    </row>
    <row r="1608" spans="1:7">
      <c r="A1608" s="447"/>
      <c r="B1608" s="469"/>
      <c r="C1608" s="469"/>
      <c r="D1608" s="470"/>
      <c r="E1608" s="471"/>
      <c r="F1608" s="472"/>
      <c r="G1608" s="484"/>
    </row>
    <row r="1609" spans="1:7">
      <c r="A1609" s="447"/>
      <c r="B1609" s="469"/>
      <c r="C1609" s="469"/>
      <c r="D1609" s="470"/>
      <c r="E1609" s="471"/>
      <c r="F1609" s="472"/>
      <c r="G1609" s="484"/>
    </row>
    <row r="1610" spans="1:7">
      <c r="A1610" s="447"/>
      <c r="B1610" s="469"/>
      <c r="C1610" s="469"/>
      <c r="D1610" s="470"/>
      <c r="E1610" s="471"/>
      <c r="F1610" s="472"/>
      <c r="G1610" s="484"/>
    </row>
    <row r="1611" spans="1:7">
      <c r="A1611" s="447"/>
      <c r="B1611" s="469"/>
      <c r="C1611" s="469"/>
      <c r="D1611" s="470"/>
      <c r="E1611" s="471"/>
      <c r="F1611" s="472"/>
      <c r="G1611" s="484"/>
    </row>
    <row r="1612" spans="1:7">
      <c r="A1612" s="447"/>
      <c r="B1612" s="469"/>
      <c r="C1612" s="469"/>
      <c r="D1612" s="470"/>
      <c r="E1612" s="471"/>
      <c r="F1612" s="472"/>
      <c r="G1612" s="484"/>
    </row>
    <row r="1613" spans="1:7">
      <c r="A1613" s="447"/>
      <c r="B1613" s="469"/>
      <c r="C1613" s="469"/>
      <c r="D1613" s="470"/>
      <c r="E1613" s="471"/>
      <c r="F1613" s="472"/>
      <c r="G1613" s="484"/>
    </row>
    <row r="1614" spans="1:7">
      <c r="A1614" s="447"/>
      <c r="B1614" s="469"/>
      <c r="C1614" s="469"/>
      <c r="D1614" s="470"/>
      <c r="E1614" s="471"/>
      <c r="F1614" s="472"/>
      <c r="G1614" s="484"/>
    </row>
    <row r="1615" spans="1:7">
      <c r="A1615" s="447"/>
      <c r="B1615" s="469"/>
      <c r="C1615" s="469"/>
      <c r="D1615" s="470"/>
      <c r="E1615" s="471"/>
      <c r="F1615" s="472"/>
      <c r="G1615" s="484"/>
    </row>
    <row r="1616" spans="1:7">
      <c r="A1616" s="447"/>
      <c r="B1616" s="469"/>
      <c r="C1616" s="469"/>
      <c r="D1616" s="470"/>
      <c r="E1616" s="471"/>
      <c r="F1616" s="472"/>
      <c r="G1616" s="484"/>
    </row>
    <row r="1617" spans="1:7">
      <c r="A1617" s="447"/>
      <c r="B1617" s="469"/>
      <c r="C1617" s="469"/>
      <c r="D1617" s="470"/>
      <c r="E1617" s="471"/>
      <c r="F1617" s="472"/>
      <c r="G1617" s="484"/>
    </row>
    <row r="1618" spans="1:7">
      <c r="A1618" s="447"/>
      <c r="B1618" s="469"/>
      <c r="C1618" s="469"/>
      <c r="D1618" s="470"/>
      <c r="E1618" s="471"/>
      <c r="F1618" s="472"/>
      <c r="G1618" s="484"/>
    </row>
    <row r="1619" spans="1:7">
      <c r="A1619" s="447"/>
      <c r="B1619" s="469"/>
      <c r="C1619" s="469"/>
      <c r="D1619" s="470"/>
      <c r="E1619" s="471"/>
      <c r="F1619" s="472"/>
      <c r="G1619" s="484"/>
    </row>
    <row r="1620" spans="1:7">
      <c r="A1620" s="447"/>
      <c r="B1620" s="469"/>
      <c r="C1620" s="469"/>
      <c r="D1620" s="470"/>
      <c r="E1620" s="471"/>
      <c r="F1620" s="472"/>
      <c r="G1620" s="484"/>
    </row>
    <row r="1621" spans="1:7">
      <c r="A1621" s="447"/>
      <c r="B1621" s="469"/>
      <c r="C1621" s="469"/>
      <c r="D1621" s="470"/>
      <c r="E1621" s="471"/>
      <c r="F1621" s="472"/>
      <c r="G1621" s="484"/>
    </row>
    <row r="1622" spans="1:7">
      <c r="A1622" s="447"/>
      <c r="B1622" s="469"/>
      <c r="C1622" s="469"/>
      <c r="D1622" s="470"/>
      <c r="E1622" s="471"/>
      <c r="F1622" s="472"/>
      <c r="G1622" s="484"/>
    </row>
    <row r="1623" spans="1:7">
      <c r="A1623" s="447"/>
      <c r="B1623" s="469"/>
      <c r="C1623" s="469"/>
      <c r="D1623" s="470"/>
      <c r="E1623" s="471"/>
      <c r="F1623" s="472"/>
      <c r="G1623" s="484"/>
    </row>
    <row r="1624" spans="1:7">
      <c r="A1624" s="447"/>
      <c r="B1624" s="469"/>
      <c r="C1624" s="469"/>
      <c r="D1624" s="470"/>
      <c r="E1624" s="471"/>
      <c r="F1624" s="472"/>
      <c r="G1624" s="484"/>
    </row>
    <row r="1625" spans="1:7">
      <c r="A1625" s="447"/>
      <c r="B1625" s="469"/>
      <c r="C1625" s="469"/>
      <c r="D1625" s="470"/>
      <c r="E1625" s="471"/>
      <c r="F1625" s="472"/>
      <c r="G1625" s="484"/>
    </row>
    <row r="1626" spans="1:7">
      <c r="A1626" s="447"/>
      <c r="B1626" s="469"/>
      <c r="C1626" s="469"/>
      <c r="D1626" s="470"/>
      <c r="E1626" s="471"/>
      <c r="F1626" s="472"/>
      <c r="G1626" s="484"/>
    </row>
    <row r="1627" spans="1:7">
      <c r="A1627" s="447"/>
      <c r="B1627" s="469"/>
      <c r="C1627" s="469"/>
      <c r="D1627" s="470"/>
      <c r="E1627" s="471"/>
      <c r="F1627" s="472"/>
      <c r="G1627" s="484"/>
    </row>
    <row r="1628" spans="1:7">
      <c r="A1628" s="447"/>
      <c r="B1628" s="469"/>
      <c r="C1628" s="469"/>
      <c r="D1628" s="470"/>
      <c r="E1628" s="471"/>
      <c r="F1628" s="472"/>
      <c r="G1628" s="484"/>
    </row>
    <row r="1629" spans="1:7">
      <c r="A1629" s="447"/>
      <c r="B1629" s="469"/>
      <c r="C1629" s="469"/>
      <c r="D1629" s="470"/>
      <c r="E1629" s="471"/>
      <c r="F1629" s="472"/>
      <c r="G1629" s="484"/>
    </row>
    <row r="1630" spans="1:7">
      <c r="A1630" s="447"/>
      <c r="B1630" s="469"/>
      <c r="C1630" s="469"/>
      <c r="D1630" s="470"/>
      <c r="E1630" s="471"/>
      <c r="F1630" s="472"/>
      <c r="G1630" s="484"/>
    </row>
    <row r="1631" spans="1:7">
      <c r="A1631" s="447"/>
      <c r="B1631" s="469"/>
      <c r="C1631" s="469"/>
      <c r="D1631" s="470"/>
      <c r="E1631" s="471"/>
      <c r="F1631" s="472"/>
      <c r="G1631" s="484"/>
    </row>
    <row r="1632" spans="1:7">
      <c r="A1632" s="447"/>
      <c r="B1632" s="469"/>
      <c r="C1632" s="469"/>
      <c r="D1632" s="470"/>
      <c r="E1632" s="471"/>
      <c r="F1632" s="472"/>
      <c r="G1632" s="484"/>
    </row>
    <row r="1633" spans="1:7">
      <c r="A1633" s="447"/>
      <c r="B1633" s="469"/>
      <c r="C1633" s="469"/>
      <c r="D1633" s="470"/>
      <c r="E1633" s="471"/>
      <c r="F1633" s="472"/>
      <c r="G1633" s="484"/>
    </row>
    <row r="1634" spans="1:7">
      <c r="A1634" s="447"/>
      <c r="B1634" s="469"/>
      <c r="C1634" s="469"/>
      <c r="D1634" s="470"/>
      <c r="E1634" s="471"/>
      <c r="F1634" s="472"/>
      <c r="G1634" s="484"/>
    </row>
    <row r="1635" spans="1:7">
      <c r="A1635" s="447"/>
      <c r="B1635" s="469"/>
      <c r="C1635" s="469"/>
      <c r="D1635" s="470"/>
      <c r="E1635" s="471"/>
      <c r="F1635" s="472"/>
      <c r="G1635" s="484"/>
    </row>
    <row r="1636" spans="1:7">
      <c r="A1636" s="447"/>
      <c r="B1636" s="469"/>
      <c r="C1636" s="469"/>
      <c r="D1636" s="470"/>
      <c r="E1636" s="471"/>
      <c r="F1636" s="472"/>
      <c r="G1636" s="484"/>
    </row>
    <row r="1637" spans="1:7">
      <c r="A1637" s="447"/>
      <c r="B1637" s="469"/>
      <c r="C1637" s="469"/>
      <c r="D1637" s="470"/>
      <c r="E1637" s="471"/>
      <c r="F1637" s="472"/>
      <c r="G1637" s="484"/>
    </row>
    <row r="1638" spans="1:7">
      <c r="A1638" s="447"/>
      <c r="B1638" s="469"/>
      <c r="C1638" s="469"/>
      <c r="D1638" s="470"/>
      <c r="E1638" s="471"/>
      <c r="F1638" s="472"/>
      <c r="G1638" s="484"/>
    </row>
    <row r="1639" spans="1:7">
      <c r="A1639" s="447"/>
      <c r="B1639" s="469"/>
      <c r="C1639" s="469"/>
      <c r="D1639" s="470"/>
      <c r="E1639" s="471"/>
      <c r="F1639" s="472"/>
      <c r="G1639" s="484"/>
    </row>
    <row r="1640" spans="1:7">
      <c r="A1640" s="447"/>
      <c r="B1640" s="469"/>
      <c r="C1640" s="469"/>
      <c r="D1640" s="470"/>
      <c r="E1640" s="471"/>
      <c r="F1640" s="472"/>
      <c r="G1640" s="484"/>
    </row>
    <row r="1641" spans="1:7">
      <c r="A1641" s="447"/>
      <c r="B1641" s="469"/>
      <c r="C1641" s="469"/>
      <c r="D1641" s="470"/>
      <c r="E1641" s="471"/>
      <c r="F1641" s="472"/>
      <c r="G1641" s="484"/>
    </row>
    <row r="1642" spans="1:7">
      <c r="A1642" s="447"/>
      <c r="B1642" s="469"/>
      <c r="C1642" s="469"/>
      <c r="D1642" s="470"/>
      <c r="E1642" s="471"/>
      <c r="F1642" s="472"/>
      <c r="G1642" s="484"/>
    </row>
    <row r="1643" spans="1:7">
      <c r="A1643" s="447"/>
      <c r="B1643" s="469"/>
      <c r="C1643" s="469"/>
      <c r="D1643" s="470"/>
      <c r="E1643" s="471"/>
      <c r="F1643" s="472"/>
      <c r="G1643" s="484"/>
    </row>
    <row r="1644" spans="1:7">
      <c r="A1644" s="447"/>
      <c r="B1644" s="469"/>
      <c r="C1644" s="469"/>
      <c r="D1644" s="470"/>
      <c r="E1644" s="471"/>
      <c r="F1644" s="472"/>
      <c r="G1644" s="484"/>
    </row>
    <row r="1645" spans="1:7">
      <c r="A1645" s="447"/>
      <c r="B1645" s="469"/>
      <c r="C1645" s="469"/>
      <c r="D1645" s="470"/>
      <c r="E1645" s="471"/>
      <c r="F1645" s="472"/>
      <c r="G1645" s="484"/>
    </row>
    <row r="1646" spans="1:7">
      <c r="A1646" s="447"/>
      <c r="B1646" s="469"/>
      <c r="C1646" s="469"/>
      <c r="D1646" s="470"/>
      <c r="E1646" s="471"/>
      <c r="F1646" s="472"/>
      <c r="G1646" s="484"/>
    </row>
    <row r="1647" spans="1:7">
      <c r="A1647" s="447"/>
      <c r="B1647" s="469"/>
      <c r="C1647" s="469"/>
      <c r="D1647" s="470"/>
      <c r="E1647" s="471"/>
      <c r="F1647" s="472"/>
      <c r="G1647" s="484"/>
    </row>
    <row r="1648" spans="1:7">
      <c r="A1648" s="447"/>
      <c r="B1648" s="469"/>
      <c r="C1648" s="469"/>
      <c r="D1648" s="470"/>
      <c r="E1648" s="471"/>
      <c r="F1648" s="472"/>
      <c r="G1648" s="484"/>
    </row>
    <row r="1649" spans="1:7">
      <c r="A1649" s="447"/>
      <c r="B1649" s="469"/>
      <c r="C1649" s="469"/>
      <c r="D1649" s="470"/>
      <c r="E1649" s="471"/>
      <c r="F1649" s="472"/>
      <c r="G1649" s="484"/>
    </row>
    <row r="1650" spans="1:7">
      <c r="A1650" s="447"/>
      <c r="B1650" s="469"/>
      <c r="C1650" s="469"/>
      <c r="D1650" s="470"/>
      <c r="E1650" s="471"/>
      <c r="F1650" s="472"/>
      <c r="G1650" s="484"/>
    </row>
    <row r="1651" spans="1:7">
      <c r="A1651" s="447"/>
      <c r="B1651" s="469"/>
      <c r="C1651" s="469"/>
      <c r="D1651" s="470"/>
      <c r="E1651" s="471"/>
      <c r="F1651" s="472"/>
      <c r="G1651" s="484"/>
    </row>
    <row r="1652" spans="1:7">
      <c r="A1652" s="447"/>
      <c r="B1652" s="469"/>
      <c r="C1652" s="469"/>
      <c r="D1652" s="470"/>
      <c r="E1652" s="471"/>
      <c r="F1652" s="472"/>
      <c r="G1652" s="484"/>
    </row>
    <row r="1653" spans="1:7">
      <c r="A1653" s="447"/>
      <c r="B1653" s="469"/>
      <c r="C1653" s="469"/>
      <c r="D1653" s="470"/>
      <c r="E1653" s="471"/>
      <c r="F1653" s="472"/>
      <c r="G1653" s="484"/>
    </row>
    <row r="1654" spans="1:7">
      <c r="A1654" s="447"/>
      <c r="B1654" s="469"/>
      <c r="C1654" s="469"/>
      <c r="D1654" s="470"/>
      <c r="E1654" s="471"/>
      <c r="F1654" s="472"/>
      <c r="G1654" s="484"/>
    </row>
    <row r="1655" spans="1:7">
      <c r="A1655" s="447"/>
      <c r="B1655" s="469"/>
      <c r="C1655" s="469"/>
      <c r="D1655" s="470"/>
      <c r="E1655" s="471"/>
      <c r="F1655" s="472"/>
      <c r="G1655" s="484"/>
    </row>
    <row r="1656" spans="1:7">
      <c r="A1656" s="447"/>
      <c r="B1656" s="469"/>
      <c r="C1656" s="469"/>
      <c r="D1656" s="470"/>
      <c r="E1656" s="471"/>
      <c r="F1656" s="472"/>
      <c r="G1656" s="484"/>
    </row>
    <row r="1657" spans="1:7">
      <c r="A1657" s="447"/>
      <c r="B1657" s="469"/>
      <c r="C1657" s="469"/>
      <c r="D1657" s="470"/>
      <c r="E1657" s="471"/>
      <c r="F1657" s="472"/>
      <c r="G1657" s="484"/>
    </row>
    <row r="1658" spans="1:7">
      <c r="A1658" s="447"/>
      <c r="B1658" s="469"/>
      <c r="C1658" s="469"/>
      <c r="D1658" s="470"/>
      <c r="E1658" s="471"/>
      <c r="F1658" s="472"/>
      <c r="G1658" s="484"/>
    </row>
    <row r="1659" spans="1:7">
      <c r="A1659" s="447"/>
      <c r="B1659" s="469"/>
      <c r="C1659" s="469"/>
      <c r="D1659" s="470"/>
      <c r="E1659" s="471"/>
      <c r="F1659" s="472"/>
      <c r="G1659" s="484"/>
    </row>
    <row r="1660" spans="1:7">
      <c r="A1660" s="447"/>
      <c r="B1660" s="469"/>
      <c r="C1660" s="469"/>
      <c r="D1660" s="470"/>
      <c r="E1660" s="471"/>
      <c r="F1660" s="472"/>
      <c r="G1660" s="484"/>
    </row>
    <row r="1661" spans="1:7">
      <c r="A1661" s="447"/>
      <c r="B1661" s="469"/>
      <c r="C1661" s="469"/>
      <c r="D1661" s="470"/>
      <c r="E1661" s="471"/>
      <c r="F1661" s="472"/>
      <c r="G1661" s="484"/>
    </row>
    <row r="1662" spans="1:7">
      <c r="A1662" s="447"/>
      <c r="B1662" s="469"/>
      <c r="C1662" s="469"/>
      <c r="D1662" s="470"/>
      <c r="E1662" s="471"/>
      <c r="F1662" s="472"/>
      <c r="G1662" s="484"/>
    </row>
    <row r="1663" spans="1:7">
      <c r="A1663" s="447"/>
      <c r="B1663" s="469"/>
      <c r="C1663" s="469"/>
      <c r="D1663" s="470"/>
      <c r="E1663" s="471"/>
      <c r="F1663" s="472"/>
      <c r="G1663" s="484"/>
    </row>
    <row r="1664" spans="1:7">
      <c r="A1664" s="447"/>
      <c r="B1664" s="469"/>
      <c r="C1664" s="469"/>
      <c r="D1664" s="470"/>
      <c r="E1664" s="471"/>
      <c r="F1664" s="472"/>
      <c r="G1664" s="484"/>
    </row>
    <row r="1665" spans="1:7">
      <c r="A1665" s="447"/>
      <c r="B1665" s="469"/>
      <c r="C1665" s="469"/>
      <c r="D1665" s="470"/>
      <c r="E1665" s="471"/>
      <c r="F1665" s="472"/>
      <c r="G1665" s="484"/>
    </row>
    <row r="1666" spans="1:7">
      <c r="A1666" s="447"/>
      <c r="B1666" s="469"/>
      <c r="C1666" s="469"/>
      <c r="D1666" s="470"/>
      <c r="E1666" s="471"/>
      <c r="F1666" s="472"/>
      <c r="G1666" s="484"/>
    </row>
    <row r="1667" spans="1:7">
      <c r="A1667" s="447"/>
      <c r="B1667" s="469"/>
      <c r="C1667" s="469"/>
      <c r="D1667" s="470"/>
      <c r="E1667" s="471"/>
      <c r="F1667" s="472"/>
      <c r="G1667" s="484"/>
    </row>
    <row r="1668" spans="1:7">
      <c r="A1668" s="447"/>
      <c r="B1668" s="469"/>
      <c r="C1668" s="469"/>
      <c r="D1668" s="470"/>
      <c r="E1668" s="471"/>
      <c r="F1668" s="472"/>
      <c r="G1668" s="484"/>
    </row>
    <row r="1669" spans="1:7">
      <c r="A1669" s="447"/>
      <c r="B1669" s="469"/>
      <c r="C1669" s="469"/>
      <c r="D1669" s="470"/>
      <c r="E1669" s="471"/>
      <c r="F1669" s="472"/>
      <c r="G1669" s="484"/>
    </row>
    <row r="1670" spans="1:7">
      <c r="A1670" s="447"/>
      <c r="B1670" s="469"/>
      <c r="C1670" s="469"/>
      <c r="D1670" s="470"/>
      <c r="E1670" s="471"/>
      <c r="F1670" s="472"/>
      <c r="G1670" s="484"/>
    </row>
    <row r="1671" spans="1:7">
      <c r="A1671" s="447"/>
      <c r="B1671" s="469"/>
      <c r="C1671" s="469"/>
      <c r="D1671" s="470"/>
      <c r="E1671" s="471"/>
      <c r="F1671" s="472"/>
      <c r="G1671" s="484"/>
    </row>
    <row r="1672" spans="1:7">
      <c r="A1672" s="447"/>
      <c r="B1672" s="469"/>
      <c r="C1672" s="469"/>
      <c r="D1672" s="470"/>
      <c r="E1672" s="471"/>
      <c r="F1672" s="472"/>
      <c r="G1672" s="484"/>
    </row>
    <row r="1673" spans="1:7">
      <c r="A1673" s="447"/>
      <c r="B1673" s="469"/>
      <c r="C1673" s="469"/>
      <c r="D1673" s="470"/>
      <c r="E1673" s="471"/>
      <c r="F1673" s="472"/>
      <c r="G1673" s="484"/>
    </row>
    <row r="1674" spans="1:7">
      <c r="A1674" s="447"/>
      <c r="B1674" s="469"/>
      <c r="C1674" s="469"/>
      <c r="D1674" s="470"/>
      <c r="E1674" s="471"/>
      <c r="F1674" s="472"/>
      <c r="G1674" s="484"/>
    </row>
    <row r="1675" spans="1:7">
      <c r="A1675" s="447"/>
      <c r="B1675" s="469"/>
      <c r="C1675" s="469"/>
      <c r="D1675" s="470"/>
      <c r="E1675" s="471"/>
      <c r="F1675" s="472"/>
      <c r="G1675" s="484"/>
    </row>
    <row r="1676" spans="1:7">
      <c r="A1676" s="447"/>
      <c r="B1676" s="469"/>
      <c r="C1676" s="469"/>
      <c r="D1676" s="470"/>
      <c r="E1676" s="471"/>
      <c r="F1676" s="472"/>
      <c r="G1676" s="484"/>
    </row>
    <row r="1677" spans="1:7">
      <c r="A1677" s="447"/>
      <c r="B1677" s="469"/>
      <c r="C1677" s="469"/>
      <c r="D1677" s="470"/>
      <c r="E1677" s="471"/>
      <c r="F1677" s="472"/>
      <c r="G1677" s="484"/>
    </row>
    <row r="1678" spans="1:7">
      <c r="A1678" s="447"/>
      <c r="B1678" s="469"/>
      <c r="C1678" s="469"/>
      <c r="D1678" s="470"/>
      <c r="E1678" s="471"/>
      <c r="F1678" s="472"/>
      <c r="G1678" s="484"/>
    </row>
    <row r="1679" spans="1:7">
      <c r="A1679" s="447"/>
      <c r="B1679" s="469"/>
      <c r="C1679" s="469"/>
      <c r="D1679" s="470"/>
      <c r="E1679" s="471"/>
      <c r="F1679" s="472"/>
      <c r="G1679" s="484"/>
    </row>
    <row r="1680" spans="1:7">
      <c r="A1680" s="447"/>
      <c r="B1680" s="469"/>
      <c r="C1680" s="469"/>
      <c r="D1680" s="470"/>
      <c r="E1680" s="471"/>
      <c r="F1680" s="472"/>
      <c r="G1680" s="484"/>
    </row>
    <row r="1681" spans="1:7">
      <c r="A1681" s="447"/>
      <c r="B1681" s="469"/>
      <c r="C1681" s="469"/>
      <c r="D1681" s="470"/>
      <c r="E1681" s="471"/>
      <c r="F1681" s="472"/>
      <c r="G1681" s="484"/>
    </row>
    <row r="1682" spans="1:7">
      <c r="A1682" s="447"/>
      <c r="B1682" s="469"/>
      <c r="C1682" s="469"/>
      <c r="D1682" s="470"/>
      <c r="E1682" s="471"/>
      <c r="F1682" s="472"/>
      <c r="G1682" s="484"/>
    </row>
    <row r="1683" spans="1:7">
      <c r="A1683" s="447"/>
      <c r="B1683" s="469"/>
      <c r="C1683" s="469"/>
      <c r="D1683" s="470"/>
      <c r="E1683" s="471"/>
      <c r="F1683" s="472"/>
      <c r="G1683" s="484"/>
    </row>
    <row r="1684" spans="1:7">
      <c r="A1684" s="447"/>
      <c r="B1684" s="469"/>
      <c r="C1684" s="469"/>
      <c r="D1684" s="470"/>
      <c r="E1684" s="471"/>
      <c r="F1684" s="472"/>
      <c r="G1684" s="484"/>
    </row>
    <row r="1685" spans="1:7">
      <c r="A1685" s="447"/>
      <c r="B1685" s="469"/>
      <c r="C1685" s="469"/>
      <c r="D1685" s="470"/>
      <c r="E1685" s="471"/>
      <c r="F1685" s="472"/>
      <c r="G1685" s="484"/>
    </row>
    <row r="1686" spans="1:7">
      <c r="A1686" s="447"/>
      <c r="B1686" s="469"/>
      <c r="C1686" s="469"/>
      <c r="D1686" s="470"/>
      <c r="E1686" s="471"/>
      <c r="F1686" s="472"/>
      <c r="G1686" s="484"/>
    </row>
    <row r="1687" spans="1:7">
      <c r="A1687" s="447"/>
      <c r="B1687" s="469"/>
      <c r="C1687" s="469"/>
      <c r="D1687" s="470"/>
      <c r="E1687" s="471"/>
      <c r="F1687" s="472"/>
      <c r="G1687" s="484"/>
    </row>
    <row r="1688" spans="1:7">
      <c r="A1688" s="447"/>
      <c r="B1688" s="469"/>
      <c r="C1688" s="469"/>
      <c r="D1688" s="470"/>
      <c r="E1688" s="471"/>
      <c r="F1688" s="472"/>
      <c r="G1688" s="484"/>
    </row>
    <row r="1689" spans="1:7">
      <c r="A1689" s="447"/>
      <c r="B1689" s="469"/>
      <c r="C1689" s="469"/>
      <c r="D1689" s="470"/>
      <c r="E1689" s="471"/>
      <c r="F1689" s="472"/>
      <c r="G1689" s="484"/>
    </row>
    <row r="1690" spans="1:7">
      <c r="A1690" s="447"/>
      <c r="B1690" s="469"/>
      <c r="C1690" s="469"/>
      <c r="D1690" s="470"/>
      <c r="E1690" s="471"/>
      <c r="F1690" s="472"/>
      <c r="G1690" s="484"/>
    </row>
    <row r="1691" spans="1:7">
      <c r="A1691" s="447"/>
      <c r="B1691" s="469"/>
      <c r="C1691" s="469"/>
      <c r="D1691" s="470"/>
      <c r="E1691" s="471"/>
      <c r="F1691" s="472"/>
      <c r="G1691" s="484"/>
    </row>
    <row r="1692" spans="1:7">
      <c r="A1692" s="447"/>
      <c r="B1692" s="469"/>
      <c r="C1692" s="469"/>
      <c r="D1692" s="470"/>
      <c r="E1692" s="471"/>
      <c r="F1692" s="472"/>
      <c r="G1692" s="484"/>
    </row>
    <row r="1693" spans="1:7">
      <c r="A1693" s="447"/>
      <c r="B1693" s="469"/>
      <c r="C1693" s="469"/>
      <c r="D1693" s="470"/>
      <c r="E1693" s="471"/>
      <c r="F1693" s="472"/>
      <c r="G1693" s="484"/>
    </row>
    <row r="1694" spans="1:7">
      <c r="A1694" s="447"/>
      <c r="B1694" s="469"/>
      <c r="C1694" s="469"/>
      <c r="D1694" s="470"/>
      <c r="E1694" s="471"/>
      <c r="F1694" s="472"/>
      <c r="G1694" s="484"/>
    </row>
    <row r="1695" spans="1:7">
      <c r="A1695" s="447"/>
      <c r="B1695" s="469"/>
      <c r="C1695" s="469"/>
      <c r="D1695" s="470"/>
      <c r="E1695" s="471"/>
      <c r="F1695" s="472"/>
      <c r="G1695" s="484"/>
    </row>
    <row r="1696" spans="1:7">
      <c r="A1696" s="447"/>
      <c r="B1696" s="469"/>
      <c r="C1696" s="469"/>
      <c r="D1696" s="470"/>
      <c r="E1696" s="471"/>
      <c r="F1696" s="472"/>
      <c r="G1696" s="484"/>
    </row>
    <row r="1697" spans="1:7">
      <c r="A1697" s="447"/>
      <c r="B1697" s="469"/>
      <c r="C1697" s="469"/>
      <c r="D1697" s="470"/>
      <c r="E1697" s="471"/>
      <c r="F1697" s="472"/>
      <c r="G1697" s="484"/>
    </row>
    <row r="1698" spans="1:7">
      <c r="A1698" s="447"/>
      <c r="B1698" s="469"/>
      <c r="C1698" s="469"/>
      <c r="D1698" s="470"/>
      <c r="E1698" s="471"/>
      <c r="F1698" s="472"/>
      <c r="G1698" s="484"/>
    </row>
    <row r="1699" spans="1:7">
      <c r="A1699" s="447"/>
      <c r="B1699" s="469"/>
      <c r="C1699" s="469"/>
      <c r="D1699" s="470"/>
      <c r="E1699" s="471"/>
      <c r="F1699" s="472"/>
      <c r="G1699" s="484"/>
    </row>
    <row r="1700" spans="1:7">
      <c r="A1700" s="447"/>
      <c r="B1700" s="469"/>
      <c r="C1700" s="469"/>
      <c r="D1700" s="470"/>
      <c r="E1700" s="471"/>
      <c r="F1700" s="472"/>
      <c r="G1700" s="484"/>
    </row>
    <row r="1701" spans="1:7">
      <c r="A1701" s="447"/>
      <c r="B1701" s="469"/>
      <c r="C1701" s="469"/>
      <c r="D1701" s="470"/>
      <c r="E1701" s="471"/>
      <c r="F1701" s="472"/>
      <c r="G1701" s="484"/>
    </row>
    <row r="1702" spans="1:7">
      <c r="A1702" s="447"/>
      <c r="B1702" s="469"/>
      <c r="C1702" s="469"/>
      <c r="D1702" s="470"/>
      <c r="E1702" s="471"/>
      <c r="F1702" s="472"/>
      <c r="G1702" s="484"/>
    </row>
    <row r="1703" spans="1:7">
      <c r="A1703" s="447"/>
      <c r="B1703" s="469"/>
      <c r="C1703" s="469"/>
      <c r="D1703" s="470"/>
      <c r="E1703" s="471"/>
      <c r="F1703" s="472"/>
      <c r="G1703" s="484"/>
    </row>
    <row r="1704" spans="1:7">
      <c r="A1704" s="447"/>
      <c r="B1704" s="469"/>
      <c r="C1704" s="469"/>
      <c r="D1704" s="470"/>
      <c r="E1704" s="471"/>
      <c r="F1704" s="472"/>
      <c r="G1704" s="484"/>
    </row>
    <row r="1705" spans="1:7">
      <c r="A1705" s="447"/>
      <c r="B1705" s="469"/>
      <c r="C1705" s="469"/>
      <c r="D1705" s="470"/>
      <c r="E1705" s="471"/>
      <c r="F1705" s="472"/>
      <c r="G1705" s="484"/>
    </row>
    <row r="1706" spans="1:7">
      <c r="A1706" s="447"/>
      <c r="B1706" s="469"/>
      <c r="C1706" s="469"/>
      <c r="D1706" s="470"/>
      <c r="E1706" s="471"/>
      <c r="F1706" s="472"/>
      <c r="G1706" s="484"/>
    </row>
    <row r="1707" spans="1:7">
      <c r="A1707" s="447"/>
      <c r="B1707" s="469"/>
      <c r="C1707" s="469"/>
      <c r="D1707" s="470"/>
      <c r="E1707" s="471"/>
      <c r="F1707" s="472"/>
      <c r="G1707" s="484"/>
    </row>
    <row r="1708" spans="1:7">
      <c r="A1708" s="447"/>
      <c r="B1708" s="469"/>
      <c r="C1708" s="469"/>
      <c r="D1708" s="470"/>
      <c r="E1708" s="471"/>
      <c r="F1708" s="472"/>
      <c r="G1708" s="484"/>
    </row>
    <row r="1709" spans="1:7">
      <c r="A1709" s="447"/>
      <c r="B1709" s="469"/>
      <c r="C1709" s="469"/>
      <c r="D1709" s="470"/>
      <c r="E1709" s="471"/>
      <c r="F1709" s="472"/>
      <c r="G1709" s="484"/>
    </row>
    <row r="1710" spans="1:7">
      <c r="A1710" s="447"/>
      <c r="B1710" s="469"/>
      <c r="C1710" s="469"/>
      <c r="D1710" s="470"/>
      <c r="E1710" s="471"/>
      <c r="F1710" s="472"/>
      <c r="G1710" s="484"/>
    </row>
    <row r="1711" spans="1:7">
      <c r="A1711" s="447"/>
      <c r="B1711" s="469"/>
      <c r="C1711" s="469"/>
      <c r="D1711" s="470"/>
      <c r="E1711" s="471"/>
      <c r="F1711" s="472"/>
      <c r="G1711" s="484"/>
    </row>
    <row r="1712" spans="1:7">
      <c r="A1712" s="447"/>
      <c r="B1712" s="469"/>
      <c r="C1712" s="469"/>
      <c r="D1712" s="470"/>
      <c r="E1712" s="471"/>
      <c r="F1712" s="472"/>
      <c r="G1712" s="484"/>
    </row>
    <row r="1713" spans="1:7">
      <c r="A1713" s="447"/>
      <c r="B1713" s="469"/>
      <c r="C1713" s="469"/>
      <c r="D1713" s="470"/>
      <c r="E1713" s="471"/>
      <c r="F1713" s="472"/>
      <c r="G1713" s="484"/>
    </row>
    <row r="1714" spans="1:7">
      <c r="A1714" s="447"/>
      <c r="B1714" s="469"/>
      <c r="C1714" s="469"/>
      <c r="D1714" s="470"/>
      <c r="E1714" s="471"/>
      <c r="F1714" s="472"/>
      <c r="G1714" s="484"/>
    </row>
    <row r="1715" spans="1:7">
      <c r="A1715" s="447"/>
      <c r="B1715" s="469"/>
      <c r="C1715" s="469"/>
      <c r="D1715" s="470"/>
      <c r="E1715" s="471"/>
      <c r="F1715" s="472"/>
      <c r="G1715" s="484"/>
    </row>
    <row r="1716" spans="1:7">
      <c r="A1716" s="447"/>
      <c r="B1716" s="469"/>
      <c r="C1716" s="469"/>
      <c r="D1716" s="470"/>
      <c r="E1716" s="471"/>
      <c r="F1716" s="472"/>
      <c r="G1716" s="484"/>
    </row>
    <row r="1717" spans="1:7">
      <c r="A1717" s="447"/>
      <c r="B1717" s="469"/>
      <c r="C1717" s="469"/>
      <c r="D1717" s="470"/>
      <c r="E1717" s="471"/>
      <c r="F1717" s="472"/>
      <c r="G1717" s="484"/>
    </row>
    <row r="1718" spans="1:7">
      <c r="A1718" s="447"/>
      <c r="B1718" s="469"/>
      <c r="C1718" s="469"/>
      <c r="D1718" s="470"/>
      <c r="E1718" s="471"/>
      <c r="F1718" s="472"/>
      <c r="G1718" s="484"/>
    </row>
    <row r="1719" spans="1:7">
      <c r="A1719" s="447"/>
      <c r="B1719" s="469"/>
      <c r="C1719" s="469"/>
      <c r="D1719" s="470"/>
      <c r="E1719" s="471"/>
      <c r="F1719" s="472"/>
      <c r="G1719" s="484"/>
    </row>
    <row r="1720" spans="1:7">
      <c r="A1720" s="447"/>
      <c r="B1720" s="469"/>
      <c r="C1720" s="469"/>
      <c r="D1720" s="470"/>
      <c r="E1720" s="471"/>
      <c r="F1720" s="472"/>
      <c r="G1720" s="484"/>
    </row>
    <row r="1721" spans="1:7">
      <c r="A1721" s="447"/>
      <c r="B1721" s="469"/>
      <c r="C1721" s="469"/>
      <c r="D1721" s="470"/>
      <c r="E1721" s="471"/>
      <c r="F1721" s="472"/>
      <c r="G1721" s="484"/>
    </row>
    <row r="1722" spans="1:7">
      <c r="A1722" s="447"/>
      <c r="B1722" s="469"/>
      <c r="C1722" s="469"/>
      <c r="D1722" s="470"/>
      <c r="E1722" s="471"/>
      <c r="F1722" s="472"/>
      <c r="G1722" s="484"/>
    </row>
    <row r="1723" spans="1:7">
      <c r="A1723" s="447"/>
      <c r="B1723" s="469"/>
      <c r="C1723" s="469"/>
      <c r="D1723" s="470"/>
      <c r="E1723" s="471"/>
      <c r="F1723" s="472"/>
      <c r="G1723" s="484"/>
    </row>
    <row r="1724" spans="1:7">
      <c r="A1724" s="447"/>
      <c r="B1724" s="469"/>
      <c r="C1724" s="469"/>
      <c r="D1724" s="470"/>
      <c r="E1724" s="471"/>
      <c r="F1724" s="472"/>
      <c r="G1724" s="484"/>
    </row>
    <row r="1725" spans="1:7">
      <c r="A1725" s="447"/>
      <c r="B1725" s="469"/>
      <c r="C1725" s="469"/>
      <c r="D1725" s="470"/>
      <c r="E1725" s="471"/>
      <c r="F1725" s="472"/>
      <c r="G1725" s="484"/>
    </row>
    <row r="1726" spans="1:7">
      <c r="A1726" s="447"/>
      <c r="B1726" s="469"/>
      <c r="C1726" s="469"/>
      <c r="D1726" s="470"/>
      <c r="E1726" s="471"/>
      <c r="F1726" s="472"/>
      <c r="G1726" s="484"/>
    </row>
    <row r="1727" spans="1:7">
      <c r="A1727" s="447"/>
      <c r="B1727" s="469"/>
      <c r="C1727" s="469"/>
      <c r="D1727" s="470"/>
      <c r="E1727" s="471"/>
      <c r="F1727" s="472"/>
      <c r="G1727" s="484"/>
    </row>
    <row r="1728" spans="1:7">
      <c r="A1728" s="447"/>
      <c r="B1728" s="469"/>
      <c r="C1728" s="469"/>
      <c r="D1728" s="470"/>
      <c r="E1728" s="471"/>
      <c r="F1728" s="472"/>
      <c r="G1728" s="484"/>
    </row>
    <row r="1729" spans="1:7">
      <c r="A1729" s="447"/>
      <c r="B1729" s="469"/>
      <c r="C1729" s="469"/>
      <c r="D1729" s="470"/>
      <c r="E1729" s="471"/>
      <c r="F1729" s="472"/>
      <c r="G1729" s="484"/>
    </row>
    <row r="1730" spans="1:7">
      <c r="A1730" s="447"/>
      <c r="B1730" s="469"/>
      <c r="C1730" s="469"/>
      <c r="D1730" s="470"/>
      <c r="E1730" s="471"/>
      <c r="F1730" s="472"/>
      <c r="G1730" s="484"/>
    </row>
    <row r="1731" spans="1:7">
      <c r="A1731" s="447"/>
      <c r="B1731" s="469"/>
      <c r="C1731" s="469"/>
      <c r="D1731" s="470"/>
      <c r="E1731" s="471"/>
      <c r="F1731" s="472"/>
      <c r="G1731" s="484"/>
    </row>
    <row r="1732" spans="1:7">
      <c r="A1732" s="447"/>
      <c r="B1732" s="469"/>
      <c r="C1732" s="469"/>
      <c r="D1732" s="470"/>
      <c r="E1732" s="471"/>
      <c r="F1732" s="472"/>
      <c r="G1732" s="484"/>
    </row>
    <row r="1733" spans="1:7">
      <c r="A1733" s="447"/>
      <c r="B1733" s="469"/>
      <c r="C1733" s="469"/>
      <c r="D1733" s="470"/>
      <c r="E1733" s="471"/>
      <c r="F1733" s="472"/>
      <c r="G1733" s="484"/>
    </row>
    <row r="1734" spans="1:7">
      <c r="A1734" s="447"/>
      <c r="B1734" s="469"/>
      <c r="C1734" s="469"/>
      <c r="D1734" s="470"/>
      <c r="E1734" s="471"/>
      <c r="F1734" s="472"/>
      <c r="G1734" s="484"/>
    </row>
    <row r="1735" spans="1:7">
      <c r="A1735" s="447"/>
      <c r="B1735" s="469"/>
      <c r="C1735" s="469"/>
      <c r="D1735" s="470"/>
      <c r="E1735" s="471"/>
      <c r="F1735" s="472"/>
      <c r="G1735" s="484"/>
    </row>
    <row r="1736" spans="1:7">
      <c r="A1736" s="447"/>
      <c r="B1736" s="469"/>
      <c r="C1736" s="469"/>
      <c r="D1736" s="470"/>
      <c r="E1736" s="471"/>
      <c r="F1736" s="472"/>
      <c r="G1736" s="484"/>
    </row>
    <row r="1737" spans="1:7">
      <c r="A1737" s="447"/>
      <c r="B1737" s="469"/>
      <c r="C1737" s="469"/>
      <c r="D1737" s="470"/>
      <c r="E1737" s="471"/>
      <c r="F1737" s="472"/>
      <c r="G1737" s="484"/>
    </row>
    <row r="1738" spans="1:7">
      <c r="A1738" s="447"/>
      <c r="B1738" s="469"/>
      <c r="C1738" s="469"/>
      <c r="D1738" s="470"/>
      <c r="E1738" s="471"/>
      <c r="F1738" s="472"/>
      <c r="G1738" s="484"/>
    </row>
    <row r="1739" spans="1:7">
      <c r="A1739" s="447"/>
      <c r="B1739" s="469"/>
      <c r="C1739" s="469"/>
      <c r="D1739" s="470"/>
      <c r="E1739" s="471"/>
      <c r="F1739" s="472"/>
      <c r="G1739" s="484"/>
    </row>
    <row r="1740" spans="1:7">
      <c r="A1740" s="447"/>
      <c r="B1740" s="469"/>
      <c r="C1740" s="469"/>
      <c r="D1740" s="470"/>
      <c r="E1740" s="471"/>
      <c r="F1740" s="472"/>
      <c r="G1740" s="484"/>
    </row>
    <row r="1741" spans="1:7">
      <c r="A1741" s="447"/>
      <c r="B1741" s="469"/>
      <c r="C1741" s="469"/>
      <c r="D1741" s="470"/>
      <c r="E1741" s="471"/>
      <c r="F1741" s="472"/>
      <c r="G1741" s="484"/>
    </row>
    <row r="1742" spans="1:7">
      <c r="A1742" s="447"/>
      <c r="B1742" s="469"/>
      <c r="C1742" s="469"/>
      <c r="D1742" s="470"/>
      <c r="E1742" s="471"/>
      <c r="F1742" s="472"/>
      <c r="G1742" s="484"/>
    </row>
    <row r="1743" spans="1:7">
      <c r="A1743" s="447"/>
      <c r="B1743" s="469"/>
      <c r="C1743" s="469"/>
      <c r="D1743" s="470"/>
      <c r="E1743" s="471"/>
      <c r="F1743" s="472"/>
      <c r="G1743" s="484"/>
    </row>
    <row r="1744" spans="1:7">
      <c r="A1744" s="447"/>
      <c r="B1744" s="469"/>
      <c r="C1744" s="469"/>
      <c r="D1744" s="470"/>
      <c r="E1744" s="471"/>
      <c r="F1744" s="472"/>
      <c r="G1744" s="484"/>
    </row>
    <row r="1745" spans="1:7">
      <c r="A1745" s="447"/>
      <c r="B1745" s="469"/>
      <c r="C1745" s="469"/>
      <c r="D1745" s="470"/>
      <c r="E1745" s="471"/>
      <c r="F1745" s="472"/>
      <c r="G1745" s="484"/>
    </row>
    <row r="1746" spans="1:7">
      <c r="A1746" s="447"/>
      <c r="B1746" s="469"/>
      <c r="C1746" s="469"/>
      <c r="D1746" s="470"/>
      <c r="E1746" s="471"/>
      <c r="F1746" s="472"/>
      <c r="G1746" s="484"/>
    </row>
    <row r="1747" spans="1:7">
      <c r="A1747" s="447"/>
      <c r="B1747" s="469"/>
      <c r="C1747" s="469"/>
      <c r="D1747" s="470"/>
      <c r="E1747" s="471"/>
      <c r="F1747" s="472"/>
      <c r="G1747" s="484"/>
    </row>
    <row r="1748" spans="1:7">
      <c r="A1748" s="447"/>
      <c r="B1748" s="469"/>
      <c r="C1748" s="469"/>
      <c r="D1748" s="470"/>
      <c r="E1748" s="471"/>
      <c r="F1748" s="472"/>
      <c r="G1748" s="484"/>
    </row>
    <row r="1749" spans="1:7">
      <c r="A1749" s="447"/>
      <c r="B1749" s="469"/>
      <c r="C1749" s="469"/>
      <c r="D1749" s="470"/>
      <c r="E1749" s="471"/>
      <c r="F1749" s="472"/>
      <c r="G1749" s="484"/>
    </row>
    <row r="1750" spans="1:7">
      <c r="A1750" s="447"/>
      <c r="B1750" s="469"/>
      <c r="C1750" s="469"/>
      <c r="D1750" s="470"/>
      <c r="E1750" s="471"/>
      <c r="F1750" s="472"/>
      <c r="G1750" s="484"/>
    </row>
    <row r="1751" spans="1:7">
      <c r="A1751" s="447"/>
      <c r="B1751" s="469"/>
      <c r="C1751" s="469"/>
      <c r="D1751" s="470"/>
      <c r="E1751" s="471"/>
      <c r="F1751" s="472"/>
      <c r="G1751" s="484"/>
    </row>
    <row r="1752" spans="1:7">
      <c r="A1752" s="447"/>
      <c r="B1752" s="469"/>
      <c r="C1752" s="469"/>
      <c r="D1752" s="470"/>
      <c r="E1752" s="471"/>
      <c r="F1752" s="472"/>
      <c r="G1752" s="484"/>
    </row>
    <row r="1753" spans="1:7">
      <c r="A1753" s="447"/>
      <c r="B1753" s="469"/>
      <c r="C1753" s="469"/>
      <c r="D1753" s="470"/>
      <c r="E1753" s="471"/>
      <c r="F1753" s="472"/>
      <c r="G1753" s="484"/>
    </row>
    <row r="1754" spans="1:7">
      <c r="A1754" s="447"/>
      <c r="B1754" s="469"/>
      <c r="C1754" s="469"/>
      <c r="D1754" s="470"/>
      <c r="E1754" s="471"/>
      <c r="F1754" s="472"/>
      <c r="G1754" s="484"/>
    </row>
    <row r="1755" spans="1:7">
      <c r="A1755" s="447"/>
      <c r="B1755" s="469"/>
      <c r="C1755" s="469"/>
      <c r="D1755" s="470"/>
      <c r="E1755" s="471"/>
      <c r="F1755" s="472"/>
      <c r="G1755" s="484"/>
    </row>
    <row r="1756" spans="1:7">
      <c r="A1756" s="447"/>
      <c r="B1756" s="469"/>
      <c r="C1756" s="469"/>
      <c r="D1756" s="470"/>
      <c r="E1756" s="471"/>
      <c r="F1756" s="472"/>
      <c r="G1756" s="484"/>
    </row>
    <row r="1757" spans="1:7">
      <c r="A1757" s="447"/>
      <c r="B1757" s="469"/>
      <c r="C1757" s="469"/>
      <c r="D1757" s="470"/>
      <c r="E1757" s="471"/>
      <c r="F1757" s="472"/>
      <c r="G1757" s="484"/>
    </row>
    <row r="1758" spans="1:7">
      <c r="A1758" s="447"/>
      <c r="B1758" s="469"/>
      <c r="C1758" s="469"/>
      <c r="D1758" s="470"/>
      <c r="E1758" s="471"/>
      <c r="F1758" s="472"/>
      <c r="G1758" s="484"/>
    </row>
    <row r="1759" spans="1:7">
      <c r="A1759" s="447"/>
      <c r="B1759" s="469"/>
      <c r="C1759" s="469"/>
      <c r="D1759" s="470"/>
      <c r="E1759" s="471"/>
      <c r="F1759" s="472"/>
      <c r="G1759" s="484"/>
    </row>
    <row r="1760" spans="1:7">
      <c r="A1760" s="447"/>
      <c r="B1760" s="469"/>
      <c r="C1760" s="469"/>
      <c r="D1760" s="470"/>
      <c r="E1760" s="471"/>
      <c r="F1760" s="472"/>
      <c r="G1760" s="484"/>
    </row>
    <row r="1761" spans="1:7">
      <c r="A1761" s="447"/>
      <c r="B1761" s="469"/>
      <c r="C1761" s="469"/>
      <c r="D1761" s="470"/>
      <c r="E1761" s="471"/>
      <c r="F1761" s="472"/>
      <c r="G1761" s="484"/>
    </row>
    <row r="1762" spans="1:7">
      <c r="A1762" s="447"/>
      <c r="B1762" s="469"/>
      <c r="C1762" s="469"/>
      <c r="D1762" s="470"/>
      <c r="E1762" s="471"/>
      <c r="F1762" s="472"/>
      <c r="G1762" s="484"/>
    </row>
    <row r="1763" spans="1:7">
      <c r="A1763" s="447"/>
      <c r="B1763" s="469"/>
      <c r="C1763" s="469"/>
      <c r="D1763" s="470"/>
      <c r="E1763" s="471"/>
      <c r="F1763" s="472"/>
      <c r="G1763" s="484"/>
    </row>
    <row r="1764" spans="1:7">
      <c r="A1764" s="447"/>
      <c r="B1764" s="469"/>
      <c r="C1764" s="469"/>
      <c r="D1764" s="470"/>
      <c r="E1764" s="471"/>
      <c r="F1764" s="472"/>
      <c r="G1764" s="484"/>
    </row>
    <row r="1765" spans="1:7">
      <c r="A1765" s="447"/>
      <c r="B1765" s="469"/>
      <c r="C1765" s="469"/>
      <c r="D1765" s="470"/>
      <c r="E1765" s="471"/>
      <c r="F1765" s="472"/>
      <c r="G1765" s="484"/>
    </row>
    <row r="1766" spans="1:7">
      <c r="A1766" s="447"/>
      <c r="B1766" s="469"/>
      <c r="C1766" s="469"/>
      <c r="D1766" s="470"/>
      <c r="E1766" s="471"/>
      <c r="F1766" s="472"/>
      <c r="G1766" s="484"/>
    </row>
    <row r="1767" spans="1:7">
      <c r="A1767" s="447"/>
      <c r="B1767" s="469"/>
      <c r="C1767" s="469"/>
      <c r="D1767" s="470"/>
      <c r="E1767" s="471"/>
      <c r="F1767" s="472"/>
      <c r="G1767" s="484"/>
    </row>
    <row r="1768" spans="1:7">
      <c r="A1768" s="447"/>
      <c r="B1768" s="469"/>
      <c r="C1768" s="469"/>
      <c r="D1768" s="470"/>
      <c r="E1768" s="471"/>
      <c r="F1768" s="472"/>
      <c r="G1768" s="484"/>
    </row>
    <row r="1769" spans="1:7">
      <c r="A1769" s="447"/>
      <c r="B1769" s="469"/>
      <c r="C1769" s="469"/>
      <c r="D1769" s="470"/>
      <c r="E1769" s="471"/>
      <c r="F1769" s="472"/>
      <c r="G1769" s="484"/>
    </row>
    <row r="1770" spans="1:7">
      <c r="A1770" s="447"/>
      <c r="B1770" s="469"/>
      <c r="C1770" s="469"/>
      <c r="D1770" s="470"/>
      <c r="E1770" s="471"/>
      <c r="F1770" s="472"/>
      <c r="G1770" s="484"/>
    </row>
    <row r="1771" spans="1:7">
      <c r="A1771" s="447"/>
      <c r="B1771" s="469"/>
      <c r="C1771" s="469"/>
      <c r="D1771" s="470"/>
      <c r="E1771" s="471"/>
      <c r="F1771" s="472"/>
      <c r="G1771" s="484"/>
    </row>
    <row r="1772" spans="1:7">
      <c r="A1772" s="447"/>
      <c r="B1772" s="469"/>
      <c r="C1772" s="469"/>
      <c r="D1772" s="470"/>
      <c r="E1772" s="471"/>
      <c r="F1772" s="472"/>
      <c r="G1772" s="484"/>
    </row>
    <row r="1773" spans="1:7">
      <c r="A1773" s="447"/>
      <c r="B1773" s="469"/>
      <c r="C1773" s="469"/>
      <c r="D1773" s="470"/>
      <c r="E1773" s="471"/>
      <c r="F1773" s="472"/>
      <c r="G1773" s="484"/>
    </row>
    <row r="1774" spans="1:7">
      <c r="A1774" s="447"/>
      <c r="B1774" s="469"/>
      <c r="C1774" s="469"/>
      <c r="D1774" s="470"/>
      <c r="E1774" s="471"/>
      <c r="F1774" s="472"/>
      <c r="G1774" s="484"/>
    </row>
    <row r="1775" spans="1:7">
      <c r="A1775" s="447"/>
      <c r="B1775" s="469"/>
      <c r="C1775" s="469"/>
      <c r="D1775" s="470"/>
      <c r="E1775" s="471"/>
      <c r="F1775" s="472"/>
      <c r="G1775" s="484"/>
    </row>
    <row r="1776" spans="1:7">
      <c r="A1776" s="447"/>
      <c r="B1776" s="469"/>
      <c r="C1776" s="469"/>
      <c r="D1776" s="470"/>
      <c r="E1776" s="471"/>
      <c r="F1776" s="472"/>
      <c r="G1776" s="484"/>
    </row>
    <row r="1777" spans="1:7">
      <c r="A1777" s="447"/>
      <c r="B1777" s="469"/>
      <c r="C1777" s="469"/>
      <c r="D1777" s="470"/>
      <c r="E1777" s="471"/>
      <c r="F1777" s="472"/>
      <c r="G1777" s="484"/>
    </row>
    <row r="1778" spans="1:7">
      <c r="A1778" s="447"/>
      <c r="B1778" s="469"/>
      <c r="C1778" s="469"/>
      <c r="D1778" s="470"/>
      <c r="E1778" s="471"/>
      <c r="F1778" s="472"/>
      <c r="G1778" s="484"/>
    </row>
    <row r="1779" spans="1:7">
      <c r="A1779" s="447"/>
      <c r="B1779" s="469"/>
      <c r="C1779" s="469"/>
      <c r="D1779" s="470"/>
      <c r="E1779" s="471"/>
      <c r="F1779" s="472"/>
      <c r="G1779" s="484"/>
    </row>
    <row r="1780" spans="1:7">
      <c r="A1780" s="447"/>
      <c r="B1780" s="469"/>
      <c r="C1780" s="469"/>
      <c r="D1780" s="470"/>
      <c r="E1780" s="471"/>
      <c r="F1780" s="472"/>
      <c r="G1780" s="484"/>
    </row>
    <row r="1781" spans="1:7">
      <c r="A1781" s="447"/>
      <c r="B1781" s="469"/>
      <c r="C1781" s="469"/>
      <c r="D1781" s="470"/>
      <c r="E1781" s="471"/>
      <c r="F1781" s="472"/>
      <c r="G1781" s="484"/>
    </row>
    <row r="1782" spans="1:7">
      <c r="A1782" s="447"/>
      <c r="B1782" s="469"/>
      <c r="C1782" s="469"/>
      <c r="D1782" s="470"/>
      <c r="E1782" s="471"/>
      <c r="F1782" s="472"/>
      <c r="G1782" s="484"/>
    </row>
    <row r="1783" spans="1:7">
      <c r="A1783" s="447"/>
      <c r="B1783" s="469"/>
      <c r="C1783" s="469"/>
      <c r="D1783" s="470"/>
      <c r="E1783" s="471"/>
      <c r="F1783" s="472"/>
      <c r="G1783" s="484"/>
    </row>
    <row r="1784" spans="1:7">
      <c r="A1784" s="447"/>
      <c r="B1784" s="469"/>
      <c r="C1784" s="469"/>
      <c r="D1784" s="470"/>
      <c r="E1784" s="471"/>
      <c r="F1784" s="472"/>
      <c r="G1784" s="484"/>
    </row>
    <row r="1785" spans="1:7">
      <c r="A1785" s="447"/>
      <c r="B1785" s="469"/>
      <c r="C1785" s="469"/>
      <c r="D1785" s="470"/>
      <c r="E1785" s="471"/>
      <c r="F1785" s="472"/>
      <c r="G1785" s="484"/>
    </row>
    <row r="1786" spans="1:7">
      <c r="A1786" s="447"/>
      <c r="B1786" s="469"/>
      <c r="C1786" s="469"/>
      <c r="D1786" s="470"/>
      <c r="E1786" s="471"/>
      <c r="F1786" s="472"/>
      <c r="G1786" s="484"/>
    </row>
    <row r="1787" spans="1:7">
      <c r="A1787" s="447"/>
      <c r="B1787" s="469"/>
      <c r="C1787" s="469"/>
      <c r="D1787" s="470"/>
      <c r="E1787" s="471"/>
      <c r="F1787" s="472"/>
      <c r="G1787" s="484"/>
    </row>
    <row r="1788" spans="1:7">
      <c r="A1788" s="447"/>
      <c r="B1788" s="469"/>
      <c r="C1788" s="469"/>
      <c r="D1788" s="470"/>
      <c r="E1788" s="471"/>
      <c r="F1788" s="472"/>
      <c r="G1788" s="484"/>
    </row>
    <row r="1789" spans="1:7">
      <c r="A1789" s="447"/>
      <c r="B1789" s="469"/>
      <c r="C1789" s="469"/>
      <c r="D1789" s="470"/>
      <c r="E1789" s="471"/>
      <c r="F1789" s="472"/>
      <c r="G1789" s="484"/>
    </row>
    <row r="1790" spans="1:7">
      <c r="A1790" s="447"/>
      <c r="B1790" s="469"/>
      <c r="C1790" s="469"/>
      <c r="D1790" s="470"/>
      <c r="E1790" s="471"/>
      <c r="F1790" s="472"/>
      <c r="G1790" s="484"/>
    </row>
    <row r="1791" spans="1:7">
      <c r="A1791" s="447"/>
      <c r="B1791" s="469"/>
      <c r="C1791" s="469"/>
      <c r="D1791" s="470"/>
      <c r="E1791" s="471"/>
      <c r="F1791" s="472"/>
      <c r="G1791" s="484"/>
    </row>
    <row r="1792" spans="1:7">
      <c r="A1792" s="447"/>
      <c r="B1792" s="469"/>
      <c r="C1792" s="469"/>
      <c r="D1792" s="470"/>
      <c r="E1792" s="471"/>
      <c r="F1792" s="472"/>
      <c r="G1792" s="484"/>
    </row>
    <row r="1793" spans="1:7">
      <c r="A1793" s="447"/>
      <c r="B1793" s="469"/>
      <c r="C1793" s="469"/>
      <c r="D1793" s="470"/>
      <c r="E1793" s="471"/>
      <c r="F1793" s="472"/>
      <c r="G1793" s="484"/>
    </row>
    <row r="1794" spans="1:7">
      <c r="A1794" s="447"/>
      <c r="B1794" s="469"/>
      <c r="C1794" s="469"/>
      <c r="D1794" s="470"/>
      <c r="E1794" s="471"/>
      <c r="F1794" s="472"/>
      <c r="G1794" s="484"/>
    </row>
    <row r="1795" spans="1:7">
      <c r="A1795" s="447"/>
      <c r="B1795" s="469"/>
      <c r="C1795" s="469"/>
      <c r="D1795" s="470"/>
      <c r="E1795" s="471"/>
      <c r="F1795" s="472"/>
      <c r="G1795" s="484"/>
    </row>
    <row r="1796" spans="1:7">
      <c r="A1796" s="447"/>
      <c r="B1796" s="469"/>
      <c r="C1796" s="469"/>
      <c r="D1796" s="470"/>
      <c r="E1796" s="471"/>
      <c r="F1796" s="472"/>
      <c r="G1796" s="484"/>
    </row>
    <row r="1797" spans="1:7">
      <c r="A1797" s="447"/>
      <c r="B1797" s="469"/>
      <c r="C1797" s="469"/>
      <c r="D1797" s="470"/>
      <c r="E1797" s="471"/>
      <c r="F1797" s="472"/>
      <c r="G1797" s="484"/>
    </row>
    <row r="1798" spans="1:7">
      <c r="A1798" s="447"/>
      <c r="B1798" s="469"/>
      <c r="C1798" s="469"/>
      <c r="D1798" s="470"/>
      <c r="E1798" s="471"/>
      <c r="F1798" s="472"/>
      <c r="G1798" s="484"/>
    </row>
    <row r="1799" spans="1:7">
      <c r="A1799" s="447"/>
      <c r="B1799" s="469"/>
      <c r="C1799" s="469"/>
      <c r="D1799" s="470"/>
      <c r="E1799" s="471"/>
      <c r="F1799" s="472"/>
      <c r="G1799" s="484"/>
    </row>
    <row r="1800" spans="1:7">
      <c r="A1800" s="447"/>
      <c r="B1800" s="469"/>
      <c r="C1800" s="469"/>
      <c r="D1800" s="470"/>
      <c r="E1800" s="471"/>
      <c r="F1800" s="472"/>
      <c r="G1800" s="484"/>
    </row>
    <row r="1801" spans="1:7">
      <c r="A1801" s="447"/>
      <c r="B1801" s="469"/>
      <c r="C1801" s="469"/>
      <c r="D1801" s="470"/>
      <c r="E1801" s="471"/>
      <c r="F1801" s="472"/>
      <c r="G1801" s="484"/>
    </row>
    <row r="1802" spans="1:7">
      <c r="A1802" s="447"/>
      <c r="B1802" s="469"/>
      <c r="C1802" s="469"/>
      <c r="D1802" s="470"/>
      <c r="E1802" s="471"/>
      <c r="F1802" s="472"/>
      <c r="G1802" s="484"/>
    </row>
    <row r="1803" spans="1:7">
      <c r="A1803" s="447"/>
      <c r="B1803" s="469"/>
      <c r="C1803" s="469"/>
      <c r="D1803" s="470"/>
      <c r="E1803" s="471"/>
      <c r="F1803" s="472"/>
      <c r="G1803" s="484"/>
    </row>
    <row r="1804" spans="1:7">
      <c r="A1804" s="447"/>
      <c r="B1804" s="469"/>
      <c r="C1804" s="469"/>
      <c r="D1804" s="470"/>
      <c r="E1804" s="471"/>
      <c r="F1804" s="472"/>
      <c r="G1804" s="484"/>
    </row>
    <row r="1805" spans="1:7">
      <c r="A1805" s="447"/>
      <c r="B1805" s="469"/>
      <c r="C1805" s="469"/>
      <c r="D1805" s="470"/>
      <c r="E1805" s="471"/>
      <c r="F1805" s="472"/>
      <c r="G1805" s="484"/>
    </row>
    <row r="1806" spans="1:7">
      <c r="A1806" s="447"/>
      <c r="B1806" s="469"/>
      <c r="C1806" s="469"/>
      <c r="D1806" s="470"/>
      <c r="E1806" s="471"/>
      <c r="F1806" s="472"/>
      <c r="G1806" s="484"/>
    </row>
    <row r="1807" spans="1:7">
      <c r="A1807" s="447"/>
      <c r="B1807" s="469"/>
      <c r="C1807" s="469"/>
      <c r="D1807" s="470"/>
      <c r="E1807" s="471"/>
      <c r="F1807" s="472"/>
      <c r="G1807" s="484"/>
    </row>
    <row r="1808" spans="1:7">
      <c r="A1808" s="447"/>
      <c r="B1808" s="469"/>
      <c r="C1808" s="469"/>
      <c r="D1808" s="470"/>
      <c r="E1808" s="471"/>
      <c r="F1808" s="472"/>
      <c r="G1808" s="484"/>
    </row>
    <row r="1809" spans="1:7">
      <c r="A1809" s="447"/>
      <c r="B1809" s="469"/>
      <c r="C1809" s="469"/>
      <c r="D1809" s="470"/>
      <c r="E1809" s="471"/>
      <c r="F1809" s="472"/>
      <c r="G1809" s="484"/>
    </row>
    <row r="1810" spans="1:7">
      <c r="A1810" s="447"/>
      <c r="B1810" s="469"/>
      <c r="C1810" s="469"/>
      <c r="D1810" s="470"/>
      <c r="E1810" s="471"/>
      <c r="F1810" s="472"/>
      <c r="G1810" s="484"/>
    </row>
    <row r="1811" spans="1:7">
      <c r="A1811" s="447"/>
      <c r="B1811" s="469"/>
      <c r="C1811" s="469"/>
      <c r="D1811" s="470"/>
      <c r="E1811" s="471"/>
      <c r="F1811" s="472"/>
      <c r="G1811" s="484"/>
    </row>
    <row r="1812" spans="1:7">
      <c r="A1812" s="447"/>
      <c r="B1812" s="469"/>
      <c r="C1812" s="469"/>
      <c r="D1812" s="470"/>
      <c r="E1812" s="471"/>
      <c r="F1812" s="472"/>
      <c r="G1812" s="484"/>
    </row>
    <row r="1813" spans="1:7">
      <c r="A1813" s="447"/>
      <c r="B1813" s="469"/>
      <c r="C1813" s="469"/>
      <c r="D1813" s="470"/>
      <c r="E1813" s="471"/>
      <c r="F1813" s="472"/>
      <c r="G1813" s="484"/>
    </row>
    <row r="1814" spans="1:7">
      <c r="A1814" s="447"/>
      <c r="B1814" s="469"/>
      <c r="C1814" s="469"/>
      <c r="D1814" s="470"/>
      <c r="E1814" s="471"/>
      <c r="F1814" s="472"/>
      <c r="G1814" s="484"/>
    </row>
    <row r="1815" spans="1:7">
      <c r="A1815" s="447"/>
      <c r="B1815" s="469"/>
      <c r="C1815" s="469"/>
      <c r="D1815" s="470"/>
      <c r="E1815" s="471"/>
      <c r="F1815" s="472"/>
      <c r="G1815" s="484"/>
    </row>
    <row r="1816" spans="1:7">
      <c r="A1816" s="447"/>
      <c r="B1816" s="469"/>
      <c r="C1816" s="469"/>
      <c r="D1816" s="470"/>
      <c r="E1816" s="471"/>
      <c r="F1816" s="472"/>
      <c r="G1816" s="484"/>
    </row>
    <row r="1817" spans="1:7">
      <c r="A1817" s="447"/>
      <c r="B1817" s="469"/>
      <c r="C1817" s="469"/>
      <c r="D1817" s="470"/>
      <c r="E1817" s="471"/>
      <c r="F1817" s="472"/>
      <c r="G1817" s="484"/>
    </row>
    <row r="1818" spans="1:7">
      <c r="A1818" s="447"/>
      <c r="B1818" s="469"/>
      <c r="C1818" s="469"/>
      <c r="D1818" s="470"/>
      <c r="E1818" s="471"/>
      <c r="F1818" s="472"/>
      <c r="G1818" s="484"/>
    </row>
    <row r="1819" spans="1:7">
      <c r="A1819" s="447"/>
      <c r="B1819" s="469"/>
      <c r="C1819" s="469"/>
      <c r="D1819" s="470"/>
      <c r="E1819" s="471"/>
      <c r="F1819" s="472"/>
      <c r="G1819" s="484"/>
    </row>
    <row r="1820" spans="1:7">
      <c r="A1820" s="447"/>
      <c r="B1820" s="469"/>
      <c r="C1820" s="469"/>
      <c r="D1820" s="470"/>
      <c r="E1820" s="471"/>
      <c r="F1820" s="472"/>
      <c r="G1820" s="484"/>
    </row>
    <row r="1821" spans="1:7">
      <c r="A1821" s="447"/>
      <c r="B1821" s="469"/>
      <c r="C1821" s="469"/>
      <c r="D1821" s="470"/>
      <c r="E1821" s="471"/>
      <c r="F1821" s="472"/>
      <c r="G1821" s="484"/>
    </row>
    <row r="1822" spans="1:7">
      <c r="A1822" s="447"/>
      <c r="B1822" s="469"/>
      <c r="C1822" s="469"/>
      <c r="D1822" s="470"/>
      <c r="E1822" s="471"/>
      <c r="F1822" s="472"/>
      <c r="G1822" s="484"/>
    </row>
    <row r="1823" spans="1:7">
      <c r="A1823" s="447"/>
      <c r="B1823" s="469"/>
      <c r="C1823" s="469"/>
      <c r="D1823" s="470"/>
      <c r="E1823" s="471"/>
      <c r="F1823" s="472"/>
      <c r="G1823" s="484"/>
    </row>
    <row r="1824" spans="1:7">
      <c r="A1824" s="447"/>
      <c r="B1824" s="469"/>
      <c r="C1824" s="469"/>
      <c r="D1824" s="470"/>
      <c r="E1824" s="471"/>
      <c r="F1824" s="472"/>
      <c r="G1824" s="484"/>
    </row>
    <row r="1825" spans="1:7">
      <c r="A1825" s="447"/>
      <c r="B1825" s="469"/>
      <c r="C1825" s="469"/>
      <c r="D1825" s="470"/>
      <c r="E1825" s="471"/>
      <c r="F1825" s="472"/>
      <c r="G1825" s="484"/>
    </row>
    <row r="1826" spans="1:7">
      <c r="A1826" s="447"/>
      <c r="B1826" s="469"/>
      <c r="C1826" s="469"/>
      <c r="D1826" s="470"/>
      <c r="E1826" s="471"/>
      <c r="F1826" s="472"/>
      <c r="G1826" s="484"/>
    </row>
    <row r="1827" spans="1:7">
      <c r="A1827" s="447"/>
      <c r="B1827" s="469"/>
      <c r="C1827" s="469"/>
      <c r="D1827" s="470"/>
      <c r="E1827" s="471"/>
      <c r="F1827" s="472"/>
      <c r="G1827" s="484"/>
    </row>
    <row r="1828" spans="1:7">
      <c r="A1828" s="447"/>
      <c r="B1828" s="469"/>
      <c r="C1828" s="469"/>
      <c r="D1828" s="470"/>
      <c r="E1828" s="471"/>
      <c r="F1828" s="472"/>
      <c r="G1828" s="484"/>
    </row>
    <row r="1829" spans="1:7">
      <c r="A1829" s="447"/>
      <c r="B1829" s="469"/>
      <c r="C1829" s="469"/>
      <c r="D1829" s="470"/>
      <c r="E1829" s="471"/>
      <c r="F1829" s="472"/>
      <c r="G1829" s="484"/>
    </row>
    <row r="1830" spans="1:7">
      <c r="A1830" s="447"/>
      <c r="B1830" s="469"/>
      <c r="C1830" s="469"/>
      <c r="D1830" s="470"/>
      <c r="E1830" s="471"/>
      <c r="F1830" s="472"/>
      <c r="G1830" s="484"/>
    </row>
    <row r="1831" spans="1:7">
      <c r="A1831" s="447"/>
      <c r="B1831" s="469"/>
      <c r="C1831" s="469"/>
      <c r="D1831" s="470"/>
      <c r="E1831" s="471"/>
      <c r="F1831" s="472"/>
      <c r="G1831" s="484"/>
    </row>
    <row r="1832" spans="1:7">
      <c r="A1832" s="447"/>
      <c r="B1832" s="469"/>
      <c r="C1832" s="469"/>
      <c r="D1832" s="470"/>
      <c r="E1832" s="471"/>
      <c r="F1832" s="472"/>
      <c r="G1832" s="484"/>
    </row>
    <row r="1833" spans="1:7">
      <c r="A1833" s="447"/>
      <c r="B1833" s="469"/>
      <c r="C1833" s="469"/>
      <c r="D1833" s="470"/>
      <c r="E1833" s="471"/>
      <c r="F1833" s="472"/>
      <c r="G1833" s="484"/>
    </row>
    <row r="1834" spans="1:7">
      <c r="A1834" s="447"/>
      <c r="B1834" s="469"/>
      <c r="C1834" s="469"/>
      <c r="D1834" s="470"/>
      <c r="E1834" s="471"/>
      <c r="F1834" s="472"/>
      <c r="G1834" s="484"/>
    </row>
    <row r="1835" spans="1:7">
      <c r="A1835" s="447"/>
      <c r="B1835" s="469"/>
      <c r="C1835" s="469"/>
      <c r="D1835" s="470"/>
      <c r="E1835" s="471"/>
      <c r="F1835" s="472"/>
      <c r="G1835" s="484"/>
    </row>
    <row r="1836" spans="1:7">
      <c r="A1836" s="447"/>
      <c r="B1836" s="469"/>
      <c r="C1836" s="469"/>
      <c r="D1836" s="470"/>
      <c r="E1836" s="471"/>
      <c r="F1836" s="472"/>
      <c r="G1836" s="484"/>
    </row>
    <row r="1837" spans="1:7">
      <c r="A1837" s="447"/>
      <c r="B1837" s="469"/>
      <c r="C1837" s="469"/>
      <c r="D1837" s="470"/>
      <c r="E1837" s="471"/>
      <c r="F1837" s="472"/>
      <c r="G1837" s="484"/>
    </row>
    <row r="1838" spans="1:7">
      <c r="A1838" s="447"/>
      <c r="B1838" s="469"/>
      <c r="C1838" s="469"/>
      <c r="D1838" s="470"/>
      <c r="E1838" s="471"/>
      <c r="F1838" s="472"/>
      <c r="G1838" s="484"/>
    </row>
    <row r="1839" spans="1:7">
      <c r="A1839" s="447"/>
      <c r="B1839" s="469"/>
      <c r="C1839" s="469"/>
      <c r="D1839" s="470"/>
      <c r="E1839" s="471"/>
      <c r="F1839" s="472"/>
      <c r="G1839" s="484"/>
    </row>
    <row r="1840" spans="1:7">
      <c r="A1840" s="447"/>
      <c r="B1840" s="469"/>
      <c r="C1840" s="469"/>
      <c r="D1840" s="470"/>
      <c r="E1840" s="471"/>
      <c r="F1840" s="472"/>
      <c r="G1840" s="484"/>
    </row>
    <row r="1841" spans="1:7">
      <c r="A1841" s="447"/>
      <c r="B1841" s="469"/>
      <c r="C1841" s="469"/>
      <c r="D1841" s="470"/>
      <c r="E1841" s="471"/>
      <c r="F1841" s="472"/>
      <c r="G1841" s="484"/>
    </row>
    <row r="1842" spans="1:7">
      <c r="A1842" s="447"/>
      <c r="B1842" s="469"/>
      <c r="C1842" s="469"/>
      <c r="D1842" s="470"/>
      <c r="E1842" s="471"/>
      <c r="F1842" s="472"/>
      <c r="G1842" s="484"/>
    </row>
    <row r="1843" spans="1:7">
      <c r="A1843" s="447"/>
      <c r="B1843" s="469"/>
      <c r="C1843" s="469"/>
      <c r="D1843" s="470"/>
      <c r="E1843" s="471"/>
      <c r="F1843" s="472"/>
      <c r="G1843" s="484"/>
    </row>
    <row r="1844" spans="1:7">
      <c r="A1844" s="447"/>
      <c r="B1844" s="469"/>
      <c r="C1844" s="469"/>
      <c r="D1844" s="470"/>
      <c r="E1844" s="471"/>
      <c r="F1844" s="472"/>
      <c r="G1844" s="484"/>
    </row>
    <row r="1845" spans="1:7">
      <c r="A1845" s="447"/>
      <c r="B1845" s="469"/>
      <c r="C1845" s="469"/>
      <c r="D1845" s="470"/>
      <c r="E1845" s="471"/>
      <c r="F1845" s="472"/>
      <c r="G1845" s="484"/>
    </row>
    <row r="1846" spans="1:7">
      <c r="A1846" s="447"/>
      <c r="B1846" s="469"/>
      <c r="C1846" s="469"/>
      <c r="D1846" s="470"/>
      <c r="E1846" s="471"/>
      <c r="F1846" s="472"/>
      <c r="G1846" s="484"/>
    </row>
    <row r="1847" spans="1:7">
      <c r="A1847" s="447"/>
      <c r="B1847" s="469"/>
      <c r="C1847" s="469"/>
      <c r="D1847" s="470"/>
      <c r="E1847" s="471"/>
      <c r="F1847" s="472"/>
      <c r="G1847" s="484"/>
    </row>
    <row r="1848" spans="1:7">
      <c r="A1848" s="447"/>
      <c r="B1848" s="469"/>
      <c r="C1848" s="469"/>
      <c r="D1848" s="470"/>
      <c r="E1848" s="471"/>
      <c r="F1848" s="472"/>
      <c r="G1848" s="484"/>
    </row>
    <row r="1849" spans="1:7">
      <c r="A1849" s="447"/>
      <c r="B1849" s="469"/>
      <c r="C1849" s="469"/>
      <c r="D1849" s="470"/>
      <c r="E1849" s="471"/>
      <c r="F1849" s="472"/>
      <c r="G1849" s="484"/>
    </row>
    <row r="1850" spans="1:7">
      <c r="A1850" s="447"/>
      <c r="B1850" s="469"/>
      <c r="C1850" s="469"/>
      <c r="D1850" s="470"/>
      <c r="E1850" s="471"/>
      <c r="F1850" s="472"/>
      <c r="G1850" s="484"/>
    </row>
    <row r="1851" spans="1:7">
      <c r="A1851" s="447"/>
      <c r="B1851" s="469"/>
      <c r="C1851" s="469"/>
      <c r="D1851" s="470"/>
      <c r="E1851" s="471"/>
      <c r="F1851" s="472"/>
      <c r="G1851" s="484"/>
    </row>
    <row r="1852" spans="1:7">
      <c r="A1852" s="447"/>
      <c r="B1852" s="469"/>
      <c r="C1852" s="469"/>
      <c r="D1852" s="470"/>
      <c r="E1852" s="471"/>
      <c r="F1852" s="472"/>
      <c r="G1852" s="484"/>
    </row>
    <row r="1853" spans="1:7">
      <c r="A1853" s="447"/>
      <c r="B1853" s="469"/>
      <c r="C1853" s="469"/>
      <c r="D1853" s="470"/>
      <c r="E1853" s="471"/>
      <c r="F1853" s="472"/>
      <c r="G1853" s="484"/>
    </row>
    <row r="1854" spans="1:7">
      <c r="A1854" s="447"/>
      <c r="B1854" s="469"/>
      <c r="C1854" s="469"/>
      <c r="D1854" s="470"/>
      <c r="E1854" s="471"/>
      <c r="F1854" s="472"/>
      <c r="G1854" s="484"/>
    </row>
    <row r="1855" spans="1:7">
      <c r="A1855" s="447"/>
      <c r="B1855" s="469"/>
      <c r="C1855" s="469"/>
      <c r="D1855" s="470"/>
      <c r="E1855" s="471"/>
      <c r="F1855" s="472"/>
      <c r="G1855" s="484"/>
    </row>
    <row r="1856" spans="1:7">
      <c r="A1856" s="447"/>
      <c r="B1856" s="469"/>
      <c r="C1856" s="469"/>
      <c r="D1856" s="470"/>
      <c r="E1856" s="471"/>
      <c r="F1856" s="472"/>
      <c r="G1856" s="484"/>
    </row>
    <row r="1857" spans="1:7">
      <c r="A1857" s="447"/>
      <c r="B1857" s="469"/>
      <c r="C1857" s="469"/>
      <c r="D1857" s="470"/>
      <c r="E1857" s="471"/>
      <c r="F1857" s="472"/>
      <c r="G1857" s="484"/>
    </row>
    <row r="1858" spans="1:7">
      <c r="A1858" s="447"/>
      <c r="B1858" s="469"/>
      <c r="C1858" s="469"/>
      <c r="D1858" s="470"/>
      <c r="E1858" s="471"/>
      <c r="F1858" s="472"/>
      <c r="G1858" s="484"/>
    </row>
    <row r="1859" spans="1:7">
      <c r="A1859" s="447"/>
      <c r="B1859" s="469"/>
      <c r="C1859" s="469"/>
      <c r="D1859" s="470"/>
      <c r="E1859" s="471"/>
      <c r="F1859" s="472"/>
      <c r="G1859" s="484"/>
    </row>
    <row r="1860" spans="1:7">
      <c r="A1860" s="447"/>
      <c r="B1860" s="469"/>
      <c r="C1860" s="469"/>
      <c r="D1860" s="470"/>
      <c r="E1860" s="471"/>
      <c r="F1860" s="472"/>
      <c r="G1860" s="484"/>
    </row>
    <row r="1861" spans="1:7">
      <c r="A1861" s="447"/>
      <c r="B1861" s="469"/>
      <c r="C1861" s="469"/>
      <c r="D1861" s="470"/>
      <c r="E1861" s="471"/>
      <c r="F1861" s="472"/>
      <c r="G1861" s="484"/>
    </row>
    <row r="1862" spans="1:7">
      <c r="A1862" s="447"/>
      <c r="B1862" s="469"/>
      <c r="C1862" s="469"/>
      <c r="D1862" s="470"/>
      <c r="E1862" s="471"/>
      <c r="F1862" s="472"/>
      <c r="G1862" s="484"/>
    </row>
    <row r="1863" spans="1:7">
      <c r="A1863" s="447"/>
      <c r="B1863" s="469"/>
      <c r="C1863" s="469"/>
      <c r="D1863" s="470"/>
      <c r="E1863" s="471"/>
      <c r="F1863" s="472"/>
      <c r="G1863" s="484"/>
    </row>
    <row r="1864" spans="1:7">
      <c r="A1864" s="447"/>
      <c r="B1864" s="469"/>
      <c r="C1864" s="469"/>
      <c r="D1864" s="470"/>
      <c r="E1864" s="471"/>
      <c r="F1864" s="472"/>
      <c r="G1864" s="484"/>
    </row>
    <row r="1865" spans="1:7">
      <c r="A1865" s="447"/>
      <c r="B1865" s="469"/>
      <c r="C1865" s="469"/>
      <c r="D1865" s="470"/>
      <c r="E1865" s="471"/>
      <c r="F1865" s="472"/>
      <c r="G1865" s="484"/>
    </row>
    <row r="1866" spans="1:7">
      <c r="A1866" s="447"/>
      <c r="B1866" s="469"/>
      <c r="C1866" s="469"/>
      <c r="D1866" s="470"/>
      <c r="E1866" s="471"/>
      <c r="F1866" s="472"/>
      <c r="G1866" s="484"/>
    </row>
    <row r="1867" spans="1:7">
      <c r="A1867" s="447"/>
      <c r="B1867" s="469"/>
      <c r="C1867" s="469"/>
      <c r="D1867" s="470"/>
      <c r="E1867" s="471"/>
      <c r="F1867" s="472"/>
      <c r="G1867" s="484"/>
    </row>
    <row r="1868" spans="1:7">
      <c r="A1868" s="447"/>
      <c r="B1868" s="469"/>
      <c r="C1868" s="469"/>
      <c r="D1868" s="470"/>
      <c r="E1868" s="471"/>
      <c r="F1868" s="472"/>
      <c r="G1868" s="484"/>
    </row>
    <row r="1869" spans="1:7">
      <c r="A1869" s="447"/>
      <c r="B1869" s="469"/>
      <c r="C1869" s="469"/>
      <c r="D1869" s="470"/>
      <c r="E1869" s="471"/>
      <c r="F1869" s="472"/>
      <c r="G1869" s="484"/>
    </row>
    <row r="1870" spans="1:7">
      <c r="A1870" s="447"/>
      <c r="B1870" s="469"/>
      <c r="C1870" s="469"/>
      <c r="D1870" s="470"/>
      <c r="E1870" s="471"/>
      <c r="F1870" s="472"/>
      <c r="G1870" s="484"/>
    </row>
    <row r="1871" spans="1:7">
      <c r="A1871" s="447"/>
      <c r="B1871" s="469"/>
      <c r="C1871" s="469"/>
      <c r="D1871" s="470"/>
      <c r="E1871" s="471"/>
      <c r="F1871" s="472"/>
      <c r="G1871" s="484"/>
    </row>
    <row r="1872" spans="1:7">
      <c r="A1872" s="447"/>
      <c r="B1872" s="469"/>
      <c r="C1872" s="469"/>
      <c r="D1872" s="470"/>
      <c r="E1872" s="471"/>
      <c r="F1872" s="472"/>
      <c r="G1872" s="484"/>
    </row>
    <row r="1873" spans="1:7">
      <c r="A1873" s="447"/>
      <c r="B1873" s="469"/>
      <c r="C1873" s="469"/>
      <c r="D1873" s="470"/>
      <c r="E1873" s="471"/>
      <c r="F1873" s="472"/>
      <c r="G1873" s="484"/>
    </row>
    <row r="1874" spans="1:7">
      <c r="A1874" s="447"/>
      <c r="B1874" s="469"/>
      <c r="C1874" s="469"/>
      <c r="D1874" s="470"/>
      <c r="E1874" s="471"/>
      <c r="F1874" s="472"/>
      <c r="G1874" s="484"/>
    </row>
    <row r="1875" spans="1:7">
      <c r="A1875" s="447"/>
      <c r="B1875" s="469"/>
      <c r="C1875" s="469"/>
      <c r="D1875" s="470"/>
      <c r="E1875" s="471"/>
      <c r="F1875" s="472"/>
      <c r="G1875" s="484"/>
    </row>
    <row r="1876" spans="1:7">
      <c r="A1876" s="447"/>
      <c r="B1876" s="469"/>
      <c r="C1876" s="469"/>
      <c r="D1876" s="470"/>
      <c r="E1876" s="471"/>
      <c r="F1876" s="472"/>
      <c r="G1876" s="484"/>
    </row>
    <row r="1877" spans="1:7">
      <c r="A1877" s="447"/>
      <c r="B1877" s="469"/>
      <c r="C1877" s="469"/>
      <c r="D1877" s="470"/>
      <c r="E1877" s="471"/>
      <c r="F1877" s="472"/>
      <c r="G1877" s="484"/>
    </row>
    <row r="1878" spans="1:7">
      <c r="A1878" s="447"/>
      <c r="B1878" s="469"/>
      <c r="C1878" s="469"/>
      <c r="D1878" s="470"/>
      <c r="E1878" s="471"/>
      <c r="F1878" s="472"/>
      <c r="G1878" s="484"/>
    </row>
    <row r="1879" spans="1:7">
      <c r="A1879" s="447"/>
      <c r="B1879" s="469"/>
      <c r="C1879" s="469"/>
      <c r="D1879" s="470"/>
      <c r="E1879" s="471"/>
      <c r="F1879" s="472"/>
      <c r="G1879" s="484"/>
    </row>
    <row r="1880" spans="1:7">
      <c r="A1880" s="447"/>
      <c r="B1880" s="469"/>
      <c r="C1880" s="469"/>
      <c r="D1880" s="470"/>
      <c r="E1880" s="471"/>
      <c r="F1880" s="472"/>
      <c r="G1880" s="484"/>
    </row>
    <row r="1881" spans="1:7">
      <c r="A1881" s="447"/>
      <c r="B1881" s="469"/>
      <c r="C1881" s="469"/>
      <c r="D1881" s="470"/>
      <c r="E1881" s="471"/>
      <c r="F1881" s="472"/>
      <c r="G1881" s="484"/>
    </row>
    <row r="1882" spans="1:7">
      <c r="A1882" s="447"/>
      <c r="B1882" s="469"/>
      <c r="C1882" s="469"/>
      <c r="D1882" s="470"/>
      <c r="E1882" s="471"/>
      <c r="F1882" s="472"/>
      <c r="G1882" s="484"/>
    </row>
    <row r="1883" spans="1:7">
      <c r="A1883" s="447"/>
      <c r="B1883" s="469"/>
      <c r="C1883" s="469"/>
      <c r="D1883" s="470"/>
      <c r="E1883" s="471"/>
      <c r="F1883" s="472"/>
      <c r="G1883" s="484"/>
    </row>
    <row r="1884" spans="1:7">
      <c r="A1884" s="447"/>
      <c r="B1884" s="469"/>
      <c r="C1884" s="469"/>
      <c r="D1884" s="470"/>
      <c r="E1884" s="471"/>
      <c r="F1884" s="472"/>
      <c r="G1884" s="484"/>
    </row>
    <row r="1885" spans="1:7">
      <c r="A1885" s="447"/>
      <c r="B1885" s="469"/>
      <c r="C1885" s="469"/>
      <c r="D1885" s="470"/>
      <c r="E1885" s="471"/>
      <c r="F1885" s="472"/>
      <c r="G1885" s="484"/>
    </row>
    <row r="1886" spans="1:7">
      <c r="A1886" s="447"/>
      <c r="B1886" s="469"/>
      <c r="C1886" s="469"/>
      <c r="D1886" s="470"/>
      <c r="E1886" s="471"/>
      <c r="F1886" s="472"/>
      <c r="G1886" s="484"/>
    </row>
    <row r="1887" spans="1:7">
      <c r="A1887" s="447"/>
      <c r="B1887" s="469"/>
      <c r="C1887" s="469"/>
      <c r="D1887" s="470"/>
      <c r="E1887" s="471"/>
      <c r="F1887" s="472"/>
      <c r="G1887" s="484"/>
    </row>
    <row r="1888" spans="1:7">
      <c r="A1888" s="447"/>
      <c r="B1888" s="469"/>
      <c r="C1888" s="469"/>
      <c r="D1888" s="470"/>
      <c r="E1888" s="471"/>
      <c r="F1888" s="472"/>
      <c r="G1888" s="484"/>
    </row>
    <row r="1889" spans="1:7">
      <c r="A1889" s="447"/>
      <c r="B1889" s="469"/>
      <c r="C1889" s="469"/>
      <c r="D1889" s="470"/>
      <c r="E1889" s="471"/>
      <c r="F1889" s="472"/>
      <c r="G1889" s="484"/>
    </row>
    <row r="1890" spans="1:7">
      <c r="A1890" s="447"/>
      <c r="B1890" s="469"/>
      <c r="C1890" s="469"/>
      <c r="D1890" s="470"/>
      <c r="E1890" s="471"/>
      <c r="F1890" s="472"/>
      <c r="G1890" s="484"/>
    </row>
    <row r="1891" spans="1:7">
      <c r="A1891" s="447"/>
      <c r="B1891" s="469"/>
      <c r="C1891" s="469"/>
      <c r="D1891" s="470"/>
      <c r="E1891" s="471"/>
      <c r="F1891" s="472"/>
      <c r="G1891" s="484"/>
    </row>
    <row r="1892" spans="1:7">
      <c r="A1892" s="447"/>
      <c r="B1892" s="469"/>
      <c r="C1892" s="469"/>
      <c r="D1892" s="470"/>
      <c r="E1892" s="471"/>
      <c r="F1892" s="472"/>
      <c r="G1892" s="484"/>
    </row>
    <row r="1893" spans="1:7">
      <c r="A1893" s="447"/>
      <c r="B1893" s="469"/>
      <c r="C1893" s="469"/>
      <c r="D1893" s="470"/>
      <c r="E1893" s="471"/>
      <c r="F1893" s="472"/>
      <c r="G1893" s="484"/>
    </row>
    <row r="1894" spans="1:7">
      <c r="A1894" s="447"/>
      <c r="B1894" s="469"/>
      <c r="C1894" s="469"/>
      <c r="D1894" s="470"/>
      <c r="E1894" s="471"/>
      <c r="F1894" s="472"/>
      <c r="G1894" s="484"/>
    </row>
    <row r="1895" spans="1:7">
      <c r="A1895" s="447"/>
      <c r="B1895" s="469"/>
      <c r="C1895" s="469"/>
      <c r="D1895" s="470"/>
      <c r="E1895" s="471"/>
      <c r="F1895" s="472"/>
      <c r="G1895" s="484"/>
    </row>
    <row r="1896" spans="1:7">
      <c r="A1896" s="447"/>
      <c r="B1896" s="469"/>
      <c r="C1896" s="469"/>
      <c r="D1896" s="470"/>
      <c r="E1896" s="471"/>
      <c r="F1896" s="472"/>
      <c r="G1896" s="484"/>
    </row>
    <row r="1897" spans="1:7">
      <c r="A1897" s="447"/>
      <c r="B1897" s="469"/>
      <c r="C1897" s="469"/>
      <c r="D1897" s="470"/>
      <c r="E1897" s="471"/>
      <c r="F1897" s="472"/>
      <c r="G1897" s="484"/>
    </row>
    <row r="1898" spans="1:7">
      <c r="A1898" s="447"/>
      <c r="B1898" s="469"/>
      <c r="C1898" s="469"/>
      <c r="D1898" s="470"/>
      <c r="E1898" s="471"/>
      <c r="F1898" s="472"/>
      <c r="G1898" s="484"/>
    </row>
    <row r="1899" spans="1:7">
      <c r="A1899" s="447"/>
      <c r="B1899" s="469"/>
      <c r="C1899" s="469"/>
      <c r="D1899" s="470"/>
      <c r="E1899" s="471"/>
      <c r="F1899" s="472"/>
      <c r="G1899" s="484"/>
    </row>
    <row r="1900" spans="1:7">
      <c r="A1900" s="447"/>
      <c r="B1900" s="469"/>
      <c r="C1900" s="469"/>
      <c r="D1900" s="470"/>
      <c r="E1900" s="471"/>
      <c r="F1900" s="472"/>
      <c r="G1900" s="484"/>
    </row>
    <row r="1901" spans="1:7">
      <c r="A1901" s="447"/>
      <c r="B1901" s="469"/>
      <c r="C1901" s="469"/>
      <c r="D1901" s="470"/>
      <c r="E1901" s="471"/>
      <c r="F1901" s="472"/>
      <c r="G1901" s="484"/>
    </row>
    <row r="1902" spans="1:7">
      <c r="A1902" s="447"/>
      <c r="B1902" s="469"/>
      <c r="C1902" s="469"/>
      <c r="D1902" s="470"/>
      <c r="E1902" s="471"/>
      <c r="F1902" s="472"/>
      <c r="G1902" s="484"/>
    </row>
    <row r="1903" spans="1:7">
      <c r="A1903" s="447"/>
      <c r="B1903" s="469"/>
      <c r="C1903" s="469"/>
      <c r="D1903" s="470"/>
      <c r="E1903" s="471"/>
      <c r="F1903" s="472"/>
      <c r="G1903" s="484"/>
    </row>
    <row r="1904" spans="1:7">
      <c r="A1904" s="447"/>
      <c r="B1904" s="469"/>
      <c r="C1904" s="469"/>
      <c r="D1904" s="470"/>
      <c r="E1904" s="471"/>
      <c r="F1904" s="472"/>
      <c r="G1904" s="484"/>
    </row>
    <row r="1905" spans="1:7">
      <c r="A1905" s="447"/>
      <c r="B1905" s="469"/>
      <c r="C1905" s="469"/>
      <c r="D1905" s="470"/>
      <c r="E1905" s="471"/>
      <c r="F1905" s="472"/>
      <c r="G1905" s="484"/>
    </row>
    <row r="1906" spans="1:7">
      <c r="A1906" s="447"/>
      <c r="B1906" s="469"/>
      <c r="C1906" s="469"/>
      <c r="D1906" s="470"/>
      <c r="E1906" s="471"/>
      <c r="F1906" s="472"/>
      <c r="G1906" s="484"/>
    </row>
    <row r="1907" spans="1:7">
      <c r="A1907" s="447"/>
      <c r="B1907" s="469"/>
      <c r="C1907" s="469"/>
      <c r="D1907" s="470"/>
      <c r="E1907" s="471"/>
      <c r="F1907" s="472"/>
      <c r="G1907" s="484"/>
    </row>
    <row r="1908" spans="1:7">
      <c r="A1908" s="447"/>
      <c r="B1908" s="469"/>
      <c r="C1908" s="469"/>
      <c r="D1908" s="470"/>
      <c r="E1908" s="471"/>
      <c r="F1908" s="472"/>
      <c r="G1908" s="484"/>
    </row>
    <row r="1909" spans="1:7">
      <c r="A1909" s="447"/>
      <c r="B1909" s="469"/>
      <c r="C1909" s="469"/>
      <c r="D1909" s="470"/>
      <c r="E1909" s="471"/>
      <c r="F1909" s="472"/>
      <c r="G1909" s="484"/>
    </row>
    <row r="1910" spans="1:7">
      <c r="A1910" s="447"/>
      <c r="B1910" s="469"/>
      <c r="C1910" s="469"/>
      <c r="D1910" s="470"/>
      <c r="E1910" s="471"/>
      <c r="F1910" s="472"/>
      <c r="G1910" s="484"/>
    </row>
    <row r="1911" spans="1:7">
      <c r="A1911" s="447"/>
      <c r="B1911" s="469"/>
      <c r="C1911" s="469"/>
      <c r="D1911" s="470"/>
      <c r="E1911" s="471"/>
      <c r="F1911" s="472"/>
      <c r="G1911" s="484"/>
    </row>
    <row r="1912" spans="1:7">
      <c r="A1912" s="447"/>
      <c r="B1912" s="469"/>
      <c r="C1912" s="469"/>
      <c r="D1912" s="470"/>
      <c r="E1912" s="471"/>
      <c r="F1912" s="472"/>
      <c r="G1912" s="484"/>
    </row>
    <row r="1913" spans="1:7">
      <c r="A1913" s="447"/>
      <c r="B1913" s="469"/>
      <c r="C1913" s="469"/>
      <c r="D1913" s="470"/>
      <c r="E1913" s="471"/>
      <c r="F1913" s="472"/>
      <c r="G1913" s="484"/>
    </row>
    <row r="1914" spans="1:7">
      <c r="A1914" s="447"/>
      <c r="B1914" s="469"/>
      <c r="C1914" s="469"/>
      <c r="D1914" s="470"/>
      <c r="E1914" s="471"/>
      <c r="F1914" s="472"/>
      <c r="G1914" s="484"/>
    </row>
    <row r="1915" spans="1:7">
      <c r="A1915" s="447"/>
      <c r="B1915" s="469"/>
      <c r="C1915" s="469"/>
      <c r="D1915" s="470"/>
      <c r="E1915" s="471"/>
      <c r="F1915" s="472"/>
      <c r="G1915" s="484"/>
    </row>
    <row r="1916" spans="1:7">
      <c r="A1916" s="447"/>
      <c r="B1916" s="469"/>
      <c r="C1916" s="469"/>
      <c r="D1916" s="470"/>
      <c r="E1916" s="471"/>
      <c r="F1916" s="472"/>
      <c r="G1916" s="484"/>
    </row>
    <row r="1917" spans="1:7">
      <c r="A1917" s="447"/>
      <c r="B1917" s="469"/>
      <c r="C1917" s="469"/>
      <c r="D1917" s="470"/>
      <c r="E1917" s="471"/>
      <c r="F1917" s="472"/>
      <c r="G1917" s="484"/>
    </row>
    <row r="1918" spans="1:7">
      <c r="A1918" s="447"/>
      <c r="B1918" s="469"/>
      <c r="C1918" s="469"/>
      <c r="D1918" s="470"/>
      <c r="E1918" s="471"/>
      <c r="F1918" s="472"/>
      <c r="G1918" s="484"/>
    </row>
    <row r="1919" spans="1:7">
      <c r="A1919" s="447"/>
      <c r="B1919" s="469"/>
      <c r="C1919" s="469"/>
      <c r="D1919" s="470"/>
      <c r="E1919" s="471"/>
      <c r="F1919" s="472"/>
      <c r="G1919" s="484"/>
    </row>
    <row r="1920" spans="1:7">
      <c r="A1920" s="447"/>
      <c r="B1920" s="469"/>
      <c r="C1920" s="469"/>
      <c r="D1920" s="470"/>
      <c r="E1920" s="471"/>
      <c r="F1920" s="472"/>
      <c r="G1920" s="484"/>
    </row>
    <row r="1921" spans="1:7">
      <c r="A1921" s="447"/>
      <c r="B1921" s="469"/>
      <c r="C1921" s="469"/>
      <c r="D1921" s="470"/>
      <c r="E1921" s="471"/>
      <c r="F1921" s="472"/>
      <c r="G1921" s="484"/>
    </row>
    <row r="1922" spans="1:7">
      <c r="A1922" s="447"/>
      <c r="B1922" s="469"/>
      <c r="C1922" s="469"/>
      <c r="D1922" s="470"/>
      <c r="E1922" s="471"/>
      <c r="F1922" s="472"/>
      <c r="G1922" s="484"/>
    </row>
    <row r="1923" spans="1:7">
      <c r="A1923" s="447"/>
      <c r="B1923" s="469"/>
      <c r="C1923" s="469"/>
      <c r="D1923" s="470"/>
      <c r="E1923" s="471"/>
      <c r="F1923" s="472"/>
      <c r="G1923" s="484"/>
    </row>
    <row r="1924" spans="1:7">
      <c r="A1924" s="447"/>
      <c r="B1924" s="469"/>
      <c r="C1924" s="469"/>
      <c r="D1924" s="470"/>
      <c r="E1924" s="471"/>
      <c r="F1924" s="472"/>
      <c r="G1924" s="484"/>
    </row>
    <row r="1925" spans="1:7">
      <c r="A1925" s="447"/>
      <c r="B1925" s="469"/>
      <c r="C1925" s="469"/>
      <c r="D1925" s="470"/>
      <c r="E1925" s="471"/>
      <c r="F1925" s="472"/>
      <c r="G1925" s="484"/>
    </row>
    <row r="1926" spans="1:7">
      <c r="A1926" s="447"/>
      <c r="B1926" s="469"/>
      <c r="C1926" s="469"/>
      <c r="D1926" s="470"/>
      <c r="E1926" s="471"/>
      <c r="F1926" s="472"/>
      <c r="G1926" s="484"/>
    </row>
    <row r="1927" spans="1:7">
      <c r="A1927" s="447"/>
      <c r="B1927" s="469"/>
      <c r="C1927" s="469"/>
      <c r="D1927" s="470"/>
      <c r="E1927" s="471"/>
      <c r="F1927" s="472"/>
      <c r="G1927" s="484"/>
    </row>
    <row r="1928" spans="1:7">
      <c r="A1928" s="447"/>
      <c r="B1928" s="469"/>
      <c r="C1928" s="469"/>
      <c r="D1928" s="470"/>
      <c r="E1928" s="471"/>
      <c r="F1928" s="472"/>
      <c r="G1928" s="484"/>
    </row>
    <row r="1929" spans="1:7">
      <c r="A1929" s="447"/>
      <c r="B1929" s="469"/>
      <c r="C1929" s="469"/>
      <c r="D1929" s="470"/>
      <c r="E1929" s="471"/>
      <c r="F1929" s="472"/>
      <c r="G1929" s="484"/>
    </row>
    <row r="1930" spans="1:7">
      <c r="A1930" s="447"/>
      <c r="B1930" s="469"/>
      <c r="C1930" s="469"/>
      <c r="D1930" s="470"/>
      <c r="E1930" s="471"/>
      <c r="F1930" s="472"/>
      <c r="G1930" s="484"/>
    </row>
    <row r="1931" spans="1:7">
      <c r="A1931" s="447"/>
      <c r="B1931" s="469"/>
      <c r="C1931" s="469"/>
      <c r="D1931" s="470"/>
      <c r="E1931" s="471"/>
      <c r="F1931" s="472"/>
      <c r="G1931" s="484"/>
    </row>
    <row r="1932" spans="1:7">
      <c r="A1932" s="447"/>
      <c r="B1932" s="469"/>
      <c r="C1932" s="469"/>
      <c r="D1932" s="470"/>
      <c r="E1932" s="471"/>
      <c r="F1932" s="472"/>
      <c r="G1932" s="484"/>
    </row>
    <row r="1933" spans="1:7">
      <c r="A1933" s="447"/>
      <c r="B1933" s="469"/>
      <c r="C1933" s="469"/>
      <c r="D1933" s="470"/>
      <c r="E1933" s="471"/>
      <c r="F1933" s="472"/>
      <c r="G1933" s="484"/>
    </row>
    <row r="1934" spans="1:7">
      <c r="A1934" s="447"/>
      <c r="B1934" s="469"/>
      <c r="C1934" s="469"/>
      <c r="D1934" s="470"/>
      <c r="E1934" s="471"/>
      <c r="F1934" s="472"/>
      <c r="G1934" s="484"/>
    </row>
    <row r="1935" spans="1:7">
      <c r="A1935" s="447"/>
      <c r="B1935" s="469"/>
      <c r="C1935" s="469"/>
      <c r="D1935" s="470"/>
      <c r="E1935" s="471"/>
      <c r="F1935" s="472"/>
      <c r="G1935" s="484"/>
    </row>
    <row r="1936" spans="1:7">
      <c r="A1936" s="447"/>
      <c r="B1936" s="469"/>
      <c r="C1936" s="469"/>
      <c r="D1936" s="470"/>
      <c r="E1936" s="471"/>
      <c r="F1936" s="472"/>
      <c r="G1936" s="484"/>
    </row>
    <row r="1937" spans="1:7">
      <c r="A1937" s="447"/>
      <c r="B1937" s="469"/>
      <c r="C1937" s="469"/>
      <c r="D1937" s="470"/>
      <c r="E1937" s="471"/>
      <c r="F1937" s="472"/>
      <c r="G1937" s="484"/>
    </row>
    <row r="1938" spans="1:7">
      <c r="A1938" s="447"/>
      <c r="B1938" s="469"/>
      <c r="C1938" s="469"/>
      <c r="D1938" s="470"/>
      <c r="E1938" s="471"/>
      <c r="F1938" s="472"/>
      <c r="G1938" s="484"/>
    </row>
    <row r="1939" spans="1:7">
      <c r="A1939" s="447"/>
      <c r="B1939" s="469"/>
      <c r="C1939" s="469"/>
      <c r="D1939" s="470"/>
      <c r="E1939" s="471"/>
      <c r="F1939" s="472"/>
      <c r="G1939" s="484"/>
    </row>
    <row r="1940" spans="1:7">
      <c r="A1940" s="447"/>
      <c r="B1940" s="469"/>
      <c r="C1940" s="469"/>
      <c r="D1940" s="470"/>
      <c r="E1940" s="471"/>
      <c r="F1940" s="472"/>
      <c r="G1940" s="484"/>
    </row>
    <row r="1941" spans="1:7">
      <c r="A1941" s="447"/>
      <c r="B1941" s="469"/>
      <c r="C1941" s="469"/>
      <c r="D1941" s="470"/>
      <c r="E1941" s="471"/>
      <c r="F1941" s="472"/>
      <c r="G1941" s="484"/>
    </row>
    <row r="1942" spans="1:7">
      <c r="A1942" s="447"/>
      <c r="B1942" s="469"/>
      <c r="C1942" s="469"/>
      <c r="D1942" s="470"/>
      <c r="E1942" s="471"/>
      <c r="F1942" s="472"/>
      <c r="G1942" s="484"/>
    </row>
    <row r="1943" spans="1:7">
      <c r="A1943" s="447"/>
      <c r="B1943" s="469"/>
      <c r="C1943" s="469"/>
      <c r="D1943" s="470"/>
      <c r="E1943" s="471"/>
      <c r="F1943" s="472"/>
      <c r="G1943" s="484"/>
    </row>
    <row r="1944" spans="1:7">
      <c r="A1944" s="447"/>
      <c r="B1944" s="469"/>
      <c r="C1944" s="469"/>
      <c r="D1944" s="470"/>
      <c r="E1944" s="471"/>
      <c r="F1944" s="472"/>
      <c r="G1944" s="484"/>
    </row>
    <row r="1945" spans="1:7">
      <c r="A1945" s="447"/>
      <c r="B1945" s="469"/>
      <c r="C1945" s="469"/>
      <c r="D1945" s="470"/>
      <c r="E1945" s="471"/>
      <c r="F1945" s="472"/>
      <c r="G1945" s="484"/>
    </row>
    <row r="1946" spans="1:7">
      <c r="A1946" s="447"/>
      <c r="B1946" s="469"/>
      <c r="C1946" s="469"/>
      <c r="D1946" s="470"/>
      <c r="E1946" s="471"/>
      <c r="F1946" s="472"/>
      <c r="G1946" s="484"/>
    </row>
    <row r="1947" spans="1:7">
      <c r="A1947" s="447"/>
      <c r="B1947" s="469"/>
      <c r="C1947" s="469"/>
      <c r="D1947" s="470"/>
      <c r="E1947" s="471"/>
      <c r="F1947" s="472"/>
      <c r="G1947" s="484"/>
    </row>
    <row r="1948" spans="1:7">
      <c r="A1948" s="447"/>
      <c r="B1948" s="469"/>
      <c r="C1948" s="469"/>
      <c r="D1948" s="470"/>
      <c r="E1948" s="471"/>
      <c r="F1948" s="472"/>
      <c r="G1948" s="484"/>
    </row>
    <row r="1949" spans="1:7">
      <c r="A1949" s="447"/>
      <c r="B1949" s="469"/>
      <c r="C1949" s="469"/>
      <c r="D1949" s="470"/>
      <c r="E1949" s="471"/>
      <c r="F1949" s="472"/>
      <c r="G1949" s="484"/>
    </row>
    <row r="1950" spans="1:7">
      <c r="A1950" s="447"/>
      <c r="B1950" s="469"/>
      <c r="C1950" s="469"/>
      <c r="D1950" s="470"/>
      <c r="E1950" s="471"/>
      <c r="F1950" s="472"/>
      <c r="G1950" s="484"/>
    </row>
    <row r="1951" spans="1:7">
      <c r="A1951" s="447"/>
      <c r="B1951" s="469"/>
      <c r="C1951" s="469"/>
      <c r="D1951" s="470"/>
      <c r="E1951" s="471"/>
      <c r="F1951" s="472"/>
      <c r="G1951" s="484"/>
    </row>
    <row r="1952" spans="1:7">
      <c r="A1952" s="447"/>
      <c r="B1952" s="469"/>
      <c r="C1952" s="469"/>
      <c r="D1952" s="470"/>
      <c r="E1952" s="471"/>
      <c r="F1952" s="472"/>
      <c r="G1952" s="484"/>
    </row>
    <row r="1953" spans="1:7">
      <c r="A1953" s="447"/>
      <c r="B1953" s="469"/>
      <c r="C1953" s="469"/>
      <c r="D1953" s="470"/>
      <c r="E1953" s="471"/>
      <c r="F1953" s="472"/>
      <c r="G1953" s="484"/>
    </row>
    <row r="1954" spans="1:7">
      <c r="A1954" s="447"/>
      <c r="B1954" s="469"/>
      <c r="C1954" s="469"/>
      <c r="D1954" s="470"/>
      <c r="E1954" s="471"/>
      <c r="F1954" s="472"/>
      <c r="G1954" s="484"/>
    </row>
    <row r="1955" spans="1:7">
      <c r="A1955" s="447"/>
      <c r="B1955" s="469"/>
      <c r="C1955" s="469"/>
      <c r="D1955" s="470"/>
      <c r="E1955" s="471"/>
      <c r="F1955" s="472"/>
      <c r="G1955" s="484"/>
    </row>
    <row r="1956" spans="1:7">
      <c r="A1956" s="447"/>
      <c r="B1956" s="469"/>
      <c r="C1956" s="469"/>
      <c r="D1956" s="470"/>
      <c r="E1956" s="471"/>
      <c r="F1956" s="472"/>
      <c r="G1956" s="484"/>
    </row>
    <row r="1957" spans="1:7">
      <c r="A1957" s="447"/>
      <c r="B1957" s="469"/>
      <c r="C1957" s="469"/>
      <c r="D1957" s="470"/>
      <c r="E1957" s="471"/>
      <c r="F1957" s="472"/>
      <c r="G1957" s="484"/>
    </row>
    <row r="1958" spans="1:7">
      <c r="A1958" s="447"/>
      <c r="B1958" s="469"/>
      <c r="C1958" s="469"/>
      <c r="D1958" s="470"/>
      <c r="E1958" s="471"/>
      <c r="F1958" s="472"/>
      <c r="G1958" s="484"/>
    </row>
    <row r="1959" spans="1:7">
      <c r="A1959" s="447"/>
      <c r="B1959" s="469"/>
      <c r="C1959" s="469"/>
      <c r="D1959" s="470"/>
      <c r="E1959" s="471"/>
      <c r="F1959" s="472"/>
      <c r="G1959" s="484"/>
    </row>
    <row r="1960" spans="1:7">
      <c r="A1960" s="447"/>
      <c r="B1960" s="469"/>
      <c r="C1960" s="469"/>
      <c r="D1960" s="470"/>
      <c r="E1960" s="471"/>
      <c r="F1960" s="472"/>
      <c r="G1960" s="484"/>
    </row>
    <row r="1961" spans="1:7">
      <c r="A1961" s="447"/>
      <c r="B1961" s="469"/>
      <c r="C1961" s="469"/>
      <c r="D1961" s="470"/>
      <c r="E1961" s="471"/>
      <c r="F1961" s="472"/>
      <c r="G1961" s="484"/>
    </row>
    <row r="1962" spans="1:7">
      <c r="A1962" s="447"/>
      <c r="B1962" s="469"/>
      <c r="C1962" s="469"/>
      <c r="D1962" s="470"/>
      <c r="E1962" s="471"/>
      <c r="F1962" s="472"/>
      <c r="G1962" s="484"/>
    </row>
    <row r="1963" spans="1:7">
      <c r="A1963" s="447"/>
      <c r="B1963" s="469"/>
      <c r="C1963" s="469"/>
      <c r="D1963" s="470"/>
      <c r="E1963" s="471"/>
      <c r="F1963" s="472"/>
      <c r="G1963" s="484"/>
    </row>
    <row r="1964" spans="1:7">
      <c r="A1964" s="447"/>
      <c r="B1964" s="469"/>
      <c r="C1964" s="469"/>
      <c r="D1964" s="470"/>
      <c r="E1964" s="471"/>
      <c r="F1964" s="472"/>
      <c r="G1964" s="484"/>
    </row>
    <row r="1965" spans="1:7">
      <c r="A1965" s="447"/>
      <c r="B1965" s="469"/>
      <c r="C1965" s="469"/>
      <c r="D1965" s="470"/>
      <c r="E1965" s="471"/>
      <c r="F1965" s="472"/>
      <c r="G1965" s="484"/>
    </row>
    <row r="1966" spans="1:7">
      <c r="A1966" s="447"/>
      <c r="B1966" s="469"/>
      <c r="C1966" s="469"/>
      <c r="D1966" s="470"/>
      <c r="E1966" s="471"/>
      <c r="F1966" s="472"/>
      <c r="G1966" s="484"/>
    </row>
    <row r="1967" spans="1:7">
      <c r="A1967" s="447"/>
      <c r="B1967" s="469"/>
      <c r="C1967" s="469"/>
      <c r="D1967" s="470"/>
      <c r="E1967" s="471"/>
      <c r="F1967" s="472"/>
      <c r="G1967" s="484"/>
    </row>
    <row r="1968" spans="1:7">
      <c r="A1968" s="447"/>
      <c r="B1968" s="469"/>
      <c r="C1968" s="469"/>
      <c r="D1968" s="470"/>
      <c r="E1968" s="471"/>
      <c r="F1968" s="472"/>
      <c r="G1968" s="484"/>
    </row>
    <row r="1969" spans="1:7">
      <c r="A1969" s="447"/>
      <c r="B1969" s="469"/>
      <c r="C1969" s="469"/>
      <c r="D1969" s="470"/>
      <c r="E1969" s="471"/>
      <c r="F1969" s="472"/>
      <c r="G1969" s="484"/>
    </row>
    <row r="1970" spans="1:7">
      <c r="A1970" s="447"/>
      <c r="B1970" s="469"/>
      <c r="C1970" s="469"/>
      <c r="D1970" s="470"/>
      <c r="E1970" s="471"/>
      <c r="F1970" s="472"/>
      <c r="G1970" s="484"/>
    </row>
    <row r="1971" spans="1:7">
      <c r="A1971" s="447"/>
      <c r="B1971" s="469"/>
      <c r="C1971" s="469"/>
      <c r="D1971" s="470"/>
      <c r="E1971" s="471"/>
      <c r="F1971" s="472"/>
      <c r="G1971" s="484"/>
    </row>
    <row r="1972" spans="1:7">
      <c r="A1972" s="447"/>
      <c r="B1972" s="469"/>
      <c r="C1972" s="469"/>
      <c r="D1972" s="470"/>
      <c r="E1972" s="471"/>
      <c r="F1972" s="472"/>
      <c r="G1972" s="484"/>
    </row>
    <row r="1973" spans="1:7">
      <c r="A1973" s="447"/>
      <c r="B1973" s="469"/>
      <c r="C1973" s="469"/>
      <c r="D1973" s="470"/>
      <c r="E1973" s="471"/>
      <c r="F1973" s="472"/>
      <c r="G1973" s="484"/>
    </row>
    <row r="1974" spans="1:7">
      <c r="A1974" s="447"/>
      <c r="B1974" s="469"/>
      <c r="C1974" s="469"/>
      <c r="D1974" s="470"/>
      <c r="E1974" s="471"/>
      <c r="F1974" s="472"/>
      <c r="G1974" s="484"/>
    </row>
    <row r="1975" spans="1:7">
      <c r="A1975" s="447"/>
      <c r="B1975" s="469"/>
      <c r="C1975" s="469"/>
      <c r="D1975" s="470"/>
      <c r="E1975" s="471"/>
      <c r="F1975" s="472"/>
      <c r="G1975" s="484"/>
    </row>
    <row r="1976" spans="1:7">
      <c r="A1976" s="447"/>
      <c r="B1976" s="469"/>
      <c r="C1976" s="469"/>
      <c r="D1976" s="470"/>
      <c r="E1976" s="471"/>
      <c r="F1976" s="472"/>
      <c r="G1976" s="484"/>
    </row>
    <row r="1977" spans="1:7">
      <c r="A1977" s="447"/>
      <c r="B1977" s="469"/>
      <c r="C1977" s="469"/>
      <c r="D1977" s="470"/>
      <c r="E1977" s="471"/>
      <c r="F1977" s="472"/>
      <c r="G1977" s="484"/>
    </row>
    <row r="1978" spans="1:7">
      <c r="A1978" s="447"/>
      <c r="B1978" s="469"/>
      <c r="C1978" s="469"/>
      <c r="D1978" s="470"/>
      <c r="E1978" s="471"/>
      <c r="F1978" s="472"/>
      <c r="G1978" s="484"/>
    </row>
    <row r="1979" spans="1:7">
      <c r="A1979" s="447"/>
      <c r="B1979" s="469"/>
      <c r="C1979" s="469"/>
      <c r="D1979" s="470"/>
      <c r="E1979" s="471"/>
      <c r="F1979" s="472"/>
      <c r="G1979" s="484"/>
    </row>
    <row r="1980" spans="1:7">
      <c r="A1980" s="447"/>
      <c r="B1980" s="469"/>
      <c r="C1980" s="469"/>
      <c r="D1980" s="470"/>
      <c r="E1980" s="471"/>
      <c r="F1980" s="472"/>
      <c r="G1980" s="484"/>
    </row>
    <row r="1981" spans="1:7">
      <c r="A1981" s="447"/>
      <c r="B1981" s="469"/>
      <c r="C1981" s="469"/>
      <c r="D1981" s="470"/>
      <c r="E1981" s="471"/>
      <c r="F1981" s="472"/>
      <c r="G1981" s="484"/>
    </row>
    <row r="1982" spans="1:7">
      <c r="A1982" s="447"/>
      <c r="B1982" s="469"/>
      <c r="C1982" s="469"/>
      <c r="D1982" s="470"/>
      <c r="E1982" s="471"/>
      <c r="F1982" s="472"/>
      <c r="G1982" s="484"/>
    </row>
    <row r="1983" spans="1:7">
      <c r="A1983" s="447"/>
      <c r="B1983" s="469"/>
      <c r="C1983" s="469"/>
      <c r="D1983" s="470"/>
      <c r="E1983" s="471"/>
      <c r="F1983" s="472"/>
      <c r="G1983" s="484"/>
    </row>
    <row r="1984" spans="1:7">
      <c r="A1984" s="447"/>
      <c r="B1984" s="469"/>
      <c r="C1984" s="469"/>
      <c r="D1984" s="470"/>
      <c r="E1984" s="471"/>
      <c r="F1984" s="472"/>
      <c r="G1984" s="484"/>
    </row>
    <row r="1985" spans="1:7">
      <c r="A1985" s="447"/>
      <c r="B1985" s="469"/>
      <c r="C1985" s="469"/>
      <c r="D1985" s="470"/>
      <c r="E1985" s="471"/>
      <c r="F1985" s="472"/>
      <c r="G1985" s="484"/>
    </row>
    <row r="1986" spans="1:7">
      <c r="A1986" s="447"/>
      <c r="B1986" s="469"/>
      <c r="C1986" s="469"/>
      <c r="D1986" s="470"/>
      <c r="E1986" s="471"/>
      <c r="F1986" s="472"/>
      <c r="G1986" s="484"/>
    </row>
    <row r="1987" spans="1:7">
      <c r="A1987" s="447"/>
      <c r="B1987" s="469"/>
      <c r="C1987" s="469"/>
      <c r="D1987" s="470"/>
      <c r="E1987" s="471"/>
      <c r="F1987" s="472"/>
      <c r="G1987" s="484"/>
    </row>
    <row r="1988" spans="1:7">
      <c r="A1988" s="447"/>
      <c r="B1988" s="469"/>
      <c r="C1988" s="469"/>
      <c r="D1988" s="470"/>
      <c r="E1988" s="471"/>
      <c r="F1988" s="472"/>
      <c r="G1988" s="484"/>
    </row>
    <row r="1989" spans="1:7">
      <c r="A1989" s="447"/>
      <c r="B1989" s="469"/>
      <c r="C1989" s="469"/>
      <c r="D1989" s="470"/>
      <c r="E1989" s="471"/>
      <c r="F1989" s="472"/>
      <c r="G1989" s="484"/>
    </row>
    <row r="1990" spans="1:7">
      <c r="A1990" s="447"/>
      <c r="B1990" s="469"/>
      <c r="C1990" s="469"/>
      <c r="D1990" s="470"/>
      <c r="E1990" s="471"/>
      <c r="F1990" s="472"/>
      <c r="G1990" s="484"/>
    </row>
    <row r="1991" spans="1:7">
      <c r="A1991" s="447"/>
      <c r="B1991" s="469"/>
      <c r="C1991" s="469"/>
      <c r="D1991" s="470"/>
      <c r="E1991" s="471"/>
      <c r="F1991" s="472"/>
      <c r="G1991" s="484"/>
    </row>
    <row r="1992" spans="1:7">
      <c r="A1992" s="447"/>
      <c r="B1992" s="469"/>
      <c r="C1992" s="469"/>
      <c r="D1992" s="470"/>
      <c r="E1992" s="471"/>
      <c r="F1992" s="472"/>
      <c r="G1992" s="484"/>
    </row>
    <row r="1993" spans="1:7">
      <c r="A1993" s="447"/>
      <c r="B1993" s="469"/>
      <c r="C1993" s="469"/>
      <c r="D1993" s="470"/>
      <c r="E1993" s="471"/>
      <c r="F1993" s="472"/>
      <c r="G1993" s="484"/>
    </row>
    <row r="1994" spans="1:7">
      <c r="A1994" s="447"/>
      <c r="B1994" s="469"/>
      <c r="C1994" s="469"/>
      <c r="D1994" s="470"/>
      <c r="E1994" s="471"/>
      <c r="F1994" s="472"/>
      <c r="G1994" s="484"/>
    </row>
    <row r="1995" spans="1:7">
      <c r="A1995" s="447"/>
      <c r="B1995" s="469"/>
      <c r="C1995" s="469"/>
      <c r="D1995" s="470"/>
      <c r="E1995" s="471"/>
      <c r="F1995" s="472"/>
      <c r="G1995" s="484"/>
    </row>
    <row r="1996" spans="1:7">
      <c r="A1996" s="447"/>
      <c r="B1996" s="469"/>
      <c r="C1996" s="469"/>
      <c r="D1996" s="470"/>
      <c r="E1996" s="471"/>
      <c r="F1996" s="472"/>
      <c r="G1996" s="484"/>
    </row>
    <row r="1997" spans="1:7">
      <c r="A1997" s="447"/>
      <c r="B1997" s="469"/>
      <c r="C1997" s="469"/>
      <c r="D1997" s="470"/>
      <c r="E1997" s="471"/>
      <c r="F1997" s="472"/>
      <c r="G1997" s="484"/>
    </row>
    <row r="1998" spans="1:7">
      <c r="A1998" s="447"/>
      <c r="B1998" s="469"/>
      <c r="C1998" s="469"/>
      <c r="D1998" s="470"/>
      <c r="E1998" s="471"/>
      <c r="F1998" s="472"/>
      <c r="G1998" s="484"/>
    </row>
    <row r="1999" spans="1:7">
      <c r="A1999" s="447"/>
      <c r="B1999" s="469"/>
      <c r="C1999" s="469"/>
      <c r="D1999" s="470"/>
      <c r="E1999" s="471"/>
      <c r="F1999" s="472"/>
      <c r="G1999" s="484"/>
    </row>
    <row r="2000" spans="1:7">
      <c r="A2000" s="447"/>
      <c r="B2000" s="469"/>
      <c r="C2000" s="469"/>
      <c r="D2000" s="470"/>
      <c r="E2000" s="471"/>
      <c r="F2000" s="472"/>
      <c r="G2000" s="484"/>
    </row>
    <row r="2001" spans="1:7">
      <c r="A2001" s="447"/>
      <c r="B2001" s="469"/>
      <c r="C2001" s="469"/>
      <c r="D2001" s="470"/>
      <c r="E2001" s="471"/>
      <c r="F2001" s="472"/>
      <c r="G2001" s="484"/>
    </row>
    <row r="2002" spans="1:7">
      <c r="A2002" s="447"/>
      <c r="B2002" s="469"/>
      <c r="C2002" s="469"/>
      <c r="D2002" s="470"/>
      <c r="E2002" s="471"/>
      <c r="F2002" s="472"/>
      <c r="G2002" s="484"/>
    </row>
    <row r="2003" spans="1:7">
      <c r="A2003" s="447"/>
      <c r="B2003" s="469"/>
      <c r="C2003" s="469"/>
      <c r="D2003" s="470"/>
      <c r="E2003" s="471"/>
      <c r="F2003" s="472"/>
      <c r="G2003" s="484"/>
    </row>
    <row r="2004" spans="1:7">
      <c r="A2004" s="447"/>
      <c r="B2004" s="469"/>
      <c r="C2004" s="469"/>
      <c r="D2004" s="470"/>
      <c r="E2004" s="471"/>
      <c r="F2004" s="472"/>
      <c r="G2004" s="484"/>
    </row>
    <row r="2005" spans="1:7">
      <c r="A2005" s="447"/>
      <c r="B2005" s="469"/>
      <c r="C2005" s="469"/>
      <c r="D2005" s="470"/>
      <c r="E2005" s="471"/>
      <c r="F2005" s="472"/>
      <c r="G2005" s="484"/>
    </row>
    <row r="2006" spans="1:7">
      <c r="A2006" s="447"/>
      <c r="B2006" s="469"/>
      <c r="C2006" s="469"/>
      <c r="D2006" s="470"/>
      <c r="E2006" s="471"/>
      <c r="F2006" s="472"/>
      <c r="G2006" s="484"/>
    </row>
    <row r="2007" spans="1:7">
      <c r="A2007" s="447"/>
      <c r="B2007" s="469"/>
      <c r="C2007" s="469"/>
      <c r="D2007" s="470"/>
      <c r="E2007" s="471"/>
      <c r="F2007" s="472"/>
      <c r="G2007" s="484"/>
    </row>
    <row r="2008" spans="1:7">
      <c r="A2008" s="447"/>
      <c r="B2008" s="469"/>
      <c r="C2008" s="469"/>
      <c r="D2008" s="470"/>
      <c r="E2008" s="471"/>
      <c r="F2008" s="472"/>
      <c r="G2008" s="484"/>
    </row>
    <row r="2009" spans="1:7">
      <c r="A2009" s="447"/>
      <c r="B2009" s="469"/>
      <c r="C2009" s="469"/>
      <c r="D2009" s="470"/>
      <c r="E2009" s="471"/>
      <c r="F2009" s="472"/>
      <c r="G2009" s="484"/>
    </row>
    <row r="2010" spans="1:7">
      <c r="A2010" s="447"/>
      <c r="B2010" s="469"/>
      <c r="C2010" s="469"/>
      <c r="D2010" s="470"/>
      <c r="E2010" s="471"/>
      <c r="F2010" s="472"/>
      <c r="G2010" s="484"/>
    </row>
    <row r="2011" spans="1:7">
      <c r="A2011" s="447"/>
      <c r="B2011" s="469"/>
      <c r="C2011" s="469"/>
      <c r="D2011" s="470"/>
      <c r="E2011" s="471"/>
      <c r="F2011" s="472"/>
      <c r="G2011" s="484"/>
    </row>
    <row r="2012" spans="1:7">
      <c r="A2012" s="447"/>
      <c r="B2012" s="469"/>
      <c r="C2012" s="469"/>
      <c r="D2012" s="470"/>
      <c r="E2012" s="471"/>
      <c r="F2012" s="472"/>
      <c r="G2012" s="484"/>
    </row>
    <row r="2013" spans="1:7">
      <c r="A2013" s="447"/>
      <c r="B2013" s="469"/>
      <c r="C2013" s="469"/>
      <c r="D2013" s="470"/>
      <c r="E2013" s="471"/>
      <c r="F2013" s="472"/>
      <c r="G2013" s="484"/>
    </row>
    <row r="2014" spans="1:7">
      <c r="A2014" s="447"/>
      <c r="B2014" s="469"/>
      <c r="C2014" s="469"/>
      <c r="D2014" s="470"/>
      <c r="E2014" s="471"/>
      <c r="F2014" s="472"/>
      <c r="G2014" s="484"/>
    </row>
    <row r="2015" spans="1:7">
      <c r="A2015" s="447"/>
      <c r="B2015" s="469"/>
      <c r="C2015" s="469"/>
      <c r="D2015" s="470"/>
      <c r="E2015" s="471"/>
      <c r="F2015" s="472"/>
      <c r="G2015" s="484"/>
    </row>
    <row r="2016" spans="1:7">
      <c r="A2016" s="447"/>
      <c r="B2016" s="469"/>
      <c r="C2016" s="469"/>
      <c r="D2016" s="470"/>
      <c r="E2016" s="471"/>
      <c r="F2016" s="472"/>
      <c r="G2016" s="484"/>
    </row>
    <row r="2017" spans="1:7">
      <c r="A2017" s="447"/>
      <c r="B2017" s="469"/>
      <c r="C2017" s="469"/>
      <c r="D2017" s="470"/>
      <c r="E2017" s="471"/>
      <c r="F2017" s="472"/>
      <c r="G2017" s="484"/>
    </row>
    <row r="2018" spans="1:7">
      <c r="A2018" s="447"/>
      <c r="B2018" s="469"/>
      <c r="C2018" s="469"/>
      <c r="D2018" s="470"/>
      <c r="E2018" s="471"/>
      <c r="F2018" s="472"/>
      <c r="G2018" s="484"/>
    </row>
    <row r="2019" spans="1:7">
      <c r="A2019" s="447"/>
      <c r="B2019" s="469"/>
      <c r="C2019" s="469"/>
      <c r="D2019" s="470"/>
      <c r="E2019" s="471"/>
      <c r="F2019" s="472"/>
      <c r="G2019" s="484"/>
    </row>
    <row r="2020" spans="1:7">
      <c r="A2020" s="447"/>
      <c r="B2020" s="469"/>
      <c r="C2020" s="469"/>
      <c r="D2020" s="470"/>
      <c r="E2020" s="471"/>
      <c r="F2020" s="472"/>
      <c r="G2020" s="484"/>
    </row>
    <row r="2021" spans="1:7">
      <c r="A2021" s="447"/>
      <c r="B2021" s="469"/>
      <c r="C2021" s="469"/>
      <c r="D2021" s="470"/>
      <c r="E2021" s="471"/>
      <c r="F2021" s="472"/>
      <c r="G2021" s="484"/>
    </row>
    <row r="2022" spans="1:7">
      <c r="A2022" s="447"/>
      <c r="B2022" s="469"/>
      <c r="C2022" s="469"/>
      <c r="D2022" s="470"/>
      <c r="E2022" s="471"/>
      <c r="F2022" s="472"/>
      <c r="G2022" s="484"/>
    </row>
    <row r="2023" spans="1:7">
      <c r="A2023" s="447"/>
      <c r="B2023" s="469"/>
      <c r="C2023" s="469"/>
      <c r="D2023" s="470"/>
      <c r="E2023" s="471"/>
      <c r="F2023" s="472"/>
      <c r="G2023" s="484"/>
    </row>
    <row r="2024" spans="1:7">
      <c r="A2024" s="447"/>
      <c r="B2024" s="469"/>
      <c r="C2024" s="469"/>
      <c r="D2024" s="470"/>
      <c r="E2024" s="471"/>
      <c r="F2024" s="472"/>
      <c r="G2024" s="484"/>
    </row>
    <row r="2025" spans="1:7">
      <c r="A2025" s="447"/>
      <c r="B2025" s="469"/>
      <c r="C2025" s="469"/>
      <c r="D2025" s="470"/>
      <c r="E2025" s="471"/>
      <c r="F2025" s="472"/>
      <c r="G2025" s="484"/>
    </row>
    <row r="2026" spans="1:7">
      <c r="A2026" s="447"/>
      <c r="B2026" s="469"/>
      <c r="C2026" s="469"/>
      <c r="D2026" s="470"/>
      <c r="E2026" s="471"/>
      <c r="F2026" s="472"/>
      <c r="G2026" s="484"/>
    </row>
    <row r="2027" spans="1:7">
      <c r="A2027" s="447"/>
      <c r="B2027" s="469"/>
      <c r="C2027" s="469"/>
      <c r="D2027" s="470"/>
      <c r="E2027" s="471"/>
      <c r="F2027" s="472"/>
      <c r="G2027" s="484"/>
    </row>
    <row r="2028" spans="1:7">
      <c r="A2028" s="447"/>
      <c r="B2028" s="469"/>
      <c r="C2028" s="469"/>
      <c r="D2028" s="470"/>
      <c r="E2028" s="471"/>
      <c r="F2028" s="472"/>
      <c r="G2028" s="484"/>
    </row>
    <row r="2029" spans="1:7">
      <c r="A2029" s="447"/>
      <c r="B2029" s="469"/>
      <c r="C2029" s="469"/>
      <c r="D2029" s="470"/>
      <c r="E2029" s="471"/>
      <c r="F2029" s="472"/>
      <c r="G2029" s="484"/>
    </row>
    <row r="2030" spans="1:7">
      <c r="A2030" s="447"/>
      <c r="B2030" s="469"/>
      <c r="C2030" s="469"/>
      <c r="D2030" s="470"/>
      <c r="E2030" s="471"/>
      <c r="F2030" s="472"/>
      <c r="G2030" s="484"/>
    </row>
    <row r="2031" spans="1:7">
      <c r="A2031" s="447"/>
      <c r="B2031" s="469"/>
      <c r="C2031" s="469"/>
      <c r="D2031" s="470"/>
      <c r="E2031" s="471"/>
      <c r="F2031" s="472"/>
      <c r="G2031" s="484"/>
    </row>
    <row r="2032" spans="1:7">
      <c r="A2032" s="447"/>
      <c r="B2032" s="469"/>
      <c r="C2032" s="469"/>
      <c r="D2032" s="470"/>
      <c r="E2032" s="471"/>
      <c r="F2032" s="472"/>
      <c r="G2032" s="484"/>
    </row>
    <row r="2033" spans="1:7">
      <c r="A2033" s="447"/>
      <c r="B2033" s="469"/>
      <c r="C2033" s="469"/>
      <c r="D2033" s="470"/>
      <c r="E2033" s="471"/>
      <c r="F2033" s="472"/>
      <c r="G2033" s="484"/>
    </row>
    <row r="2034" spans="1:7">
      <c r="A2034" s="447"/>
      <c r="B2034" s="469"/>
      <c r="C2034" s="469"/>
      <c r="D2034" s="470"/>
      <c r="E2034" s="471"/>
      <c r="F2034" s="472"/>
      <c r="G2034" s="484"/>
    </row>
    <row r="2035" spans="1:7">
      <c r="A2035" s="447"/>
      <c r="B2035" s="469"/>
      <c r="C2035" s="469"/>
      <c r="D2035" s="470"/>
      <c r="E2035" s="471"/>
      <c r="F2035" s="472"/>
      <c r="G2035" s="484"/>
    </row>
    <row r="2036" spans="1:7">
      <c r="A2036" s="447"/>
      <c r="B2036" s="469"/>
      <c r="C2036" s="469"/>
      <c r="D2036" s="470"/>
      <c r="E2036" s="471"/>
      <c r="F2036" s="472"/>
      <c r="G2036" s="484"/>
    </row>
    <row r="2037" spans="1:7">
      <c r="A2037" s="447"/>
      <c r="B2037" s="469"/>
      <c r="C2037" s="469"/>
      <c r="D2037" s="470"/>
      <c r="E2037" s="471"/>
      <c r="F2037" s="472"/>
      <c r="G2037" s="484"/>
    </row>
    <row r="2038" spans="1:7">
      <c r="A2038" s="447"/>
      <c r="B2038" s="469"/>
      <c r="C2038" s="469"/>
      <c r="D2038" s="470"/>
      <c r="E2038" s="471"/>
      <c r="F2038" s="472"/>
      <c r="G2038" s="484"/>
    </row>
    <row r="2039" spans="1:7">
      <c r="A2039" s="447"/>
      <c r="B2039" s="469"/>
      <c r="C2039" s="469"/>
      <c r="D2039" s="470"/>
      <c r="E2039" s="471"/>
      <c r="F2039" s="472"/>
      <c r="G2039" s="484"/>
    </row>
    <row r="2040" spans="1:7">
      <c r="A2040" s="447"/>
      <c r="B2040" s="469"/>
      <c r="C2040" s="469"/>
      <c r="D2040" s="470"/>
      <c r="E2040" s="471"/>
      <c r="F2040" s="472"/>
      <c r="G2040" s="484"/>
    </row>
    <row r="2041" spans="1:7">
      <c r="A2041" s="447"/>
      <c r="B2041" s="469"/>
      <c r="C2041" s="469"/>
      <c r="D2041" s="470"/>
      <c r="E2041" s="471"/>
      <c r="F2041" s="472"/>
      <c r="G2041" s="484"/>
    </row>
    <row r="2042" spans="1:7">
      <c r="A2042" s="447"/>
      <c r="B2042" s="469"/>
      <c r="C2042" s="469"/>
      <c r="D2042" s="470"/>
      <c r="E2042" s="471"/>
      <c r="F2042" s="472"/>
      <c r="G2042" s="484"/>
    </row>
    <row r="2043" spans="1:7">
      <c r="A2043" s="447"/>
      <c r="B2043" s="469"/>
      <c r="C2043" s="469"/>
      <c r="D2043" s="470"/>
      <c r="E2043" s="471"/>
      <c r="F2043" s="472"/>
      <c r="G2043" s="484"/>
    </row>
    <row r="2044" spans="1:7">
      <c r="A2044" s="447"/>
      <c r="B2044" s="469"/>
      <c r="C2044" s="469"/>
      <c r="D2044" s="470"/>
      <c r="E2044" s="471"/>
      <c r="F2044" s="472"/>
      <c r="G2044" s="484"/>
    </row>
    <row r="2045" spans="1:7">
      <c r="A2045" s="447"/>
      <c r="B2045" s="469"/>
      <c r="C2045" s="469"/>
      <c r="D2045" s="470"/>
      <c r="E2045" s="471"/>
      <c r="F2045" s="472"/>
      <c r="G2045" s="484"/>
    </row>
    <row r="2046" spans="1:7">
      <c r="A2046" s="447"/>
      <c r="B2046" s="469"/>
      <c r="C2046" s="469"/>
      <c r="D2046" s="470"/>
      <c r="E2046" s="471"/>
      <c r="F2046" s="472"/>
      <c r="G2046" s="484"/>
    </row>
    <row r="2047" spans="1:7">
      <c r="A2047" s="447"/>
      <c r="B2047" s="469"/>
      <c r="C2047" s="469"/>
      <c r="D2047" s="470"/>
      <c r="E2047" s="471"/>
      <c r="F2047" s="472"/>
      <c r="G2047" s="484"/>
    </row>
    <row r="2048" spans="1:7">
      <c r="A2048" s="447"/>
      <c r="B2048" s="469"/>
      <c r="C2048" s="469"/>
      <c r="D2048" s="470"/>
      <c r="E2048" s="471"/>
      <c r="F2048" s="472"/>
      <c r="G2048" s="484"/>
    </row>
    <row r="2049" spans="1:7">
      <c r="A2049" s="447"/>
      <c r="B2049" s="469"/>
      <c r="C2049" s="469"/>
      <c r="D2049" s="470"/>
      <c r="E2049" s="471"/>
      <c r="F2049" s="472"/>
      <c r="G2049" s="484"/>
    </row>
    <row r="2050" spans="1:7">
      <c r="A2050" s="447"/>
      <c r="B2050" s="469"/>
      <c r="C2050" s="469"/>
      <c r="D2050" s="470"/>
      <c r="E2050" s="471"/>
      <c r="F2050" s="472"/>
      <c r="G2050" s="484"/>
    </row>
    <row r="2051" spans="1:7">
      <c r="A2051" s="447"/>
      <c r="B2051" s="469"/>
      <c r="C2051" s="469"/>
      <c r="D2051" s="470"/>
      <c r="E2051" s="471"/>
      <c r="F2051" s="472"/>
      <c r="G2051" s="484"/>
    </row>
    <row r="2052" spans="1:7">
      <c r="A2052" s="447"/>
      <c r="B2052" s="469"/>
      <c r="C2052" s="469"/>
      <c r="D2052" s="470"/>
      <c r="E2052" s="471"/>
      <c r="F2052" s="472"/>
      <c r="G2052" s="484"/>
    </row>
    <row r="2053" spans="1:7">
      <c r="A2053" s="447"/>
      <c r="B2053" s="469"/>
      <c r="C2053" s="469"/>
      <c r="D2053" s="470"/>
      <c r="E2053" s="471"/>
      <c r="F2053" s="472"/>
      <c r="G2053" s="484"/>
    </row>
    <row r="2054" spans="1:7">
      <c r="A2054" s="447"/>
      <c r="B2054" s="469"/>
      <c r="C2054" s="469"/>
      <c r="D2054" s="470"/>
      <c r="E2054" s="471"/>
      <c r="F2054" s="472"/>
      <c r="G2054" s="484"/>
    </row>
    <row r="2055" spans="1:7">
      <c r="A2055" s="447"/>
      <c r="B2055" s="469"/>
      <c r="C2055" s="469"/>
      <c r="D2055" s="470"/>
      <c r="E2055" s="471"/>
      <c r="F2055" s="472"/>
      <c r="G2055" s="484"/>
    </row>
    <row r="2056" spans="1:7">
      <c r="A2056" s="447"/>
      <c r="B2056" s="469"/>
      <c r="C2056" s="469"/>
      <c r="D2056" s="470"/>
      <c r="E2056" s="471"/>
      <c r="F2056" s="472"/>
      <c r="G2056" s="484"/>
    </row>
    <row r="2057" spans="1:7">
      <c r="A2057" s="447"/>
      <c r="B2057" s="469"/>
      <c r="C2057" s="469"/>
      <c r="D2057" s="470"/>
      <c r="E2057" s="471"/>
      <c r="F2057" s="472"/>
      <c r="G2057" s="484"/>
    </row>
    <row r="2058" spans="1:7">
      <c r="A2058" s="447"/>
      <c r="B2058" s="469"/>
      <c r="C2058" s="469"/>
      <c r="D2058" s="470"/>
      <c r="E2058" s="471"/>
      <c r="F2058" s="472"/>
      <c r="G2058" s="484"/>
    </row>
    <row r="2059" spans="1:7">
      <c r="A2059" s="447"/>
      <c r="B2059" s="469"/>
      <c r="C2059" s="469"/>
      <c r="D2059" s="470"/>
      <c r="E2059" s="471"/>
      <c r="F2059" s="472"/>
      <c r="G2059" s="484"/>
    </row>
    <row r="2060" spans="1:7">
      <c r="A2060" s="447"/>
      <c r="B2060" s="469"/>
      <c r="C2060" s="469"/>
      <c r="D2060" s="470"/>
      <c r="E2060" s="471"/>
      <c r="F2060" s="472"/>
      <c r="G2060" s="484"/>
    </row>
    <row r="2061" spans="1:7">
      <c r="A2061" s="447"/>
      <c r="B2061" s="469"/>
      <c r="C2061" s="469"/>
      <c r="D2061" s="470"/>
      <c r="E2061" s="471"/>
      <c r="F2061" s="472"/>
      <c r="G2061" s="484"/>
    </row>
    <row r="2062" spans="1:7">
      <c r="A2062" s="447"/>
      <c r="B2062" s="469"/>
      <c r="C2062" s="469"/>
      <c r="D2062" s="470"/>
      <c r="E2062" s="471"/>
      <c r="F2062" s="472"/>
      <c r="G2062" s="484"/>
    </row>
    <row r="2063" spans="1:7">
      <c r="A2063" s="447"/>
      <c r="B2063" s="469"/>
      <c r="C2063" s="469"/>
      <c r="D2063" s="470"/>
      <c r="E2063" s="471"/>
      <c r="F2063" s="472"/>
      <c r="G2063" s="484"/>
    </row>
    <row r="2064" spans="1:7">
      <c r="A2064" s="447"/>
      <c r="B2064" s="469"/>
      <c r="C2064" s="469"/>
      <c r="D2064" s="470"/>
      <c r="E2064" s="471"/>
      <c r="F2064" s="472"/>
      <c r="G2064" s="484"/>
    </row>
    <row r="2065" spans="1:7">
      <c r="A2065" s="447"/>
      <c r="B2065" s="469"/>
      <c r="C2065" s="469"/>
      <c r="D2065" s="470"/>
      <c r="E2065" s="471"/>
      <c r="F2065" s="472"/>
      <c r="G2065" s="484"/>
    </row>
    <row r="2066" spans="1:7">
      <c r="A2066" s="447"/>
      <c r="B2066" s="469"/>
      <c r="C2066" s="469"/>
      <c r="D2066" s="470"/>
      <c r="E2066" s="471"/>
      <c r="F2066" s="472"/>
      <c r="G2066" s="484"/>
    </row>
    <row r="2067" spans="1:7">
      <c r="A2067" s="447"/>
      <c r="B2067" s="469"/>
      <c r="C2067" s="469"/>
      <c r="D2067" s="470"/>
      <c r="E2067" s="471"/>
      <c r="F2067" s="472"/>
      <c r="G2067" s="484"/>
    </row>
    <row r="2068" spans="1:7">
      <c r="A2068" s="447"/>
      <c r="B2068" s="469"/>
      <c r="C2068" s="469"/>
      <c r="D2068" s="470"/>
      <c r="E2068" s="471"/>
      <c r="F2068" s="472"/>
      <c r="G2068" s="484"/>
    </row>
    <row r="2069" spans="1:7">
      <c r="A2069" s="447"/>
      <c r="B2069" s="469"/>
      <c r="C2069" s="469"/>
      <c r="D2069" s="470"/>
      <c r="E2069" s="471"/>
      <c r="F2069" s="472"/>
      <c r="G2069" s="484"/>
    </row>
    <row r="2070" spans="1:7">
      <c r="A2070" s="447"/>
      <c r="B2070" s="469"/>
      <c r="C2070" s="469"/>
      <c r="D2070" s="470"/>
      <c r="E2070" s="471"/>
      <c r="F2070" s="472"/>
      <c r="G2070" s="484"/>
    </row>
    <row r="2071" spans="1:7">
      <c r="A2071" s="447"/>
      <c r="B2071" s="469"/>
      <c r="C2071" s="469"/>
      <c r="D2071" s="470"/>
      <c r="E2071" s="471"/>
      <c r="F2071" s="472"/>
      <c r="G2071" s="484"/>
    </row>
    <row r="2072" spans="1:7">
      <c r="A2072" s="447"/>
      <c r="B2072" s="469"/>
      <c r="C2072" s="469"/>
      <c r="D2072" s="470"/>
      <c r="E2072" s="471"/>
      <c r="F2072" s="472"/>
      <c r="G2072" s="484"/>
    </row>
    <row r="2073" spans="1:7">
      <c r="A2073" s="447"/>
      <c r="B2073" s="469"/>
      <c r="C2073" s="469"/>
      <c r="D2073" s="470"/>
      <c r="E2073" s="471"/>
      <c r="F2073" s="472"/>
      <c r="G2073" s="484"/>
    </row>
    <row r="2074" spans="1:7">
      <c r="A2074" s="447"/>
      <c r="B2074" s="469"/>
      <c r="C2074" s="469"/>
      <c r="D2074" s="470"/>
      <c r="E2074" s="471"/>
      <c r="F2074" s="472"/>
      <c r="G2074" s="484"/>
    </row>
    <row r="2075" spans="1:7">
      <c r="A2075" s="447"/>
      <c r="B2075" s="469"/>
      <c r="C2075" s="469"/>
      <c r="D2075" s="470"/>
      <c r="E2075" s="471"/>
      <c r="F2075" s="472"/>
      <c r="G2075" s="484"/>
    </row>
    <row r="2076" spans="1:7">
      <c r="A2076" s="447"/>
      <c r="B2076" s="469"/>
      <c r="C2076" s="469"/>
      <c r="D2076" s="470"/>
      <c r="E2076" s="471"/>
      <c r="F2076" s="472"/>
      <c r="G2076" s="484"/>
    </row>
    <row r="2077" spans="1:7">
      <c r="A2077" s="447"/>
      <c r="B2077" s="469"/>
      <c r="C2077" s="469"/>
      <c r="D2077" s="470"/>
      <c r="E2077" s="471"/>
      <c r="F2077" s="472"/>
      <c r="G2077" s="484"/>
    </row>
    <row r="2078" spans="1:7">
      <c r="A2078" s="447"/>
      <c r="B2078" s="469"/>
      <c r="C2078" s="469"/>
      <c r="D2078" s="470"/>
      <c r="E2078" s="471"/>
      <c r="F2078" s="472"/>
      <c r="G2078" s="484"/>
    </row>
    <row r="2079" spans="1:7">
      <c r="A2079" s="447"/>
      <c r="B2079" s="469"/>
      <c r="C2079" s="469"/>
      <c r="D2079" s="470"/>
      <c r="E2079" s="471"/>
      <c r="F2079" s="472"/>
      <c r="G2079" s="484"/>
    </row>
    <row r="2080" spans="1:7">
      <c r="A2080" s="447"/>
      <c r="B2080" s="469"/>
      <c r="C2080" s="469"/>
      <c r="D2080" s="470"/>
      <c r="E2080" s="471"/>
      <c r="F2080" s="472"/>
      <c r="G2080" s="484"/>
    </row>
    <row r="2081" spans="1:7">
      <c r="A2081" s="447"/>
      <c r="B2081" s="469"/>
      <c r="C2081" s="469"/>
      <c r="D2081" s="470"/>
      <c r="E2081" s="471"/>
      <c r="F2081" s="472"/>
      <c r="G2081" s="484"/>
    </row>
    <row r="2082" spans="1:7">
      <c r="A2082" s="447"/>
      <c r="B2082" s="469"/>
      <c r="C2082" s="469"/>
      <c r="D2082" s="470"/>
      <c r="E2082" s="471"/>
      <c r="F2082" s="472"/>
      <c r="G2082" s="484"/>
    </row>
    <row r="2083" spans="1:7">
      <c r="A2083" s="447"/>
      <c r="B2083" s="469"/>
      <c r="C2083" s="469"/>
      <c r="D2083" s="470"/>
      <c r="E2083" s="471"/>
      <c r="F2083" s="472"/>
      <c r="G2083" s="484"/>
    </row>
    <row r="2084" spans="1:7">
      <c r="A2084" s="447"/>
      <c r="B2084" s="469"/>
      <c r="C2084" s="469"/>
      <c r="D2084" s="470"/>
      <c r="E2084" s="471"/>
      <c r="F2084" s="472"/>
      <c r="G2084" s="484"/>
    </row>
    <row r="2085" spans="1:7">
      <c r="A2085" s="447"/>
      <c r="B2085" s="469"/>
      <c r="C2085" s="469"/>
      <c r="D2085" s="470"/>
      <c r="E2085" s="471"/>
      <c r="F2085" s="472"/>
      <c r="G2085" s="484"/>
    </row>
    <row r="2086" spans="1:7">
      <c r="A2086" s="447"/>
      <c r="B2086" s="469"/>
      <c r="C2086" s="469"/>
      <c r="D2086" s="470"/>
      <c r="E2086" s="471"/>
      <c r="F2086" s="472"/>
      <c r="G2086" s="484"/>
    </row>
    <row r="2087" spans="1:7">
      <c r="A2087" s="447"/>
      <c r="B2087" s="469"/>
      <c r="C2087" s="469"/>
      <c r="D2087" s="470"/>
      <c r="E2087" s="471"/>
      <c r="F2087" s="472"/>
      <c r="G2087" s="484"/>
    </row>
    <row r="2088" spans="1:7">
      <c r="A2088" s="447"/>
      <c r="B2088" s="469"/>
      <c r="C2088" s="469"/>
      <c r="D2088" s="470"/>
      <c r="E2088" s="471"/>
      <c r="F2088" s="472"/>
      <c r="G2088" s="484"/>
    </row>
    <row r="2089" spans="1:7">
      <c r="A2089" s="447"/>
      <c r="B2089" s="469"/>
      <c r="C2089" s="469"/>
      <c r="D2089" s="470"/>
      <c r="E2089" s="471"/>
      <c r="F2089" s="472"/>
      <c r="G2089" s="484"/>
    </row>
    <row r="2090" spans="1:7">
      <c r="A2090" s="447"/>
      <c r="B2090" s="469"/>
      <c r="C2090" s="469"/>
      <c r="D2090" s="470"/>
      <c r="E2090" s="471"/>
      <c r="F2090" s="472"/>
      <c r="G2090" s="484"/>
    </row>
    <row r="2091" spans="1:7">
      <c r="A2091" s="447"/>
      <c r="B2091" s="469"/>
      <c r="C2091" s="469"/>
      <c r="D2091" s="470"/>
      <c r="E2091" s="471"/>
      <c r="F2091" s="472"/>
      <c r="G2091" s="484"/>
    </row>
    <row r="2092" spans="1:7">
      <c r="A2092" s="447"/>
      <c r="B2092" s="469"/>
      <c r="C2092" s="469"/>
      <c r="D2092" s="470"/>
      <c r="E2092" s="471"/>
      <c r="F2092" s="472"/>
      <c r="G2092" s="484"/>
    </row>
    <row r="2093" spans="1:7">
      <c r="A2093" s="447"/>
      <c r="B2093" s="469"/>
      <c r="C2093" s="469"/>
      <c r="D2093" s="470"/>
      <c r="E2093" s="471"/>
      <c r="F2093" s="472"/>
      <c r="G2093" s="484"/>
    </row>
    <row r="2094" spans="1:7">
      <c r="A2094" s="447"/>
      <c r="B2094" s="469"/>
      <c r="C2094" s="469"/>
      <c r="D2094" s="470"/>
      <c r="E2094" s="471"/>
      <c r="F2094" s="472"/>
      <c r="G2094" s="484"/>
    </row>
    <row r="2095" spans="1:7">
      <c r="A2095" s="447"/>
      <c r="B2095" s="469"/>
      <c r="C2095" s="469"/>
      <c r="D2095" s="470"/>
      <c r="E2095" s="471"/>
      <c r="F2095" s="472"/>
      <c r="G2095" s="484"/>
    </row>
    <row r="2096" spans="1:7">
      <c r="A2096" s="447"/>
      <c r="B2096" s="469"/>
      <c r="C2096" s="469"/>
      <c r="D2096" s="470"/>
      <c r="E2096" s="471"/>
      <c r="F2096" s="472"/>
      <c r="G2096" s="484"/>
    </row>
    <row r="2097" spans="1:7">
      <c r="A2097" s="447"/>
      <c r="B2097" s="469"/>
      <c r="C2097" s="469"/>
      <c r="D2097" s="470"/>
      <c r="E2097" s="471"/>
      <c r="F2097" s="472"/>
      <c r="G2097" s="484"/>
    </row>
    <row r="2098" spans="1:7">
      <c r="A2098" s="447"/>
      <c r="B2098" s="469"/>
      <c r="C2098" s="469"/>
      <c r="D2098" s="470"/>
      <c r="E2098" s="471"/>
      <c r="F2098" s="472"/>
      <c r="G2098" s="484"/>
    </row>
    <row r="2099" spans="1:7">
      <c r="A2099" s="447"/>
      <c r="B2099" s="469"/>
      <c r="C2099" s="469"/>
      <c r="D2099" s="470"/>
      <c r="E2099" s="471"/>
      <c r="F2099" s="472"/>
      <c r="G2099" s="484"/>
    </row>
    <row r="2100" spans="1:7">
      <c r="A2100" s="447"/>
      <c r="B2100" s="469"/>
      <c r="C2100" s="469"/>
      <c r="D2100" s="470"/>
      <c r="E2100" s="471"/>
      <c r="F2100" s="472"/>
      <c r="G2100" s="484"/>
    </row>
    <row r="2101" spans="1:7">
      <c r="A2101" s="447"/>
      <c r="B2101" s="469"/>
      <c r="C2101" s="469"/>
      <c r="D2101" s="470"/>
      <c r="E2101" s="471"/>
      <c r="F2101" s="472"/>
      <c r="G2101" s="484"/>
    </row>
    <row r="2102" spans="1:7">
      <c r="A2102" s="447"/>
      <c r="B2102" s="469"/>
      <c r="C2102" s="469"/>
      <c r="D2102" s="470"/>
      <c r="E2102" s="471"/>
      <c r="F2102" s="472"/>
      <c r="G2102" s="484"/>
    </row>
    <row r="2103" spans="1:7">
      <c r="A2103" s="447"/>
      <c r="B2103" s="469"/>
      <c r="C2103" s="469"/>
      <c r="D2103" s="470"/>
      <c r="E2103" s="471"/>
      <c r="F2103" s="472"/>
      <c r="G2103" s="484"/>
    </row>
    <row r="2104" spans="1:7">
      <c r="A2104" s="447"/>
      <c r="B2104" s="469"/>
      <c r="C2104" s="469"/>
      <c r="D2104" s="470"/>
      <c r="E2104" s="471"/>
      <c r="F2104" s="472"/>
      <c r="G2104" s="484"/>
    </row>
    <row r="2105" spans="1:7">
      <c r="A2105" s="447"/>
      <c r="B2105" s="469"/>
      <c r="C2105" s="469"/>
      <c r="D2105" s="470"/>
      <c r="E2105" s="471"/>
      <c r="F2105" s="472"/>
      <c r="G2105" s="484"/>
    </row>
    <row r="2106" spans="1:7">
      <c r="A2106" s="447"/>
      <c r="B2106" s="469"/>
      <c r="C2106" s="469"/>
      <c r="D2106" s="470"/>
      <c r="E2106" s="471"/>
      <c r="F2106" s="472"/>
      <c r="G2106" s="484"/>
    </row>
    <row r="2107" spans="1:7">
      <c r="A2107" s="447"/>
      <c r="B2107" s="469"/>
      <c r="C2107" s="469"/>
      <c r="D2107" s="470"/>
      <c r="E2107" s="471"/>
      <c r="F2107" s="472"/>
      <c r="G2107" s="484"/>
    </row>
    <row r="2108" spans="1:7">
      <c r="A2108" s="447"/>
      <c r="B2108" s="469"/>
      <c r="C2108" s="469"/>
      <c r="D2108" s="470"/>
      <c r="E2108" s="471"/>
      <c r="F2108" s="472"/>
      <c r="G2108" s="484"/>
    </row>
    <row r="2109" spans="1:7">
      <c r="A2109" s="447"/>
      <c r="B2109" s="469"/>
      <c r="C2109" s="469"/>
      <c r="D2109" s="470"/>
      <c r="E2109" s="471"/>
      <c r="F2109" s="472"/>
      <c r="G2109" s="484"/>
    </row>
    <row r="2110" spans="1:7">
      <c r="A2110" s="447"/>
      <c r="B2110" s="469"/>
      <c r="C2110" s="469"/>
      <c r="D2110" s="470"/>
      <c r="E2110" s="471"/>
      <c r="F2110" s="472"/>
      <c r="G2110" s="484"/>
    </row>
    <row r="2111" spans="1:7">
      <c r="A2111" s="447"/>
      <c r="B2111" s="469"/>
      <c r="C2111" s="469"/>
      <c r="D2111" s="470"/>
      <c r="E2111" s="471"/>
      <c r="F2111" s="472"/>
      <c r="G2111" s="484"/>
    </row>
    <row r="2112" spans="1:7">
      <c r="A2112" s="447"/>
      <c r="B2112" s="469"/>
      <c r="C2112" s="469"/>
      <c r="D2112" s="470"/>
      <c r="E2112" s="471"/>
      <c r="F2112" s="472"/>
      <c r="G2112" s="484"/>
    </row>
    <row r="2113" spans="1:7">
      <c r="A2113" s="447"/>
      <c r="B2113" s="469"/>
      <c r="C2113" s="469"/>
      <c r="D2113" s="470"/>
      <c r="E2113" s="471"/>
      <c r="F2113" s="472"/>
      <c r="G2113" s="484"/>
    </row>
    <row r="2114" spans="1:7">
      <c r="A2114" s="447"/>
      <c r="B2114" s="469"/>
      <c r="C2114" s="469"/>
      <c r="D2114" s="470"/>
      <c r="E2114" s="471"/>
      <c r="F2114" s="472"/>
      <c r="G2114" s="484"/>
    </row>
    <row r="2115" spans="1:7">
      <c r="A2115" s="447"/>
      <c r="B2115" s="469"/>
      <c r="C2115" s="469"/>
      <c r="D2115" s="470"/>
      <c r="E2115" s="471"/>
      <c r="F2115" s="472"/>
      <c r="G2115" s="484"/>
    </row>
    <row r="2116" spans="1:7">
      <c r="A2116" s="447"/>
      <c r="B2116" s="469"/>
      <c r="C2116" s="469"/>
      <c r="D2116" s="470"/>
      <c r="E2116" s="471"/>
      <c r="F2116" s="472"/>
      <c r="G2116" s="484"/>
    </row>
    <row r="2117" spans="1:7">
      <c r="A2117" s="447"/>
      <c r="B2117" s="469"/>
      <c r="C2117" s="469"/>
      <c r="D2117" s="470"/>
      <c r="E2117" s="471"/>
      <c r="F2117" s="472"/>
      <c r="G2117" s="484"/>
    </row>
    <row r="2118" spans="1:7">
      <c r="A2118" s="447"/>
      <c r="B2118" s="469"/>
      <c r="C2118" s="469"/>
      <c r="D2118" s="470"/>
      <c r="E2118" s="471"/>
      <c r="F2118" s="472"/>
      <c r="G2118" s="484"/>
    </row>
    <row r="2119" spans="1:7">
      <c r="A2119" s="447"/>
      <c r="B2119" s="469"/>
      <c r="C2119" s="469"/>
      <c r="D2119" s="470"/>
      <c r="E2119" s="471"/>
      <c r="F2119" s="472"/>
      <c r="G2119" s="484"/>
    </row>
    <row r="2120" spans="1:7">
      <c r="A2120" s="447"/>
      <c r="B2120" s="469"/>
      <c r="C2120" s="469"/>
      <c r="D2120" s="470"/>
      <c r="E2120" s="471"/>
      <c r="F2120" s="472"/>
      <c r="G2120" s="484"/>
    </row>
    <row r="2121" spans="1:7">
      <c r="A2121" s="447"/>
      <c r="B2121" s="469"/>
      <c r="C2121" s="469"/>
      <c r="D2121" s="470"/>
      <c r="E2121" s="471"/>
      <c r="F2121" s="472"/>
      <c r="G2121" s="484"/>
    </row>
    <row r="2122" spans="1:7">
      <c r="A2122" s="447"/>
      <c r="B2122" s="469"/>
      <c r="C2122" s="469"/>
      <c r="D2122" s="470"/>
      <c r="E2122" s="471"/>
      <c r="F2122" s="472"/>
      <c r="G2122" s="484"/>
    </row>
    <row r="2123" spans="1:7">
      <c r="A2123" s="447"/>
      <c r="B2123" s="469"/>
      <c r="C2123" s="469"/>
      <c r="D2123" s="470"/>
      <c r="E2123" s="471"/>
      <c r="F2123" s="472"/>
      <c r="G2123" s="484"/>
    </row>
    <row r="2124" spans="1:7">
      <c r="A2124" s="447"/>
      <c r="B2124" s="469"/>
      <c r="C2124" s="469"/>
      <c r="D2124" s="470"/>
      <c r="E2124" s="471"/>
      <c r="F2124" s="472"/>
      <c r="G2124" s="484"/>
    </row>
    <row r="2125" spans="1:7">
      <c r="A2125" s="447"/>
      <c r="B2125" s="469"/>
      <c r="C2125" s="469"/>
      <c r="D2125" s="470"/>
      <c r="E2125" s="471"/>
      <c r="F2125" s="472"/>
      <c r="G2125" s="484"/>
    </row>
    <row r="2126" spans="1:7">
      <c r="A2126" s="447"/>
      <c r="B2126" s="469"/>
      <c r="C2126" s="469"/>
      <c r="D2126" s="470"/>
      <c r="E2126" s="471"/>
      <c r="F2126" s="472"/>
      <c r="G2126" s="484"/>
    </row>
    <row r="2127" spans="1:7">
      <c r="A2127" s="447"/>
      <c r="B2127" s="469"/>
      <c r="C2127" s="469"/>
      <c r="D2127" s="470"/>
      <c r="E2127" s="471"/>
      <c r="F2127" s="472"/>
      <c r="G2127" s="484"/>
    </row>
    <row r="2128" spans="1:7">
      <c r="A2128" s="447"/>
      <c r="B2128" s="469"/>
      <c r="C2128" s="469"/>
      <c r="D2128" s="470"/>
      <c r="E2128" s="471"/>
      <c r="F2128" s="472"/>
      <c r="G2128" s="484"/>
    </row>
    <row r="2129" spans="1:7">
      <c r="A2129" s="447"/>
      <c r="B2129" s="469"/>
      <c r="C2129" s="469"/>
      <c r="D2129" s="470"/>
      <c r="E2129" s="471"/>
      <c r="F2129" s="472"/>
      <c r="G2129" s="484"/>
    </row>
    <row r="2130" spans="1:7">
      <c r="A2130" s="447"/>
      <c r="B2130" s="469"/>
      <c r="C2130" s="469"/>
      <c r="D2130" s="470"/>
      <c r="E2130" s="471"/>
      <c r="F2130" s="472"/>
      <c r="G2130" s="484"/>
    </row>
    <row r="2131" spans="1:7">
      <c r="A2131" s="447"/>
      <c r="B2131" s="469"/>
      <c r="C2131" s="469"/>
      <c r="D2131" s="470"/>
      <c r="E2131" s="471"/>
      <c r="F2131" s="472"/>
      <c r="G2131" s="484"/>
    </row>
    <row r="2132" spans="1:7">
      <c r="A2132" s="447"/>
      <c r="B2132" s="469"/>
      <c r="C2132" s="469"/>
      <c r="D2132" s="470"/>
      <c r="E2132" s="471"/>
      <c r="F2132" s="472"/>
      <c r="G2132" s="484"/>
    </row>
    <row r="2133" spans="1:7">
      <c r="A2133" s="447"/>
      <c r="B2133" s="469"/>
      <c r="C2133" s="469"/>
      <c r="D2133" s="470"/>
      <c r="E2133" s="471"/>
      <c r="F2133" s="472"/>
      <c r="G2133" s="484"/>
    </row>
    <row r="2134" spans="1:7">
      <c r="A2134" s="447"/>
      <c r="B2134" s="469"/>
      <c r="C2134" s="469"/>
      <c r="D2134" s="470"/>
      <c r="E2134" s="471"/>
      <c r="F2134" s="472"/>
      <c r="G2134" s="484"/>
    </row>
    <row r="2135" spans="1:7">
      <c r="A2135" s="447"/>
      <c r="B2135" s="469"/>
      <c r="C2135" s="469"/>
      <c r="D2135" s="470"/>
      <c r="E2135" s="471"/>
      <c r="F2135" s="472"/>
      <c r="G2135" s="484"/>
    </row>
    <row r="2136" spans="1:7">
      <c r="A2136" s="447"/>
      <c r="B2136" s="469"/>
      <c r="C2136" s="469"/>
      <c r="D2136" s="470"/>
      <c r="E2136" s="471"/>
      <c r="F2136" s="472"/>
      <c r="G2136" s="484"/>
    </row>
    <row r="2137" spans="1:7">
      <c r="A2137" s="447"/>
      <c r="B2137" s="469"/>
      <c r="C2137" s="469"/>
      <c r="D2137" s="470"/>
      <c r="E2137" s="471"/>
      <c r="F2137" s="472"/>
      <c r="G2137" s="484"/>
    </row>
    <row r="2138" spans="1:7">
      <c r="A2138" s="447"/>
      <c r="B2138" s="469"/>
      <c r="C2138" s="469"/>
      <c r="D2138" s="470"/>
      <c r="E2138" s="471"/>
      <c r="F2138" s="472"/>
      <c r="G2138" s="484"/>
    </row>
    <row r="2139" spans="1:7">
      <c r="A2139" s="447"/>
      <c r="B2139" s="469"/>
      <c r="C2139" s="469"/>
      <c r="D2139" s="470"/>
      <c r="E2139" s="471"/>
      <c r="F2139" s="472"/>
      <c r="G2139" s="484"/>
    </row>
    <row r="2140" spans="1:7">
      <c r="A2140" s="447"/>
      <c r="B2140" s="469"/>
      <c r="C2140" s="469"/>
      <c r="D2140" s="470"/>
      <c r="E2140" s="471"/>
      <c r="F2140" s="472"/>
      <c r="G2140" s="484"/>
    </row>
    <row r="2141" spans="1:7">
      <c r="A2141" s="447"/>
      <c r="B2141" s="469"/>
      <c r="C2141" s="469"/>
      <c r="D2141" s="470"/>
      <c r="E2141" s="471"/>
      <c r="F2141" s="472"/>
      <c r="G2141" s="484"/>
    </row>
    <row r="2142" spans="1:7">
      <c r="A2142" s="447"/>
      <c r="B2142" s="469"/>
      <c r="C2142" s="469"/>
      <c r="D2142" s="470"/>
      <c r="E2142" s="471"/>
      <c r="F2142" s="472"/>
      <c r="G2142" s="484"/>
    </row>
    <row r="2143" spans="1:7">
      <c r="A2143" s="447"/>
      <c r="B2143" s="469"/>
      <c r="C2143" s="469"/>
      <c r="D2143" s="470"/>
      <c r="E2143" s="471"/>
      <c r="F2143" s="472"/>
      <c r="G2143" s="484"/>
    </row>
    <row r="2144" spans="1:7">
      <c r="A2144" s="447"/>
      <c r="B2144" s="469"/>
      <c r="C2144" s="469"/>
      <c r="D2144" s="470"/>
      <c r="E2144" s="471"/>
      <c r="F2144" s="472"/>
      <c r="G2144" s="484"/>
    </row>
    <row r="2145" spans="1:7">
      <c r="A2145" s="447"/>
      <c r="B2145" s="469"/>
      <c r="C2145" s="469"/>
      <c r="D2145" s="470"/>
      <c r="E2145" s="471"/>
      <c r="F2145" s="472"/>
      <c r="G2145" s="484"/>
    </row>
    <row r="2146" spans="1:7">
      <c r="A2146" s="447"/>
      <c r="B2146" s="469"/>
      <c r="C2146" s="469"/>
      <c r="D2146" s="470"/>
      <c r="E2146" s="471"/>
      <c r="F2146" s="472"/>
      <c r="G2146" s="484"/>
    </row>
    <row r="2147" spans="1:7">
      <c r="A2147" s="447"/>
      <c r="B2147" s="469"/>
      <c r="C2147" s="469"/>
      <c r="D2147" s="470"/>
      <c r="E2147" s="471"/>
      <c r="F2147" s="472"/>
      <c r="G2147" s="484"/>
    </row>
    <row r="2148" spans="1:7">
      <c r="A2148" s="447"/>
      <c r="B2148" s="469"/>
      <c r="C2148" s="469"/>
      <c r="D2148" s="470"/>
      <c r="E2148" s="471"/>
      <c r="F2148" s="472"/>
      <c r="G2148" s="484"/>
    </row>
    <row r="2149" spans="1:7">
      <c r="A2149" s="447"/>
      <c r="B2149" s="469"/>
      <c r="C2149" s="469"/>
      <c r="D2149" s="470"/>
      <c r="E2149" s="471"/>
      <c r="F2149" s="472"/>
      <c r="G2149" s="484"/>
    </row>
    <row r="2150" spans="1:7">
      <c r="A2150" s="447"/>
      <c r="B2150" s="469"/>
      <c r="C2150" s="469"/>
      <c r="D2150" s="470"/>
      <c r="E2150" s="471"/>
      <c r="F2150" s="472"/>
      <c r="G2150" s="484"/>
    </row>
    <row r="2151" spans="1:7">
      <c r="A2151" s="447"/>
      <c r="B2151" s="469"/>
      <c r="C2151" s="469"/>
      <c r="D2151" s="470"/>
      <c r="E2151" s="471"/>
      <c r="F2151" s="472"/>
      <c r="G2151" s="484"/>
    </row>
    <row r="2152" spans="1:7">
      <c r="A2152" s="447"/>
      <c r="B2152" s="469"/>
      <c r="C2152" s="469"/>
      <c r="D2152" s="470"/>
      <c r="E2152" s="471"/>
      <c r="F2152" s="472"/>
      <c r="G2152" s="484"/>
    </row>
    <row r="2153" spans="1:7">
      <c r="A2153" s="447"/>
      <c r="B2153" s="469"/>
      <c r="C2153" s="469"/>
      <c r="D2153" s="470"/>
      <c r="E2153" s="471"/>
      <c r="F2153" s="472"/>
      <c r="G2153" s="484"/>
    </row>
    <row r="2154" spans="1:7">
      <c r="A2154" s="447"/>
      <c r="B2154" s="469"/>
      <c r="C2154" s="469"/>
      <c r="D2154" s="470"/>
      <c r="E2154" s="471"/>
      <c r="F2154" s="472"/>
      <c r="G2154" s="484"/>
    </row>
    <row r="2155" spans="1:7">
      <c r="A2155" s="447"/>
      <c r="B2155" s="469"/>
      <c r="C2155" s="469"/>
      <c r="D2155" s="470"/>
      <c r="E2155" s="471"/>
      <c r="F2155" s="472"/>
      <c r="G2155" s="484"/>
    </row>
    <row r="2156" spans="1:7">
      <c r="A2156" s="447"/>
      <c r="B2156" s="469"/>
      <c r="C2156" s="469"/>
      <c r="D2156" s="470"/>
      <c r="E2156" s="471"/>
      <c r="F2156" s="472"/>
      <c r="G2156" s="484"/>
    </row>
    <row r="2157" spans="1:7">
      <c r="A2157" s="447"/>
      <c r="B2157" s="469"/>
      <c r="C2157" s="469"/>
      <c r="D2157" s="470"/>
      <c r="E2157" s="471"/>
      <c r="F2157" s="472"/>
      <c r="G2157" s="484"/>
    </row>
    <row r="2158" spans="1:7">
      <c r="A2158" s="447"/>
      <c r="B2158" s="469"/>
      <c r="C2158" s="469"/>
      <c r="D2158" s="470"/>
      <c r="E2158" s="471"/>
      <c r="F2158" s="472"/>
      <c r="G2158" s="484"/>
    </row>
    <row r="2159" spans="1:7">
      <c r="A2159" s="447"/>
      <c r="B2159" s="469"/>
      <c r="C2159" s="469"/>
      <c r="D2159" s="470"/>
      <c r="E2159" s="471"/>
      <c r="F2159" s="472"/>
      <c r="G2159" s="484"/>
    </row>
    <row r="2160" spans="1:7">
      <c r="A2160" s="447"/>
      <c r="B2160" s="469"/>
      <c r="C2160" s="469"/>
      <c r="D2160" s="470"/>
      <c r="E2160" s="471"/>
      <c r="F2160" s="472"/>
      <c r="G2160" s="484"/>
    </row>
    <row r="2161" spans="1:7">
      <c r="A2161" s="447"/>
      <c r="B2161" s="469"/>
      <c r="C2161" s="469"/>
      <c r="D2161" s="470"/>
      <c r="E2161" s="471"/>
      <c r="F2161" s="472"/>
      <c r="G2161" s="484"/>
    </row>
    <row r="2162" spans="1:7">
      <c r="A2162" s="447"/>
      <c r="B2162" s="469"/>
      <c r="C2162" s="469"/>
      <c r="D2162" s="470"/>
      <c r="E2162" s="471"/>
      <c r="F2162" s="472"/>
      <c r="G2162" s="484"/>
    </row>
    <row r="2163" spans="1:7">
      <c r="A2163" s="447"/>
      <c r="B2163" s="469"/>
      <c r="C2163" s="469"/>
      <c r="D2163" s="470"/>
      <c r="E2163" s="471"/>
      <c r="F2163" s="472"/>
      <c r="G2163" s="484"/>
    </row>
    <row r="2164" spans="1:7">
      <c r="A2164" s="447"/>
      <c r="B2164" s="469"/>
      <c r="C2164" s="469"/>
      <c r="D2164" s="470"/>
      <c r="E2164" s="471"/>
      <c r="F2164" s="472"/>
      <c r="G2164" s="484"/>
    </row>
    <row r="2165" spans="1:7">
      <c r="A2165" s="447"/>
      <c r="B2165" s="469"/>
      <c r="C2165" s="469"/>
      <c r="D2165" s="470"/>
      <c r="E2165" s="471"/>
      <c r="F2165" s="472"/>
      <c r="G2165" s="484"/>
    </row>
    <row r="2166" spans="1:7">
      <c r="A2166" s="447"/>
      <c r="B2166" s="469"/>
      <c r="C2166" s="469"/>
      <c r="D2166" s="470"/>
      <c r="E2166" s="471"/>
      <c r="F2166" s="472"/>
      <c r="G2166" s="484"/>
    </row>
    <row r="2167" spans="1:7">
      <c r="A2167" s="447"/>
      <c r="B2167" s="469"/>
      <c r="C2167" s="469"/>
      <c r="D2167" s="470"/>
      <c r="E2167" s="471"/>
      <c r="F2167" s="472"/>
      <c r="G2167" s="484"/>
    </row>
    <row r="2168" spans="1:7">
      <c r="A2168" s="447"/>
      <c r="B2168" s="469"/>
      <c r="C2168" s="469"/>
      <c r="D2168" s="470"/>
      <c r="E2168" s="471"/>
      <c r="F2168" s="472"/>
      <c r="G2168" s="484"/>
    </row>
    <row r="2169" spans="1:7">
      <c r="A2169" s="447"/>
      <c r="B2169" s="469"/>
      <c r="C2169" s="469"/>
      <c r="D2169" s="470"/>
      <c r="E2169" s="471"/>
      <c r="F2169" s="472"/>
      <c r="G2169" s="484"/>
    </row>
    <row r="2170" spans="1:7">
      <c r="A2170" s="447"/>
      <c r="B2170" s="469"/>
      <c r="C2170" s="469"/>
      <c r="D2170" s="470"/>
      <c r="E2170" s="471"/>
      <c r="F2170" s="472"/>
      <c r="G2170" s="484"/>
    </row>
    <row r="2171" spans="1:7">
      <c r="A2171" s="447"/>
      <c r="B2171" s="469"/>
      <c r="C2171" s="469"/>
      <c r="D2171" s="470"/>
      <c r="E2171" s="471"/>
      <c r="F2171" s="472"/>
      <c r="G2171" s="484"/>
    </row>
    <row r="2172" spans="1:7">
      <c r="A2172" s="447"/>
      <c r="B2172" s="469"/>
      <c r="C2172" s="469"/>
      <c r="D2172" s="470"/>
      <c r="E2172" s="471"/>
      <c r="F2172" s="472"/>
      <c r="G2172" s="484"/>
    </row>
    <row r="2173" spans="1:7">
      <c r="A2173" s="447"/>
      <c r="B2173" s="469"/>
      <c r="C2173" s="469"/>
      <c r="D2173" s="470"/>
      <c r="E2173" s="471"/>
      <c r="F2173" s="472"/>
      <c r="G2173" s="484"/>
    </row>
    <row r="2174" spans="1:7">
      <c r="A2174" s="447"/>
      <c r="B2174" s="469"/>
      <c r="C2174" s="469"/>
      <c r="D2174" s="470"/>
      <c r="E2174" s="471"/>
      <c r="F2174" s="472"/>
      <c r="G2174" s="484"/>
    </row>
    <row r="2175" spans="1:7">
      <c r="A2175" s="447"/>
      <c r="B2175" s="469"/>
      <c r="C2175" s="469"/>
      <c r="D2175" s="470"/>
      <c r="E2175" s="471"/>
      <c r="F2175" s="472"/>
      <c r="G2175" s="484"/>
    </row>
    <row r="2176" spans="1:7">
      <c r="A2176" s="447"/>
      <c r="B2176" s="469"/>
      <c r="C2176" s="469"/>
      <c r="D2176" s="470"/>
      <c r="E2176" s="471"/>
      <c r="F2176" s="472"/>
      <c r="G2176" s="484"/>
    </row>
    <row r="2177" spans="1:7">
      <c r="A2177" s="447"/>
      <c r="B2177" s="469"/>
      <c r="C2177" s="469"/>
      <c r="D2177" s="470"/>
      <c r="E2177" s="471"/>
      <c r="F2177" s="472"/>
      <c r="G2177" s="484"/>
    </row>
    <row r="2178" spans="1:7">
      <c r="A2178" s="447"/>
      <c r="B2178" s="469"/>
      <c r="C2178" s="469"/>
      <c r="D2178" s="470"/>
      <c r="E2178" s="471"/>
      <c r="F2178" s="472"/>
      <c r="G2178" s="484"/>
    </row>
    <row r="2179" spans="1:7">
      <c r="A2179" s="447"/>
      <c r="B2179" s="469"/>
      <c r="C2179" s="469"/>
      <c r="D2179" s="470"/>
      <c r="E2179" s="471"/>
      <c r="F2179" s="472"/>
      <c r="G2179" s="484"/>
    </row>
    <row r="2180" spans="1:7">
      <c r="A2180" s="447"/>
      <c r="B2180" s="469"/>
      <c r="C2180" s="469"/>
      <c r="D2180" s="470"/>
      <c r="E2180" s="471"/>
      <c r="F2180" s="472"/>
      <c r="G2180" s="484"/>
    </row>
    <row r="2181" spans="1:7">
      <c r="A2181" s="447"/>
      <c r="B2181" s="469"/>
      <c r="C2181" s="469"/>
      <c r="D2181" s="470"/>
      <c r="E2181" s="471"/>
      <c r="F2181" s="472"/>
      <c r="G2181" s="484"/>
    </row>
    <row r="2182" spans="1:7">
      <c r="A2182" s="447"/>
      <c r="B2182" s="469"/>
      <c r="C2182" s="469"/>
      <c r="D2182" s="470"/>
      <c r="E2182" s="471"/>
      <c r="F2182" s="472"/>
      <c r="G2182" s="484"/>
    </row>
    <row r="2183" spans="1:7">
      <c r="A2183" s="447"/>
      <c r="B2183" s="469"/>
      <c r="C2183" s="469"/>
      <c r="D2183" s="470"/>
      <c r="E2183" s="471"/>
      <c r="F2183" s="472"/>
      <c r="G2183" s="484"/>
    </row>
    <row r="2184" spans="1:7">
      <c r="A2184" s="447"/>
      <c r="B2184" s="469"/>
      <c r="C2184" s="469"/>
      <c r="D2184" s="470"/>
      <c r="E2184" s="471"/>
      <c r="F2184" s="472"/>
      <c r="G2184" s="484"/>
    </row>
    <row r="2185" spans="1:7">
      <c r="A2185" s="447"/>
      <c r="B2185" s="469"/>
      <c r="C2185" s="469"/>
      <c r="D2185" s="470"/>
      <c r="E2185" s="471"/>
      <c r="F2185" s="472"/>
      <c r="G2185" s="484"/>
    </row>
    <row r="2186" spans="1:7">
      <c r="A2186" s="447"/>
      <c r="B2186" s="469"/>
      <c r="C2186" s="469"/>
      <c r="D2186" s="470"/>
      <c r="E2186" s="471"/>
      <c r="F2186" s="472"/>
      <c r="G2186" s="484"/>
    </row>
    <row r="2187" spans="1:7">
      <c r="A2187" s="447"/>
      <c r="B2187" s="469"/>
      <c r="C2187" s="469"/>
      <c r="D2187" s="470"/>
      <c r="E2187" s="471"/>
      <c r="F2187" s="472"/>
      <c r="G2187" s="484"/>
    </row>
    <row r="2188" spans="1:7">
      <c r="A2188" s="447"/>
      <c r="B2188" s="469"/>
      <c r="C2188" s="469"/>
      <c r="D2188" s="470"/>
      <c r="E2188" s="471"/>
      <c r="F2188" s="472"/>
      <c r="G2188" s="484"/>
    </row>
    <row r="2189" spans="1:7">
      <c r="A2189" s="447"/>
      <c r="B2189" s="469"/>
      <c r="C2189" s="469"/>
      <c r="D2189" s="470"/>
      <c r="E2189" s="471"/>
      <c r="F2189" s="472"/>
      <c r="G2189" s="484"/>
    </row>
    <row r="2190" spans="1:7">
      <c r="A2190" s="447"/>
      <c r="B2190" s="469"/>
      <c r="C2190" s="469"/>
      <c r="D2190" s="470"/>
      <c r="E2190" s="471"/>
      <c r="F2190" s="472"/>
      <c r="G2190" s="484"/>
    </row>
    <row r="2191" spans="1:7">
      <c r="A2191" s="447"/>
      <c r="B2191" s="469"/>
      <c r="C2191" s="469"/>
      <c r="D2191" s="470"/>
      <c r="E2191" s="471"/>
      <c r="F2191" s="472"/>
      <c r="G2191" s="484"/>
    </row>
    <row r="2192" spans="1:7">
      <c r="A2192" s="447"/>
      <c r="B2192" s="469"/>
      <c r="C2192" s="469"/>
      <c r="D2192" s="470"/>
      <c r="E2192" s="471"/>
      <c r="F2192" s="472"/>
      <c r="G2192" s="484"/>
    </row>
    <row r="2193" spans="1:7">
      <c r="A2193" s="447"/>
      <c r="B2193" s="469"/>
      <c r="C2193" s="469"/>
      <c r="D2193" s="470"/>
      <c r="E2193" s="471"/>
      <c r="F2193" s="472"/>
      <c r="G2193" s="484"/>
    </row>
    <row r="2194" spans="1:7">
      <c r="A2194" s="447"/>
      <c r="B2194" s="469"/>
      <c r="C2194" s="469"/>
      <c r="D2194" s="470"/>
      <c r="E2194" s="471"/>
      <c r="F2194" s="472"/>
      <c r="G2194" s="484"/>
    </row>
    <row r="2195" spans="1:7">
      <c r="A2195" s="447"/>
      <c r="B2195" s="469"/>
      <c r="C2195" s="469"/>
      <c r="D2195" s="470"/>
      <c r="E2195" s="471"/>
      <c r="F2195" s="472"/>
      <c r="G2195" s="484"/>
    </row>
    <row r="2196" spans="1:7">
      <c r="A2196" s="447"/>
      <c r="B2196" s="469"/>
      <c r="C2196" s="469"/>
      <c r="D2196" s="470"/>
      <c r="E2196" s="471"/>
      <c r="F2196" s="472"/>
      <c r="G2196" s="484"/>
    </row>
    <row r="2197" spans="1:7">
      <c r="A2197" s="447"/>
      <c r="B2197" s="469"/>
      <c r="C2197" s="469"/>
      <c r="D2197" s="470"/>
      <c r="E2197" s="471"/>
      <c r="F2197" s="472"/>
      <c r="G2197" s="484"/>
    </row>
    <row r="2198" spans="1:7">
      <c r="A2198" s="447"/>
      <c r="B2198" s="469"/>
      <c r="C2198" s="469"/>
      <c r="D2198" s="470"/>
      <c r="E2198" s="471"/>
      <c r="F2198" s="472"/>
      <c r="G2198" s="484"/>
    </row>
    <row r="2199" spans="1:7">
      <c r="A2199" s="447"/>
      <c r="B2199" s="469"/>
      <c r="C2199" s="469"/>
      <c r="D2199" s="470"/>
      <c r="E2199" s="471"/>
      <c r="F2199" s="472"/>
      <c r="G2199" s="484"/>
    </row>
    <row r="2200" spans="1:7">
      <c r="A2200" s="447"/>
      <c r="B2200" s="469"/>
      <c r="C2200" s="469"/>
      <c r="D2200" s="470"/>
      <c r="E2200" s="471"/>
      <c r="F2200" s="472"/>
      <c r="G2200" s="484"/>
    </row>
    <row r="2201" spans="1:7">
      <c r="A2201" s="447"/>
      <c r="B2201" s="469"/>
      <c r="C2201" s="469"/>
      <c r="D2201" s="470"/>
      <c r="E2201" s="471"/>
      <c r="F2201" s="472"/>
      <c r="G2201" s="484"/>
    </row>
    <row r="2202" spans="1:7">
      <c r="A2202" s="447"/>
      <c r="B2202" s="469"/>
      <c r="C2202" s="469"/>
      <c r="D2202" s="470"/>
      <c r="E2202" s="471"/>
      <c r="F2202" s="472"/>
      <c r="G2202" s="484"/>
    </row>
    <row r="2203" spans="1:7">
      <c r="A2203" s="447"/>
      <c r="B2203" s="469"/>
      <c r="C2203" s="469"/>
      <c r="D2203" s="470"/>
      <c r="E2203" s="471"/>
      <c r="F2203" s="472"/>
      <c r="G2203" s="484"/>
    </row>
    <row r="2204" spans="1:7">
      <c r="A2204" s="447"/>
      <c r="B2204" s="469"/>
      <c r="C2204" s="469"/>
      <c r="D2204" s="470"/>
      <c r="E2204" s="471"/>
      <c r="F2204" s="472"/>
      <c r="G2204" s="484"/>
    </row>
    <row r="2205" spans="1:7">
      <c r="A2205" s="447"/>
      <c r="B2205" s="469"/>
      <c r="C2205" s="469"/>
      <c r="D2205" s="470"/>
      <c r="E2205" s="471"/>
      <c r="F2205" s="472"/>
      <c r="G2205" s="484"/>
    </row>
    <row r="2206" spans="1:7">
      <c r="A2206" s="447"/>
      <c r="B2206" s="469"/>
      <c r="C2206" s="469"/>
      <c r="D2206" s="470"/>
      <c r="E2206" s="471"/>
      <c r="F2206" s="472"/>
      <c r="G2206" s="484"/>
    </row>
    <row r="2207" spans="1:7">
      <c r="A2207" s="447"/>
      <c r="B2207" s="469"/>
      <c r="C2207" s="469"/>
      <c r="D2207" s="470"/>
      <c r="E2207" s="471"/>
      <c r="F2207" s="472"/>
      <c r="G2207" s="484"/>
    </row>
    <row r="2208" spans="1:7">
      <c r="A2208" s="447"/>
      <c r="B2208" s="469"/>
      <c r="C2208" s="469"/>
      <c r="D2208" s="470"/>
      <c r="E2208" s="471"/>
      <c r="F2208" s="472"/>
      <c r="G2208" s="484"/>
    </row>
    <row r="2209" spans="1:7">
      <c r="A2209" s="447"/>
      <c r="B2209" s="469"/>
      <c r="C2209" s="469"/>
      <c r="D2209" s="470"/>
      <c r="E2209" s="471"/>
      <c r="F2209" s="472"/>
      <c r="G2209" s="484"/>
    </row>
    <row r="2210" spans="1:7">
      <c r="A2210" s="447"/>
      <c r="B2210" s="469"/>
      <c r="C2210" s="469"/>
      <c r="D2210" s="470"/>
      <c r="E2210" s="471"/>
      <c r="F2210" s="472"/>
      <c r="G2210" s="484"/>
    </row>
    <row r="2211" spans="1:7">
      <c r="A2211" s="447"/>
      <c r="B2211" s="469"/>
      <c r="C2211" s="469"/>
      <c r="D2211" s="470"/>
      <c r="E2211" s="471"/>
      <c r="F2211" s="472"/>
      <c r="G2211" s="484"/>
    </row>
    <row r="2212" spans="1:7">
      <c r="A2212" s="447"/>
      <c r="B2212" s="469"/>
      <c r="C2212" s="469"/>
      <c r="D2212" s="470"/>
      <c r="E2212" s="471"/>
      <c r="F2212" s="472"/>
      <c r="G2212" s="484"/>
    </row>
    <row r="2213" spans="1:7">
      <c r="A2213" s="447"/>
      <c r="B2213" s="469"/>
      <c r="C2213" s="469"/>
      <c r="D2213" s="470"/>
      <c r="E2213" s="471"/>
      <c r="F2213" s="472"/>
      <c r="G2213" s="484"/>
    </row>
    <row r="2214" spans="1:7">
      <c r="A2214" s="447"/>
      <c r="B2214" s="469"/>
      <c r="C2214" s="469"/>
      <c r="D2214" s="470"/>
      <c r="E2214" s="471"/>
      <c r="F2214" s="472"/>
      <c r="G2214" s="484"/>
    </row>
    <row r="2215" spans="1:7">
      <c r="A2215" s="447"/>
      <c r="B2215" s="469"/>
      <c r="C2215" s="469"/>
      <c r="D2215" s="470"/>
      <c r="E2215" s="471"/>
      <c r="F2215" s="472"/>
      <c r="G2215" s="484"/>
    </row>
    <row r="2216" spans="1:7">
      <c r="A2216" s="447"/>
      <c r="B2216" s="469"/>
      <c r="C2216" s="469"/>
      <c r="D2216" s="470"/>
      <c r="E2216" s="471"/>
      <c r="F2216" s="472"/>
      <c r="G2216" s="484"/>
    </row>
    <row r="2217" spans="1:7">
      <c r="A2217" s="447"/>
      <c r="B2217" s="469"/>
      <c r="C2217" s="469"/>
      <c r="D2217" s="470"/>
      <c r="E2217" s="471"/>
      <c r="F2217" s="472"/>
      <c r="G2217" s="484"/>
    </row>
    <row r="2218" spans="1:7">
      <c r="A2218" s="447"/>
      <c r="B2218" s="469"/>
      <c r="C2218" s="469"/>
      <c r="D2218" s="470"/>
      <c r="E2218" s="471"/>
      <c r="F2218" s="472"/>
      <c r="G2218" s="484"/>
    </row>
    <row r="2219" spans="1:7">
      <c r="A2219" s="447"/>
      <c r="B2219" s="469"/>
      <c r="C2219" s="469"/>
      <c r="D2219" s="470"/>
      <c r="E2219" s="471"/>
      <c r="F2219" s="472"/>
      <c r="G2219" s="484"/>
    </row>
    <row r="2220" spans="1:7">
      <c r="A2220" s="447"/>
      <c r="B2220" s="469"/>
      <c r="C2220" s="469"/>
      <c r="D2220" s="470"/>
      <c r="E2220" s="471"/>
      <c r="F2220" s="472"/>
      <c r="G2220" s="484"/>
    </row>
    <row r="2221" spans="1:7">
      <c r="A2221" s="447"/>
      <c r="B2221" s="469"/>
      <c r="C2221" s="469"/>
      <c r="D2221" s="470"/>
      <c r="E2221" s="471"/>
      <c r="F2221" s="472"/>
      <c r="G2221" s="484"/>
    </row>
    <row r="2222" spans="1:7">
      <c r="A2222" s="447"/>
      <c r="B2222" s="469"/>
      <c r="C2222" s="469"/>
      <c r="D2222" s="470"/>
      <c r="E2222" s="471"/>
      <c r="F2222" s="472"/>
      <c r="G2222" s="484"/>
    </row>
    <row r="2223" spans="1:7">
      <c r="A2223" s="447"/>
      <c r="B2223" s="469"/>
      <c r="C2223" s="469"/>
      <c r="D2223" s="470"/>
      <c r="E2223" s="471"/>
      <c r="F2223" s="472"/>
      <c r="G2223" s="484"/>
    </row>
    <row r="2224" spans="1:7">
      <c r="A2224" s="447"/>
      <c r="B2224" s="469"/>
      <c r="C2224" s="469"/>
      <c r="D2224" s="470"/>
      <c r="E2224" s="471"/>
      <c r="F2224" s="472"/>
      <c r="G2224" s="484"/>
    </row>
    <row r="2225" spans="1:7">
      <c r="A2225" s="447"/>
      <c r="B2225" s="469"/>
      <c r="C2225" s="469"/>
      <c r="D2225" s="470"/>
      <c r="E2225" s="471"/>
      <c r="F2225" s="472"/>
      <c r="G2225" s="484"/>
    </row>
    <row r="2226" spans="1:7">
      <c r="A2226" s="447"/>
      <c r="B2226" s="469"/>
      <c r="C2226" s="469"/>
      <c r="D2226" s="470"/>
      <c r="E2226" s="471"/>
      <c r="F2226" s="472"/>
      <c r="G2226" s="484"/>
    </row>
    <row r="2227" spans="1:7">
      <c r="A2227" s="447"/>
      <c r="B2227" s="469"/>
      <c r="C2227" s="469"/>
      <c r="D2227" s="470"/>
      <c r="E2227" s="471"/>
      <c r="F2227" s="472"/>
      <c r="G2227" s="484"/>
    </row>
    <row r="2228" spans="1:7">
      <c r="A2228" s="447"/>
      <c r="B2228" s="469"/>
      <c r="C2228" s="469"/>
      <c r="D2228" s="470"/>
      <c r="E2228" s="471"/>
      <c r="F2228" s="472"/>
      <c r="G2228" s="484"/>
    </row>
    <row r="2229" spans="1:7">
      <c r="A2229" s="447"/>
      <c r="B2229" s="469"/>
      <c r="C2229" s="469"/>
      <c r="D2229" s="470"/>
      <c r="E2229" s="471"/>
      <c r="F2229" s="472"/>
      <c r="G2229" s="484"/>
    </row>
    <row r="2230" spans="1:7">
      <c r="A2230" s="447"/>
      <c r="B2230" s="469"/>
      <c r="C2230" s="469"/>
      <c r="D2230" s="470"/>
      <c r="E2230" s="471"/>
      <c r="F2230" s="472"/>
      <c r="G2230" s="484"/>
    </row>
    <row r="2231" spans="1:7">
      <c r="A2231" s="447"/>
      <c r="B2231" s="469"/>
      <c r="C2231" s="469"/>
      <c r="D2231" s="470"/>
      <c r="E2231" s="471"/>
      <c r="F2231" s="472"/>
      <c r="G2231" s="484"/>
    </row>
    <row r="2232" spans="1:7">
      <c r="A2232" s="447"/>
      <c r="B2232" s="469"/>
      <c r="C2232" s="469"/>
      <c r="D2232" s="470"/>
      <c r="E2232" s="471"/>
      <c r="F2232" s="472"/>
      <c r="G2232" s="484"/>
    </row>
    <row r="2233" spans="1:7">
      <c r="A2233" s="447"/>
      <c r="B2233" s="469"/>
      <c r="C2233" s="469"/>
      <c r="D2233" s="470"/>
      <c r="E2233" s="471"/>
      <c r="F2233" s="472"/>
      <c r="G2233" s="484"/>
    </row>
    <row r="2234" spans="1:7">
      <c r="A2234" s="447"/>
      <c r="B2234" s="469"/>
      <c r="C2234" s="469"/>
      <c r="D2234" s="470"/>
      <c r="E2234" s="471"/>
      <c r="F2234" s="472"/>
      <c r="G2234" s="484"/>
    </row>
    <row r="2235" spans="1:7">
      <c r="A2235" s="447"/>
      <c r="B2235" s="469"/>
      <c r="C2235" s="469"/>
      <c r="D2235" s="470"/>
      <c r="E2235" s="471"/>
      <c r="F2235" s="472"/>
      <c r="G2235" s="484"/>
    </row>
    <row r="2236" spans="1:7">
      <c r="A2236" s="447"/>
      <c r="B2236" s="469"/>
      <c r="C2236" s="469"/>
      <c r="D2236" s="470"/>
      <c r="E2236" s="471"/>
      <c r="F2236" s="472"/>
      <c r="G2236" s="484"/>
    </row>
    <row r="2237" spans="1:7">
      <c r="A2237" s="447"/>
      <c r="B2237" s="469"/>
      <c r="C2237" s="469"/>
      <c r="D2237" s="470"/>
      <c r="E2237" s="471"/>
      <c r="F2237" s="472"/>
      <c r="G2237" s="484"/>
    </row>
    <row r="2238" spans="1:7">
      <c r="A2238" s="447"/>
      <c r="B2238" s="469"/>
      <c r="C2238" s="469"/>
      <c r="D2238" s="470"/>
      <c r="E2238" s="471"/>
      <c r="F2238" s="472"/>
      <c r="G2238" s="484"/>
    </row>
    <row r="2239" spans="1:7">
      <c r="A2239" s="447"/>
      <c r="B2239" s="469"/>
      <c r="C2239" s="469"/>
      <c r="D2239" s="470"/>
      <c r="E2239" s="471"/>
      <c r="F2239" s="472"/>
      <c r="G2239" s="484"/>
    </row>
    <row r="2240" spans="1:7">
      <c r="A2240" s="447"/>
      <c r="B2240" s="469"/>
      <c r="C2240" s="469"/>
      <c r="D2240" s="470"/>
      <c r="E2240" s="471"/>
      <c r="F2240" s="472"/>
      <c r="G2240" s="484"/>
    </row>
    <row r="2241" spans="1:7">
      <c r="A2241" s="447"/>
      <c r="B2241" s="469"/>
      <c r="C2241" s="469"/>
      <c r="D2241" s="470"/>
      <c r="E2241" s="471"/>
      <c r="F2241" s="472"/>
      <c r="G2241" s="484"/>
    </row>
    <row r="2242" spans="1:7">
      <c r="A2242" s="447"/>
      <c r="B2242" s="469"/>
      <c r="C2242" s="469"/>
      <c r="D2242" s="470"/>
      <c r="E2242" s="471"/>
      <c r="F2242" s="472"/>
      <c r="G2242" s="484"/>
    </row>
    <row r="2243" spans="1:7">
      <c r="A2243" s="447"/>
      <c r="B2243" s="469"/>
      <c r="C2243" s="469"/>
      <c r="D2243" s="470"/>
      <c r="E2243" s="471"/>
      <c r="F2243" s="472"/>
      <c r="G2243" s="484"/>
    </row>
    <row r="2244" spans="1:7">
      <c r="A2244" s="447"/>
      <c r="B2244" s="469"/>
      <c r="C2244" s="469"/>
      <c r="D2244" s="470"/>
      <c r="E2244" s="471"/>
      <c r="F2244" s="472"/>
      <c r="G2244" s="484"/>
    </row>
    <row r="2245" spans="1:7">
      <c r="A2245" s="447"/>
      <c r="B2245" s="469"/>
      <c r="C2245" s="469"/>
      <c r="D2245" s="470"/>
      <c r="E2245" s="471"/>
      <c r="F2245" s="472"/>
      <c r="G2245" s="484"/>
    </row>
    <row r="2246" spans="1:7">
      <c r="A2246" s="447"/>
      <c r="B2246" s="469"/>
      <c r="C2246" s="469"/>
      <c r="D2246" s="470"/>
      <c r="E2246" s="471"/>
      <c r="F2246" s="472"/>
      <c r="G2246" s="484"/>
    </row>
    <row r="2247" spans="1:7">
      <c r="A2247" s="447"/>
      <c r="B2247" s="469"/>
      <c r="C2247" s="469"/>
      <c r="D2247" s="470"/>
      <c r="E2247" s="471"/>
      <c r="F2247" s="472"/>
      <c r="G2247" s="484"/>
    </row>
    <row r="2248" spans="1:7">
      <c r="A2248" s="447"/>
      <c r="B2248" s="469"/>
      <c r="C2248" s="469"/>
      <c r="D2248" s="470"/>
      <c r="E2248" s="471"/>
      <c r="F2248" s="472"/>
      <c r="G2248" s="484"/>
    </row>
    <row r="2249" spans="1:7">
      <c r="A2249" s="447"/>
      <c r="B2249" s="469"/>
      <c r="C2249" s="469"/>
      <c r="D2249" s="470"/>
      <c r="E2249" s="471"/>
      <c r="F2249" s="472"/>
      <c r="G2249" s="484"/>
    </row>
    <row r="2250" spans="1:7">
      <c r="A2250" s="447"/>
      <c r="B2250" s="469"/>
      <c r="C2250" s="469"/>
      <c r="D2250" s="470"/>
      <c r="E2250" s="471"/>
      <c r="F2250" s="472"/>
      <c r="G2250" s="484"/>
    </row>
    <row r="2251" spans="1:7">
      <c r="A2251" s="447"/>
      <c r="B2251" s="469"/>
      <c r="C2251" s="469"/>
      <c r="D2251" s="470"/>
      <c r="E2251" s="471"/>
      <c r="F2251" s="472"/>
      <c r="G2251" s="484"/>
    </row>
    <row r="2252" spans="1:7">
      <c r="A2252" s="447"/>
      <c r="B2252" s="469"/>
      <c r="C2252" s="469"/>
      <c r="D2252" s="470"/>
      <c r="E2252" s="471"/>
      <c r="F2252" s="472"/>
      <c r="G2252" s="484"/>
    </row>
    <row r="2253" spans="1:7">
      <c r="A2253" s="447"/>
      <c r="B2253" s="469"/>
      <c r="C2253" s="469"/>
      <c r="D2253" s="470"/>
      <c r="E2253" s="471"/>
      <c r="F2253" s="472"/>
      <c r="G2253" s="484"/>
    </row>
    <row r="2254" spans="1:7">
      <c r="A2254" s="447"/>
      <c r="B2254" s="469"/>
      <c r="C2254" s="469"/>
      <c r="D2254" s="470"/>
      <c r="E2254" s="471"/>
      <c r="F2254" s="472"/>
      <c r="G2254" s="484"/>
    </row>
    <row r="2255" spans="1:7">
      <c r="A2255" s="447"/>
      <c r="B2255" s="469"/>
      <c r="C2255" s="469"/>
      <c r="D2255" s="470"/>
      <c r="E2255" s="471"/>
      <c r="F2255" s="472"/>
      <c r="G2255" s="484"/>
    </row>
    <row r="2256" spans="1:7">
      <c r="A2256" s="447"/>
      <c r="B2256" s="469"/>
      <c r="C2256" s="469"/>
      <c r="D2256" s="470"/>
      <c r="E2256" s="471"/>
      <c r="F2256" s="472"/>
      <c r="G2256" s="484"/>
    </row>
    <row r="2257" spans="1:7">
      <c r="A2257" s="447"/>
      <c r="B2257" s="469"/>
      <c r="C2257" s="469"/>
      <c r="D2257" s="470"/>
      <c r="E2257" s="471"/>
      <c r="F2257" s="472"/>
      <c r="G2257" s="484"/>
    </row>
    <row r="2258" spans="1:7">
      <c r="A2258" s="447"/>
      <c r="B2258" s="469"/>
      <c r="C2258" s="469"/>
      <c r="D2258" s="470"/>
      <c r="E2258" s="471"/>
      <c r="F2258" s="472"/>
      <c r="G2258" s="484"/>
    </row>
    <row r="2259" spans="1:7">
      <c r="A2259" s="447"/>
      <c r="B2259" s="469"/>
      <c r="C2259" s="469"/>
      <c r="D2259" s="470"/>
      <c r="E2259" s="471"/>
      <c r="F2259" s="472"/>
      <c r="G2259" s="484"/>
    </row>
    <row r="2260" spans="1:7">
      <c r="A2260" s="447"/>
      <c r="B2260" s="469"/>
      <c r="C2260" s="469"/>
      <c r="D2260" s="470"/>
      <c r="E2260" s="471"/>
      <c r="F2260" s="472"/>
      <c r="G2260" s="484"/>
    </row>
    <row r="2261" spans="1:7">
      <c r="A2261" s="447"/>
      <c r="B2261" s="469"/>
      <c r="C2261" s="469"/>
      <c r="D2261" s="470"/>
      <c r="E2261" s="471"/>
      <c r="F2261" s="472"/>
      <c r="G2261" s="484"/>
    </row>
    <row r="2262" spans="1:7">
      <c r="A2262" s="447"/>
      <c r="B2262" s="469"/>
      <c r="C2262" s="469"/>
      <c r="D2262" s="470"/>
      <c r="E2262" s="471"/>
      <c r="F2262" s="472"/>
      <c r="G2262" s="484"/>
    </row>
    <row r="2263" spans="1:7">
      <c r="A2263" s="447"/>
      <c r="B2263" s="469"/>
      <c r="C2263" s="469"/>
      <c r="D2263" s="470"/>
      <c r="E2263" s="471"/>
      <c r="F2263" s="472"/>
      <c r="G2263" s="484"/>
    </row>
    <row r="2264" spans="1:7">
      <c r="A2264" s="447"/>
      <c r="B2264" s="469"/>
      <c r="C2264" s="469"/>
      <c r="D2264" s="470"/>
      <c r="E2264" s="471"/>
      <c r="F2264" s="472"/>
      <c r="G2264" s="484"/>
    </row>
    <row r="2265" spans="1:7">
      <c r="A2265" s="447"/>
      <c r="B2265" s="469"/>
      <c r="C2265" s="469"/>
      <c r="D2265" s="470"/>
      <c r="E2265" s="471"/>
      <c r="F2265" s="472"/>
      <c r="G2265" s="484"/>
    </row>
    <row r="2266" spans="1:7">
      <c r="A2266" s="447"/>
      <c r="B2266" s="469"/>
      <c r="C2266" s="469"/>
      <c r="D2266" s="470"/>
      <c r="E2266" s="471"/>
      <c r="F2266" s="472"/>
      <c r="G2266" s="484"/>
    </row>
    <row r="2267" spans="1:7">
      <c r="A2267" s="447"/>
      <c r="B2267" s="469"/>
      <c r="C2267" s="469"/>
      <c r="D2267" s="470"/>
      <c r="E2267" s="471"/>
      <c r="F2267" s="472"/>
      <c r="G2267" s="484"/>
    </row>
    <row r="2268" spans="1:7">
      <c r="A2268" s="447"/>
      <c r="B2268" s="469"/>
      <c r="C2268" s="469"/>
      <c r="D2268" s="470"/>
      <c r="E2268" s="471"/>
      <c r="F2268" s="472"/>
      <c r="G2268" s="484"/>
    </row>
    <row r="2269" spans="1:7">
      <c r="A2269" s="447"/>
      <c r="B2269" s="469"/>
      <c r="C2269" s="469"/>
      <c r="D2269" s="470"/>
      <c r="E2269" s="471"/>
      <c r="F2269" s="472"/>
      <c r="G2269" s="484"/>
    </row>
    <row r="2270" spans="1:7">
      <c r="A2270" s="447"/>
      <c r="B2270" s="469"/>
      <c r="C2270" s="469"/>
      <c r="D2270" s="470"/>
      <c r="E2270" s="471"/>
      <c r="F2270" s="472"/>
      <c r="G2270" s="484"/>
    </row>
    <row r="2271" spans="1:7">
      <c r="A2271" s="447"/>
      <c r="B2271" s="469"/>
      <c r="C2271" s="469"/>
      <c r="D2271" s="470"/>
      <c r="E2271" s="471"/>
      <c r="F2271" s="472"/>
      <c r="G2271" s="484"/>
    </row>
    <row r="2272" spans="1:7">
      <c r="A2272" s="447"/>
      <c r="B2272" s="469"/>
      <c r="C2272" s="469"/>
      <c r="D2272" s="470"/>
      <c r="E2272" s="471"/>
      <c r="F2272" s="472"/>
      <c r="G2272" s="484"/>
    </row>
    <row r="2273" spans="1:7">
      <c r="A2273" s="447"/>
      <c r="B2273" s="469"/>
      <c r="C2273" s="469"/>
      <c r="D2273" s="470"/>
      <c r="E2273" s="471"/>
      <c r="F2273" s="472"/>
      <c r="G2273" s="484"/>
    </row>
    <row r="2274" spans="1:7">
      <c r="A2274" s="447"/>
      <c r="B2274" s="469"/>
      <c r="C2274" s="469"/>
      <c r="D2274" s="470"/>
      <c r="E2274" s="471"/>
      <c r="F2274" s="472"/>
      <c r="G2274" s="484"/>
    </row>
    <row r="2275" spans="1:7">
      <c r="A2275" s="447"/>
      <c r="B2275" s="469"/>
      <c r="C2275" s="469"/>
      <c r="D2275" s="470"/>
      <c r="E2275" s="471"/>
      <c r="F2275" s="472"/>
      <c r="G2275" s="484"/>
    </row>
    <row r="2276" spans="1:7">
      <c r="A2276" s="447"/>
      <c r="B2276" s="469"/>
      <c r="C2276" s="469"/>
      <c r="D2276" s="470"/>
      <c r="E2276" s="471"/>
      <c r="F2276" s="472"/>
      <c r="G2276" s="484"/>
    </row>
    <row r="2277" spans="1:7">
      <c r="A2277" s="447"/>
      <c r="B2277" s="469"/>
      <c r="C2277" s="469"/>
      <c r="D2277" s="470"/>
      <c r="E2277" s="471"/>
      <c r="F2277" s="472"/>
      <c r="G2277" s="484"/>
    </row>
    <row r="2278" spans="1:7">
      <c r="A2278" s="447"/>
      <c r="B2278" s="469"/>
      <c r="C2278" s="469"/>
      <c r="D2278" s="470"/>
      <c r="E2278" s="471"/>
      <c r="F2278" s="472"/>
      <c r="G2278" s="484"/>
    </row>
    <row r="2279" spans="1:7">
      <c r="A2279" s="447"/>
      <c r="B2279" s="469"/>
      <c r="C2279" s="469"/>
      <c r="D2279" s="470"/>
      <c r="E2279" s="471"/>
      <c r="F2279" s="472"/>
      <c r="G2279" s="484"/>
    </row>
    <row r="2280" spans="1:7">
      <c r="A2280" s="447"/>
      <c r="B2280" s="469"/>
      <c r="C2280" s="469"/>
      <c r="D2280" s="470"/>
      <c r="E2280" s="471"/>
      <c r="F2280" s="472"/>
      <c r="G2280" s="484"/>
    </row>
    <row r="2281" spans="1:7">
      <c r="A2281" s="447"/>
      <c r="B2281" s="469"/>
      <c r="C2281" s="469"/>
      <c r="D2281" s="470"/>
      <c r="E2281" s="471"/>
      <c r="F2281" s="472"/>
      <c r="G2281" s="484"/>
    </row>
    <row r="2282" spans="1:7">
      <c r="A2282" s="447"/>
      <c r="B2282" s="469"/>
      <c r="C2282" s="469"/>
      <c r="D2282" s="470"/>
      <c r="E2282" s="471"/>
      <c r="F2282" s="472"/>
      <c r="G2282" s="484"/>
    </row>
    <row r="2283" spans="1:7">
      <c r="A2283" s="447"/>
      <c r="B2283" s="469"/>
      <c r="C2283" s="469"/>
      <c r="D2283" s="470"/>
      <c r="E2283" s="471"/>
      <c r="F2283" s="472"/>
      <c r="G2283" s="484"/>
    </row>
    <row r="2284" spans="1:7">
      <c r="A2284" s="447"/>
      <c r="B2284" s="469"/>
      <c r="C2284" s="469"/>
      <c r="D2284" s="470"/>
      <c r="E2284" s="471"/>
      <c r="F2284" s="472"/>
      <c r="G2284" s="484"/>
    </row>
    <row r="2285" spans="1:7">
      <c r="A2285" s="447"/>
      <c r="B2285" s="469"/>
      <c r="C2285" s="469"/>
      <c r="D2285" s="470"/>
      <c r="E2285" s="471"/>
      <c r="F2285" s="472"/>
      <c r="G2285" s="484"/>
    </row>
    <row r="2286" spans="1:7">
      <c r="A2286" s="447"/>
      <c r="B2286" s="469"/>
      <c r="C2286" s="469"/>
      <c r="D2286" s="470"/>
      <c r="E2286" s="471"/>
      <c r="F2286" s="472"/>
      <c r="G2286" s="484"/>
    </row>
    <row r="2287" spans="1:7">
      <c r="A2287" s="447"/>
      <c r="B2287" s="469"/>
      <c r="C2287" s="469"/>
      <c r="D2287" s="470"/>
      <c r="E2287" s="471"/>
      <c r="F2287" s="472"/>
      <c r="G2287" s="484"/>
    </row>
    <row r="2288" spans="1:7">
      <c r="A2288" s="447"/>
      <c r="B2288" s="469"/>
      <c r="C2288" s="469"/>
      <c r="D2288" s="470"/>
      <c r="E2288" s="471"/>
      <c r="F2288" s="472"/>
      <c r="G2288" s="484"/>
    </row>
    <row r="2289" spans="1:7">
      <c r="A2289" s="447"/>
      <c r="B2289" s="469"/>
      <c r="C2289" s="469"/>
      <c r="D2289" s="470"/>
      <c r="E2289" s="471"/>
      <c r="F2289" s="472"/>
      <c r="G2289" s="484"/>
    </row>
    <row r="2290" spans="1:7">
      <c r="A2290" s="447"/>
      <c r="B2290" s="469"/>
      <c r="C2290" s="469"/>
      <c r="D2290" s="470"/>
      <c r="E2290" s="471"/>
      <c r="F2290" s="472"/>
      <c r="G2290" s="484"/>
    </row>
    <row r="2291" spans="1:7">
      <c r="A2291" s="447"/>
      <c r="B2291" s="469"/>
      <c r="C2291" s="469"/>
      <c r="D2291" s="470"/>
      <c r="E2291" s="471"/>
      <c r="F2291" s="472"/>
      <c r="G2291" s="484"/>
    </row>
    <row r="2292" spans="1:7">
      <c r="A2292" s="447"/>
      <c r="B2292" s="469"/>
      <c r="C2292" s="469"/>
      <c r="D2292" s="470"/>
      <c r="E2292" s="471"/>
      <c r="F2292" s="472"/>
      <c r="G2292" s="484"/>
    </row>
    <row r="2293" spans="1:7">
      <c r="A2293" s="447"/>
      <c r="B2293" s="469"/>
      <c r="C2293" s="469"/>
      <c r="D2293" s="470"/>
      <c r="E2293" s="471"/>
      <c r="F2293" s="472"/>
      <c r="G2293" s="484"/>
    </row>
    <row r="2294" spans="1:7">
      <c r="A2294" s="447"/>
      <c r="B2294" s="469"/>
      <c r="C2294" s="469"/>
      <c r="D2294" s="470"/>
      <c r="E2294" s="471"/>
      <c r="F2294" s="472"/>
      <c r="G2294" s="484"/>
    </row>
    <row r="2295" spans="1:7">
      <c r="A2295" s="447"/>
      <c r="B2295" s="469"/>
      <c r="C2295" s="469"/>
      <c r="D2295" s="470"/>
      <c r="E2295" s="471"/>
      <c r="F2295" s="472"/>
      <c r="G2295" s="484"/>
    </row>
    <row r="2296" spans="1:7">
      <c r="A2296" s="447"/>
      <c r="B2296" s="469"/>
      <c r="C2296" s="469"/>
      <c r="D2296" s="470"/>
      <c r="E2296" s="471"/>
      <c r="F2296" s="472"/>
      <c r="G2296" s="484"/>
    </row>
    <row r="2297" spans="1:7">
      <c r="A2297" s="447"/>
      <c r="B2297" s="469"/>
      <c r="C2297" s="469"/>
      <c r="D2297" s="470"/>
      <c r="E2297" s="471"/>
      <c r="F2297" s="472"/>
      <c r="G2297" s="484"/>
    </row>
    <row r="2298" spans="1:7">
      <c r="A2298" s="447"/>
      <c r="B2298" s="469"/>
      <c r="C2298" s="469"/>
      <c r="D2298" s="470"/>
      <c r="E2298" s="471"/>
      <c r="F2298" s="472"/>
      <c r="G2298" s="484"/>
    </row>
    <row r="2299" spans="1:7">
      <c r="A2299" s="447"/>
      <c r="B2299" s="469"/>
      <c r="C2299" s="469"/>
      <c r="D2299" s="470"/>
      <c r="E2299" s="471"/>
      <c r="F2299" s="472"/>
      <c r="G2299" s="484"/>
    </row>
    <row r="2300" spans="1:7">
      <c r="A2300" s="447"/>
      <c r="B2300" s="469"/>
      <c r="C2300" s="469"/>
      <c r="D2300" s="470"/>
      <c r="E2300" s="471"/>
      <c r="F2300" s="472"/>
      <c r="G2300" s="484"/>
    </row>
    <row r="2301" spans="1:7">
      <c r="A2301" s="447"/>
      <c r="B2301" s="469"/>
      <c r="C2301" s="469"/>
      <c r="D2301" s="470"/>
      <c r="E2301" s="471"/>
      <c r="F2301" s="472"/>
      <c r="G2301" s="484"/>
    </row>
    <row r="2302" spans="1:7">
      <c r="A2302" s="447"/>
      <c r="B2302" s="469"/>
      <c r="C2302" s="469"/>
      <c r="D2302" s="470"/>
      <c r="E2302" s="471"/>
      <c r="F2302" s="472"/>
      <c r="G2302" s="484"/>
    </row>
    <row r="2303" spans="1:7">
      <c r="A2303" s="447"/>
      <c r="B2303" s="469"/>
      <c r="C2303" s="469"/>
      <c r="D2303" s="470"/>
      <c r="E2303" s="471"/>
      <c r="F2303" s="472"/>
      <c r="G2303" s="484"/>
    </row>
    <row r="2304" spans="1:7">
      <c r="A2304" s="447"/>
      <c r="B2304" s="469"/>
      <c r="C2304" s="469"/>
      <c r="D2304" s="470"/>
      <c r="E2304" s="471"/>
      <c r="F2304" s="472"/>
      <c r="G2304" s="484"/>
    </row>
    <row r="2305" spans="1:7">
      <c r="A2305" s="447"/>
      <c r="B2305" s="469"/>
      <c r="C2305" s="469"/>
      <c r="D2305" s="470"/>
      <c r="E2305" s="471"/>
      <c r="F2305" s="472"/>
      <c r="G2305" s="484"/>
    </row>
    <row r="2306" spans="1:7">
      <c r="A2306" s="447"/>
      <c r="B2306" s="469"/>
      <c r="C2306" s="469"/>
      <c r="D2306" s="470"/>
      <c r="E2306" s="471"/>
      <c r="F2306" s="472"/>
      <c r="G2306" s="484"/>
    </row>
    <row r="2307" spans="1:7">
      <c r="A2307" s="447"/>
      <c r="B2307" s="469"/>
      <c r="C2307" s="469"/>
      <c r="D2307" s="470"/>
      <c r="E2307" s="471"/>
      <c r="F2307" s="472"/>
      <c r="G2307" s="484"/>
    </row>
    <row r="2308" spans="1:7">
      <c r="A2308" s="447"/>
      <c r="B2308" s="469"/>
      <c r="C2308" s="469"/>
      <c r="D2308" s="470"/>
      <c r="E2308" s="471"/>
      <c r="F2308" s="472"/>
      <c r="G2308" s="484"/>
    </row>
    <row r="2309" spans="1:7">
      <c r="A2309" s="447"/>
      <c r="B2309" s="469"/>
      <c r="C2309" s="469"/>
      <c r="D2309" s="470"/>
      <c r="E2309" s="471"/>
      <c r="F2309" s="472"/>
      <c r="G2309" s="484"/>
    </row>
    <row r="2310" spans="1:7">
      <c r="A2310" s="447"/>
      <c r="B2310" s="469"/>
      <c r="C2310" s="469"/>
      <c r="D2310" s="470"/>
      <c r="E2310" s="471"/>
      <c r="F2310" s="472"/>
      <c r="G2310" s="484"/>
    </row>
    <row r="2311" spans="1:7">
      <c r="A2311" s="447"/>
      <c r="B2311" s="469"/>
      <c r="C2311" s="469"/>
      <c r="D2311" s="470"/>
      <c r="E2311" s="471"/>
      <c r="F2311" s="472"/>
      <c r="G2311" s="484"/>
    </row>
    <row r="2312" spans="1:7">
      <c r="A2312" s="447"/>
      <c r="B2312" s="469"/>
      <c r="C2312" s="469"/>
      <c r="D2312" s="470"/>
      <c r="E2312" s="471"/>
      <c r="F2312" s="472"/>
      <c r="G2312" s="484"/>
    </row>
    <row r="2313" spans="1:7">
      <c r="A2313" s="447"/>
      <c r="B2313" s="469"/>
      <c r="C2313" s="469"/>
      <c r="D2313" s="470"/>
      <c r="E2313" s="471"/>
      <c r="F2313" s="472"/>
      <c r="G2313" s="484"/>
    </row>
    <row r="2314" spans="1:7">
      <c r="A2314" s="447"/>
      <c r="B2314" s="469"/>
      <c r="C2314" s="469"/>
      <c r="D2314" s="470"/>
      <c r="E2314" s="471"/>
      <c r="F2314" s="472"/>
      <c r="G2314" s="484"/>
    </row>
    <row r="2315" spans="1:7">
      <c r="A2315" s="447"/>
      <c r="B2315" s="469"/>
      <c r="C2315" s="469"/>
      <c r="D2315" s="470"/>
      <c r="E2315" s="471"/>
      <c r="F2315" s="472"/>
      <c r="G2315" s="484"/>
    </row>
    <row r="2316" spans="1:7">
      <c r="A2316" s="447"/>
      <c r="B2316" s="469"/>
      <c r="C2316" s="469"/>
      <c r="D2316" s="470"/>
      <c r="E2316" s="471"/>
      <c r="F2316" s="472"/>
      <c r="G2316" s="484"/>
    </row>
    <row r="2317" spans="1:7">
      <c r="A2317" s="447"/>
      <c r="B2317" s="469"/>
      <c r="C2317" s="469"/>
      <c r="D2317" s="470"/>
      <c r="E2317" s="471"/>
      <c r="F2317" s="472"/>
      <c r="G2317" s="484"/>
    </row>
    <row r="2318" spans="1:7">
      <c r="A2318" s="447"/>
      <c r="B2318" s="469"/>
      <c r="C2318" s="469"/>
      <c r="D2318" s="470"/>
      <c r="E2318" s="471"/>
      <c r="F2318" s="472"/>
      <c r="G2318" s="484"/>
    </row>
    <row r="2319" spans="1:7">
      <c r="A2319" s="447"/>
      <c r="B2319" s="469"/>
      <c r="C2319" s="469"/>
      <c r="D2319" s="470"/>
      <c r="E2319" s="471"/>
      <c r="F2319" s="472"/>
      <c r="G2319" s="484"/>
    </row>
    <row r="2320" spans="1:7">
      <c r="A2320" s="447"/>
      <c r="B2320" s="469"/>
      <c r="C2320" s="469"/>
      <c r="D2320" s="470"/>
      <c r="E2320" s="471"/>
      <c r="F2320" s="472"/>
      <c r="G2320" s="484"/>
    </row>
    <row r="2321" spans="1:7">
      <c r="A2321" s="447"/>
      <c r="B2321" s="469"/>
      <c r="C2321" s="469"/>
      <c r="D2321" s="470"/>
      <c r="E2321" s="471"/>
      <c r="F2321" s="472"/>
      <c r="G2321" s="484"/>
    </row>
    <row r="2322" spans="1:7">
      <c r="A2322" s="447"/>
      <c r="B2322" s="469"/>
      <c r="C2322" s="469"/>
      <c r="D2322" s="470"/>
      <c r="E2322" s="471"/>
      <c r="F2322" s="472"/>
      <c r="G2322" s="484"/>
    </row>
    <row r="2323" spans="1:7">
      <c r="A2323" s="447"/>
      <c r="B2323" s="469"/>
      <c r="C2323" s="469"/>
      <c r="D2323" s="470"/>
      <c r="E2323" s="471"/>
      <c r="F2323" s="472"/>
      <c r="G2323" s="484"/>
    </row>
    <row r="2324" spans="1:7">
      <c r="A2324" s="447"/>
      <c r="B2324" s="469"/>
      <c r="C2324" s="469"/>
      <c r="D2324" s="470"/>
      <c r="E2324" s="471"/>
      <c r="F2324" s="472"/>
      <c r="G2324" s="484"/>
    </row>
    <row r="2325" spans="1:7">
      <c r="A2325" s="447"/>
      <c r="B2325" s="469"/>
      <c r="C2325" s="469"/>
      <c r="D2325" s="470"/>
      <c r="E2325" s="471"/>
      <c r="F2325" s="472"/>
      <c r="G2325" s="484"/>
    </row>
    <row r="2326" spans="1:7">
      <c r="A2326" s="447"/>
      <c r="B2326" s="469"/>
      <c r="C2326" s="469"/>
      <c r="D2326" s="470"/>
      <c r="E2326" s="471"/>
      <c r="F2326" s="472"/>
      <c r="G2326" s="484"/>
    </row>
    <row r="2327" spans="1:7">
      <c r="A2327" s="447"/>
      <c r="B2327" s="469"/>
      <c r="C2327" s="469"/>
      <c r="D2327" s="470"/>
      <c r="E2327" s="471"/>
      <c r="F2327" s="472"/>
      <c r="G2327" s="484"/>
    </row>
    <row r="2328" spans="1:7">
      <c r="A2328" s="447"/>
      <c r="B2328" s="469"/>
      <c r="C2328" s="469"/>
      <c r="D2328" s="470"/>
      <c r="E2328" s="471"/>
      <c r="F2328" s="472"/>
      <c r="G2328" s="484"/>
    </row>
    <row r="2329" spans="1:7">
      <c r="A2329" s="447"/>
      <c r="B2329" s="469"/>
      <c r="C2329" s="469"/>
      <c r="D2329" s="470"/>
      <c r="E2329" s="471"/>
      <c r="F2329" s="472"/>
      <c r="G2329" s="484"/>
    </row>
    <row r="2330" spans="1:7">
      <c r="A2330" s="447"/>
      <c r="B2330" s="469"/>
      <c r="C2330" s="469"/>
      <c r="D2330" s="470"/>
      <c r="E2330" s="471"/>
      <c r="F2330" s="472"/>
      <c r="G2330" s="484"/>
    </row>
    <row r="2331" spans="1:7">
      <c r="A2331" s="447"/>
      <c r="B2331" s="469"/>
      <c r="C2331" s="469"/>
      <c r="D2331" s="470"/>
      <c r="E2331" s="471"/>
      <c r="F2331" s="472"/>
      <c r="G2331" s="484"/>
    </row>
    <row r="2332" spans="1:7">
      <c r="A2332" s="447"/>
      <c r="B2332" s="469"/>
      <c r="C2332" s="469"/>
      <c r="D2332" s="470"/>
      <c r="E2332" s="471"/>
      <c r="F2332" s="472"/>
      <c r="G2332" s="484"/>
    </row>
    <row r="2333" spans="1:7">
      <c r="A2333" s="447"/>
      <c r="B2333" s="469"/>
      <c r="C2333" s="469"/>
      <c r="D2333" s="470"/>
      <c r="E2333" s="471"/>
      <c r="F2333" s="472"/>
      <c r="G2333" s="484"/>
    </row>
    <row r="2334" spans="1:7">
      <c r="A2334" s="447"/>
      <c r="B2334" s="469"/>
      <c r="C2334" s="469"/>
      <c r="D2334" s="470"/>
      <c r="E2334" s="471"/>
      <c r="F2334" s="472"/>
      <c r="G2334" s="484"/>
    </row>
    <row r="2335" spans="1:7">
      <c r="A2335" s="447"/>
      <c r="B2335" s="469"/>
      <c r="C2335" s="469"/>
      <c r="D2335" s="470"/>
      <c r="E2335" s="471"/>
      <c r="F2335" s="472"/>
      <c r="G2335" s="484"/>
    </row>
    <row r="2336" spans="1:7">
      <c r="A2336" s="447"/>
      <c r="B2336" s="469"/>
      <c r="C2336" s="469"/>
      <c r="D2336" s="470"/>
      <c r="E2336" s="471"/>
      <c r="F2336" s="472"/>
      <c r="G2336" s="484"/>
    </row>
    <row r="2337" spans="1:7">
      <c r="A2337" s="447"/>
      <c r="B2337" s="469"/>
      <c r="C2337" s="469"/>
      <c r="D2337" s="470"/>
      <c r="E2337" s="471"/>
      <c r="F2337" s="472"/>
      <c r="G2337" s="484"/>
    </row>
    <row r="2338" spans="1:7">
      <c r="A2338" s="447"/>
      <c r="B2338" s="469"/>
      <c r="C2338" s="469"/>
      <c r="D2338" s="470"/>
      <c r="E2338" s="471"/>
      <c r="F2338" s="472"/>
      <c r="G2338" s="484"/>
    </row>
    <row r="2339" spans="1:7">
      <c r="A2339" s="447"/>
      <c r="B2339" s="469"/>
      <c r="C2339" s="469"/>
      <c r="D2339" s="470"/>
      <c r="E2339" s="471"/>
      <c r="F2339" s="472"/>
      <c r="G2339" s="484"/>
    </row>
    <row r="2340" spans="1:7">
      <c r="A2340" s="447"/>
      <c r="B2340" s="469"/>
      <c r="C2340" s="469"/>
      <c r="D2340" s="470"/>
      <c r="E2340" s="471"/>
      <c r="F2340" s="472"/>
      <c r="G2340" s="484"/>
    </row>
    <row r="2341" spans="1:7">
      <c r="A2341" s="447"/>
      <c r="B2341" s="469"/>
      <c r="C2341" s="469"/>
      <c r="D2341" s="470"/>
      <c r="E2341" s="471"/>
      <c r="F2341" s="472"/>
      <c r="G2341" s="484"/>
    </row>
    <row r="2342" spans="1:7">
      <c r="A2342" s="447"/>
      <c r="B2342" s="469"/>
      <c r="C2342" s="469"/>
      <c r="D2342" s="470"/>
      <c r="E2342" s="471"/>
      <c r="F2342" s="472"/>
      <c r="G2342" s="484"/>
    </row>
    <row r="2343" spans="1:7">
      <c r="A2343" s="447"/>
      <c r="B2343" s="469"/>
      <c r="C2343" s="469"/>
      <c r="D2343" s="470"/>
      <c r="E2343" s="471"/>
      <c r="F2343" s="472"/>
      <c r="G2343" s="484"/>
    </row>
    <row r="2344" spans="1:7">
      <c r="A2344" s="447"/>
      <c r="B2344" s="469"/>
      <c r="C2344" s="469"/>
      <c r="D2344" s="470"/>
      <c r="E2344" s="471"/>
      <c r="F2344" s="472"/>
      <c r="G2344" s="484"/>
    </row>
    <row r="2345" spans="1:7">
      <c r="A2345" s="447"/>
      <c r="B2345" s="469"/>
      <c r="C2345" s="469"/>
      <c r="D2345" s="470"/>
      <c r="E2345" s="471"/>
      <c r="F2345" s="472"/>
      <c r="G2345" s="484"/>
    </row>
    <row r="2346" spans="1:7">
      <c r="A2346" s="447"/>
      <c r="B2346" s="469"/>
      <c r="C2346" s="469"/>
      <c r="D2346" s="470"/>
      <c r="E2346" s="471"/>
      <c r="F2346" s="472"/>
      <c r="G2346" s="484"/>
    </row>
    <row r="2347" spans="1:7">
      <c r="A2347" s="447"/>
      <c r="B2347" s="469"/>
      <c r="C2347" s="469"/>
      <c r="D2347" s="470"/>
      <c r="E2347" s="471"/>
      <c r="F2347" s="472"/>
      <c r="G2347" s="484"/>
    </row>
    <row r="2348" spans="1:7">
      <c r="A2348" s="447"/>
      <c r="B2348" s="469"/>
      <c r="C2348" s="469"/>
      <c r="D2348" s="470"/>
      <c r="E2348" s="471"/>
      <c r="F2348" s="472"/>
      <c r="G2348" s="484"/>
    </row>
    <row r="2349" spans="1:7">
      <c r="A2349" s="447"/>
      <c r="B2349" s="469"/>
      <c r="C2349" s="469"/>
      <c r="D2349" s="470"/>
      <c r="E2349" s="471"/>
      <c r="F2349" s="472"/>
      <c r="G2349" s="484"/>
    </row>
    <row r="2350" spans="1:7">
      <c r="A2350" s="447"/>
      <c r="B2350" s="469"/>
      <c r="C2350" s="469"/>
      <c r="D2350" s="470"/>
      <c r="E2350" s="471"/>
      <c r="F2350" s="472"/>
      <c r="G2350" s="484"/>
    </row>
    <row r="2351" spans="1:7">
      <c r="A2351" s="447"/>
      <c r="B2351" s="469"/>
      <c r="C2351" s="469"/>
      <c r="D2351" s="470"/>
      <c r="E2351" s="471"/>
      <c r="F2351" s="472"/>
      <c r="G2351" s="484"/>
    </row>
    <row r="2352" spans="1:7">
      <c r="A2352" s="447"/>
      <c r="B2352" s="469"/>
      <c r="C2352" s="469"/>
      <c r="D2352" s="470"/>
      <c r="E2352" s="471"/>
      <c r="F2352" s="472"/>
      <c r="G2352" s="484"/>
    </row>
    <row r="2353" spans="1:7">
      <c r="A2353" s="447"/>
      <c r="B2353" s="469"/>
      <c r="C2353" s="469"/>
      <c r="D2353" s="470"/>
      <c r="E2353" s="471"/>
      <c r="F2353" s="472"/>
      <c r="G2353" s="484"/>
    </row>
    <row r="2354" spans="1:7">
      <c r="A2354" s="447"/>
      <c r="B2354" s="469"/>
      <c r="C2354" s="469"/>
      <c r="D2354" s="470"/>
      <c r="E2354" s="471"/>
      <c r="F2354" s="472"/>
      <c r="G2354" s="484"/>
    </row>
    <row r="2355" spans="1:7">
      <c r="A2355" s="447"/>
      <c r="B2355" s="469"/>
      <c r="C2355" s="469"/>
      <c r="D2355" s="470"/>
      <c r="E2355" s="471"/>
      <c r="F2355" s="472"/>
      <c r="G2355" s="484"/>
    </row>
    <row r="2356" spans="1:7">
      <c r="A2356" s="447"/>
      <c r="B2356" s="469"/>
      <c r="C2356" s="469"/>
      <c r="D2356" s="470"/>
      <c r="E2356" s="471"/>
      <c r="F2356" s="472"/>
      <c r="G2356" s="484"/>
    </row>
    <row r="2357" spans="1:7">
      <c r="A2357" s="447"/>
      <c r="B2357" s="469"/>
      <c r="C2357" s="469"/>
      <c r="D2357" s="470"/>
      <c r="E2357" s="471"/>
      <c r="F2357" s="472"/>
      <c r="G2357" s="484"/>
    </row>
    <row r="2358" spans="1:7">
      <c r="A2358" s="447"/>
      <c r="B2358" s="469"/>
      <c r="C2358" s="469"/>
      <c r="D2358" s="470"/>
      <c r="E2358" s="471"/>
      <c r="F2358" s="472"/>
      <c r="G2358" s="484"/>
    </row>
    <row r="2359" spans="1:7">
      <c r="A2359" s="447"/>
      <c r="B2359" s="469"/>
      <c r="C2359" s="469"/>
      <c r="D2359" s="470"/>
      <c r="E2359" s="471"/>
      <c r="F2359" s="472"/>
      <c r="G2359" s="484"/>
    </row>
    <row r="2360" spans="1:7">
      <c r="A2360" s="447"/>
      <c r="B2360" s="469"/>
      <c r="C2360" s="469"/>
      <c r="D2360" s="470"/>
      <c r="E2360" s="471"/>
      <c r="F2360" s="472"/>
      <c r="G2360" s="484"/>
    </row>
    <row r="2361" spans="1:7">
      <c r="A2361" s="447"/>
      <c r="B2361" s="469"/>
      <c r="C2361" s="469"/>
      <c r="D2361" s="470"/>
      <c r="E2361" s="471"/>
      <c r="F2361" s="472"/>
      <c r="G2361" s="484"/>
    </row>
    <row r="2362" spans="1:7">
      <c r="A2362" s="447"/>
      <c r="B2362" s="469"/>
      <c r="C2362" s="469"/>
      <c r="D2362" s="470"/>
      <c r="E2362" s="471"/>
      <c r="F2362" s="472"/>
      <c r="G2362" s="484"/>
    </row>
    <row r="2363" spans="1:7">
      <c r="A2363" s="447"/>
      <c r="B2363" s="469"/>
      <c r="C2363" s="469"/>
      <c r="D2363" s="470"/>
      <c r="E2363" s="471"/>
      <c r="F2363" s="472"/>
      <c r="G2363" s="484"/>
    </row>
    <row r="2364" spans="1:7">
      <c r="A2364" s="447"/>
      <c r="B2364" s="469"/>
      <c r="C2364" s="469"/>
      <c r="D2364" s="470"/>
      <c r="E2364" s="471"/>
      <c r="F2364" s="472"/>
      <c r="G2364" s="484"/>
    </row>
    <row r="2365" spans="1:7">
      <c r="A2365" s="447"/>
      <c r="B2365" s="469"/>
      <c r="C2365" s="469"/>
      <c r="D2365" s="470"/>
      <c r="E2365" s="471"/>
      <c r="F2365" s="472"/>
      <c r="G2365" s="484"/>
    </row>
    <row r="2366" spans="1:7">
      <c r="A2366" s="447"/>
      <c r="B2366" s="469"/>
      <c r="C2366" s="469"/>
      <c r="D2366" s="470"/>
      <c r="E2366" s="471"/>
      <c r="F2366" s="472"/>
      <c r="G2366" s="484"/>
    </row>
    <row r="2367" spans="1:7">
      <c r="A2367" s="447"/>
      <c r="B2367" s="469"/>
      <c r="C2367" s="469"/>
      <c r="D2367" s="470"/>
      <c r="E2367" s="471"/>
      <c r="F2367" s="472"/>
      <c r="G2367" s="484"/>
    </row>
    <row r="2368" spans="1:7">
      <c r="A2368" s="447"/>
      <c r="B2368" s="469"/>
      <c r="C2368" s="469"/>
      <c r="D2368" s="470"/>
      <c r="E2368" s="471"/>
      <c r="F2368" s="472"/>
      <c r="G2368" s="484"/>
    </row>
    <row r="2369" spans="1:7">
      <c r="A2369" s="447"/>
      <c r="B2369" s="469"/>
      <c r="C2369" s="469"/>
      <c r="D2369" s="470"/>
      <c r="E2369" s="471"/>
      <c r="F2369" s="472"/>
      <c r="G2369" s="484"/>
    </row>
    <row r="2370" spans="1:7">
      <c r="A2370" s="447"/>
      <c r="B2370" s="469"/>
      <c r="C2370" s="469"/>
      <c r="D2370" s="470"/>
      <c r="E2370" s="471"/>
      <c r="F2370" s="472"/>
      <c r="G2370" s="484"/>
    </row>
    <row r="2371" spans="1:7">
      <c r="A2371" s="447"/>
      <c r="B2371" s="469"/>
      <c r="C2371" s="469"/>
      <c r="D2371" s="470"/>
      <c r="E2371" s="471"/>
      <c r="F2371" s="472"/>
      <c r="G2371" s="484"/>
    </row>
    <row r="2372" spans="1:7">
      <c r="A2372" s="447"/>
      <c r="B2372" s="469"/>
      <c r="C2372" s="469"/>
      <c r="D2372" s="470"/>
      <c r="E2372" s="471"/>
      <c r="F2372" s="472"/>
      <c r="G2372" s="484"/>
    </row>
    <row r="2373" spans="1:7">
      <c r="A2373" s="447"/>
      <c r="B2373" s="469"/>
      <c r="C2373" s="469"/>
      <c r="D2373" s="470"/>
      <c r="E2373" s="471"/>
      <c r="F2373" s="472"/>
      <c r="G2373" s="484"/>
    </row>
    <row r="2374" spans="1:7">
      <c r="A2374" s="447"/>
      <c r="B2374" s="469"/>
      <c r="C2374" s="469"/>
      <c r="D2374" s="470"/>
      <c r="E2374" s="471"/>
      <c r="F2374" s="472"/>
      <c r="G2374" s="484"/>
    </row>
    <row r="2375" spans="1:7">
      <c r="A2375" s="447"/>
      <c r="B2375" s="469"/>
      <c r="C2375" s="469"/>
      <c r="D2375" s="470"/>
      <c r="E2375" s="471"/>
      <c r="F2375" s="472"/>
      <c r="G2375" s="484"/>
    </row>
    <row r="2376" spans="1:7">
      <c r="A2376" s="447"/>
      <c r="B2376" s="469"/>
      <c r="C2376" s="469"/>
      <c r="D2376" s="470"/>
      <c r="E2376" s="471"/>
      <c r="F2376" s="472"/>
      <c r="G2376" s="484"/>
    </row>
    <row r="2377" spans="1:7">
      <c r="A2377" s="447"/>
      <c r="B2377" s="469"/>
      <c r="C2377" s="469"/>
      <c r="D2377" s="470"/>
      <c r="E2377" s="471"/>
      <c r="F2377" s="472"/>
      <c r="G2377" s="484"/>
    </row>
    <row r="2378" spans="1:7">
      <c r="A2378" s="447"/>
      <c r="B2378" s="469"/>
      <c r="C2378" s="469"/>
      <c r="D2378" s="470"/>
      <c r="E2378" s="471"/>
      <c r="F2378" s="472"/>
      <c r="G2378" s="484"/>
    </row>
    <row r="2379" spans="1:7">
      <c r="A2379" s="447"/>
      <c r="B2379" s="469"/>
      <c r="C2379" s="469"/>
      <c r="D2379" s="470"/>
      <c r="E2379" s="471"/>
      <c r="F2379" s="472"/>
      <c r="G2379" s="484"/>
    </row>
    <row r="2380" spans="1:7">
      <c r="A2380" s="447"/>
      <c r="B2380" s="469"/>
      <c r="C2380" s="469"/>
      <c r="D2380" s="470"/>
      <c r="E2380" s="471"/>
      <c r="F2380" s="472"/>
      <c r="G2380" s="484"/>
    </row>
    <row r="2381" spans="1:7">
      <c r="A2381" s="447"/>
      <c r="B2381" s="469"/>
      <c r="C2381" s="469"/>
      <c r="D2381" s="470"/>
      <c r="E2381" s="471"/>
      <c r="F2381" s="472"/>
      <c r="G2381" s="484"/>
    </row>
    <row r="2382" spans="1:7">
      <c r="A2382" s="447"/>
      <c r="B2382" s="469"/>
      <c r="C2382" s="469"/>
      <c r="D2382" s="470"/>
      <c r="E2382" s="471"/>
      <c r="F2382" s="472"/>
      <c r="G2382" s="484"/>
    </row>
    <row r="2383" spans="1:7">
      <c r="A2383" s="447"/>
      <c r="B2383" s="469"/>
      <c r="C2383" s="469"/>
      <c r="D2383" s="470"/>
      <c r="E2383" s="471"/>
      <c r="F2383" s="472"/>
      <c r="G2383" s="484"/>
    </row>
    <row r="2384" spans="1:7">
      <c r="A2384" s="447"/>
      <c r="B2384" s="469"/>
      <c r="C2384" s="469"/>
      <c r="D2384" s="470"/>
      <c r="E2384" s="471"/>
      <c r="F2384" s="472"/>
      <c r="G2384" s="484"/>
    </row>
    <row r="2385" spans="1:7">
      <c r="A2385" s="447"/>
      <c r="B2385" s="469"/>
      <c r="C2385" s="469"/>
      <c r="D2385" s="470"/>
      <c r="E2385" s="471"/>
      <c r="F2385" s="472"/>
      <c r="G2385" s="484"/>
    </row>
    <row r="2386" spans="1:7">
      <c r="A2386" s="447"/>
      <c r="B2386" s="469"/>
      <c r="C2386" s="469"/>
      <c r="D2386" s="470"/>
      <c r="E2386" s="471"/>
      <c r="F2386" s="472"/>
      <c r="G2386" s="484"/>
    </row>
    <row r="2387" spans="1:7">
      <c r="A2387" s="447"/>
      <c r="B2387" s="469"/>
      <c r="C2387" s="469"/>
      <c r="D2387" s="470"/>
      <c r="E2387" s="471"/>
      <c r="F2387" s="472"/>
      <c r="G2387" s="484"/>
    </row>
    <row r="2388" spans="1:7">
      <c r="A2388" s="447"/>
      <c r="B2388" s="469"/>
      <c r="C2388" s="469"/>
      <c r="D2388" s="470"/>
      <c r="E2388" s="471"/>
      <c r="F2388" s="472"/>
      <c r="G2388" s="484"/>
    </row>
    <row r="2389" spans="1:7">
      <c r="A2389" s="447"/>
      <c r="B2389" s="469"/>
      <c r="C2389" s="469"/>
      <c r="D2389" s="470"/>
      <c r="E2389" s="471"/>
      <c r="F2389" s="472"/>
      <c r="G2389" s="484"/>
    </row>
    <row r="2390" spans="1:7">
      <c r="A2390" s="447"/>
      <c r="B2390" s="469"/>
      <c r="C2390" s="469"/>
      <c r="D2390" s="470"/>
      <c r="E2390" s="471"/>
      <c r="F2390" s="472"/>
      <c r="G2390" s="484"/>
    </row>
    <row r="2391" spans="1:7">
      <c r="A2391" s="447"/>
      <c r="B2391" s="469"/>
      <c r="C2391" s="469"/>
      <c r="D2391" s="470"/>
      <c r="E2391" s="471"/>
      <c r="F2391" s="472"/>
      <c r="G2391" s="484"/>
    </row>
    <row r="2392" spans="1:7">
      <c r="A2392" s="447"/>
      <c r="B2392" s="469"/>
      <c r="C2392" s="469"/>
      <c r="D2392" s="470"/>
      <c r="E2392" s="471"/>
      <c r="F2392" s="472"/>
      <c r="G2392" s="484"/>
    </row>
    <row r="2393" spans="1:7">
      <c r="A2393" s="447"/>
      <c r="B2393" s="469"/>
      <c r="C2393" s="469"/>
      <c r="D2393" s="470"/>
      <c r="E2393" s="471"/>
      <c r="F2393" s="472"/>
      <c r="G2393" s="484"/>
    </row>
    <row r="2394" spans="1:7">
      <c r="A2394" s="447"/>
      <c r="B2394" s="469"/>
      <c r="C2394" s="469"/>
      <c r="D2394" s="470"/>
      <c r="E2394" s="471"/>
      <c r="F2394" s="472"/>
      <c r="G2394" s="484"/>
    </row>
    <row r="2395" spans="1:7">
      <c r="A2395" s="447"/>
      <c r="B2395" s="469"/>
      <c r="C2395" s="469"/>
      <c r="D2395" s="470"/>
      <c r="E2395" s="471"/>
      <c r="F2395" s="472"/>
      <c r="G2395" s="484"/>
    </row>
    <row r="2396" spans="1:7">
      <c r="A2396" s="447"/>
      <c r="B2396" s="469"/>
      <c r="C2396" s="469"/>
      <c r="D2396" s="470"/>
      <c r="E2396" s="471"/>
      <c r="F2396" s="472"/>
      <c r="G2396" s="484"/>
    </row>
    <row r="2397" spans="1:7">
      <c r="A2397" s="447"/>
      <c r="B2397" s="469"/>
      <c r="C2397" s="469"/>
      <c r="D2397" s="470"/>
      <c r="E2397" s="471"/>
      <c r="F2397" s="472"/>
      <c r="G2397" s="484"/>
    </row>
    <row r="2398" spans="1:7">
      <c r="A2398" s="447"/>
      <c r="B2398" s="469"/>
      <c r="C2398" s="469"/>
      <c r="D2398" s="470"/>
      <c r="E2398" s="471"/>
      <c r="F2398" s="472"/>
      <c r="G2398" s="484"/>
    </row>
    <row r="2399" spans="1:7">
      <c r="A2399" s="447"/>
      <c r="B2399" s="469"/>
      <c r="C2399" s="469"/>
      <c r="D2399" s="470"/>
      <c r="E2399" s="471"/>
      <c r="F2399" s="472"/>
      <c r="G2399" s="484"/>
    </row>
    <row r="2400" spans="1:7">
      <c r="A2400" s="447"/>
      <c r="B2400" s="469"/>
      <c r="C2400" s="469"/>
      <c r="D2400" s="470"/>
      <c r="E2400" s="471"/>
      <c r="F2400" s="472"/>
      <c r="G2400" s="484"/>
    </row>
    <row r="2401" spans="1:7">
      <c r="A2401" s="447"/>
      <c r="B2401" s="469"/>
      <c r="C2401" s="469"/>
      <c r="D2401" s="470"/>
      <c r="E2401" s="471"/>
      <c r="F2401" s="472"/>
      <c r="G2401" s="484"/>
    </row>
    <row r="2402" spans="1:7">
      <c r="A2402" s="447"/>
      <c r="B2402" s="469"/>
      <c r="C2402" s="469"/>
      <c r="D2402" s="470"/>
      <c r="E2402" s="471"/>
      <c r="F2402" s="472"/>
      <c r="G2402" s="484"/>
    </row>
    <row r="2403" spans="1:7">
      <c r="A2403" s="447"/>
      <c r="B2403" s="469"/>
      <c r="C2403" s="469"/>
      <c r="D2403" s="470"/>
      <c r="E2403" s="471"/>
      <c r="F2403" s="472"/>
      <c r="G2403" s="484"/>
    </row>
    <row r="2404" spans="1:7">
      <c r="A2404" s="447"/>
      <c r="B2404" s="469"/>
      <c r="C2404" s="469"/>
      <c r="D2404" s="470"/>
      <c r="E2404" s="471"/>
      <c r="F2404" s="472"/>
      <c r="G2404" s="484"/>
    </row>
    <row r="2405" spans="1:7">
      <c r="A2405" s="447"/>
      <c r="B2405" s="469"/>
      <c r="C2405" s="469"/>
      <c r="D2405" s="470"/>
      <c r="E2405" s="471"/>
      <c r="F2405" s="472"/>
      <c r="G2405" s="484"/>
    </row>
    <row r="2406" spans="1:7">
      <c r="A2406" s="447"/>
      <c r="B2406" s="469"/>
      <c r="C2406" s="469"/>
      <c r="D2406" s="470"/>
      <c r="E2406" s="471"/>
      <c r="F2406" s="472"/>
      <c r="G2406" s="484"/>
    </row>
    <row r="2407" spans="1:7">
      <c r="A2407" s="447"/>
      <c r="B2407" s="469"/>
      <c r="C2407" s="469"/>
      <c r="D2407" s="470"/>
      <c r="E2407" s="471"/>
      <c r="F2407" s="472"/>
      <c r="G2407" s="484"/>
    </row>
    <row r="2408" spans="1:7">
      <c r="A2408" s="447"/>
      <c r="B2408" s="469"/>
      <c r="C2408" s="469"/>
      <c r="D2408" s="470"/>
      <c r="E2408" s="471"/>
      <c r="F2408" s="472"/>
      <c r="G2408" s="484"/>
    </row>
    <row r="2409" spans="1:7">
      <c r="A2409" s="447"/>
      <c r="B2409" s="469"/>
      <c r="C2409" s="469"/>
      <c r="D2409" s="470"/>
      <c r="E2409" s="471"/>
      <c r="F2409" s="472"/>
      <c r="G2409" s="484"/>
    </row>
    <row r="2410" spans="1:7">
      <c r="A2410" s="447"/>
      <c r="B2410" s="469"/>
      <c r="C2410" s="469"/>
      <c r="D2410" s="470"/>
      <c r="E2410" s="471"/>
      <c r="F2410" s="472"/>
      <c r="G2410" s="484"/>
    </row>
    <row r="2411" spans="1:7">
      <c r="A2411" s="447"/>
      <c r="B2411" s="469"/>
      <c r="C2411" s="469"/>
      <c r="D2411" s="470"/>
      <c r="E2411" s="471"/>
      <c r="F2411" s="472"/>
      <c r="G2411" s="484"/>
    </row>
    <row r="2412" spans="1:7">
      <c r="A2412" s="447"/>
      <c r="B2412" s="469"/>
      <c r="C2412" s="469"/>
      <c r="D2412" s="470"/>
      <c r="E2412" s="471"/>
      <c r="F2412" s="472"/>
      <c r="G2412" s="484"/>
    </row>
    <row r="2413" spans="1:7">
      <c r="A2413" s="447"/>
      <c r="B2413" s="469"/>
      <c r="C2413" s="469"/>
      <c r="D2413" s="470"/>
      <c r="E2413" s="471"/>
      <c r="F2413" s="472"/>
      <c r="G2413" s="484"/>
    </row>
    <row r="2414" spans="1:7">
      <c r="A2414" s="447"/>
      <c r="B2414" s="469"/>
      <c r="C2414" s="469"/>
      <c r="D2414" s="470"/>
      <c r="E2414" s="471"/>
      <c r="F2414" s="472"/>
      <c r="G2414" s="484"/>
    </row>
    <row r="2415" spans="1:7">
      <c r="A2415" s="447"/>
      <c r="B2415" s="469"/>
      <c r="C2415" s="469"/>
      <c r="D2415" s="470"/>
      <c r="E2415" s="471"/>
      <c r="F2415" s="472"/>
      <c r="G2415" s="484"/>
    </row>
    <row r="2416" spans="1:7">
      <c r="A2416" s="447"/>
      <c r="B2416" s="469"/>
      <c r="C2416" s="469"/>
      <c r="D2416" s="470"/>
      <c r="E2416" s="471"/>
      <c r="F2416" s="472"/>
      <c r="G2416" s="484"/>
    </row>
    <row r="2417" spans="1:7">
      <c r="A2417" s="447"/>
      <c r="B2417" s="469"/>
      <c r="C2417" s="469"/>
      <c r="D2417" s="470"/>
      <c r="E2417" s="471"/>
      <c r="F2417" s="472"/>
      <c r="G2417" s="484"/>
    </row>
    <row r="2418" spans="1:7">
      <c r="A2418" s="447"/>
      <c r="B2418" s="469"/>
      <c r="C2418" s="469"/>
      <c r="D2418" s="470"/>
      <c r="E2418" s="471"/>
      <c r="F2418" s="472"/>
      <c r="G2418" s="484"/>
    </row>
    <row r="2419" spans="1:7">
      <c r="A2419" s="447"/>
      <c r="B2419" s="469"/>
      <c r="C2419" s="469"/>
      <c r="D2419" s="470"/>
      <c r="E2419" s="471"/>
      <c r="F2419" s="472"/>
      <c r="G2419" s="484"/>
    </row>
    <row r="2420" spans="1:7">
      <c r="A2420" s="447"/>
      <c r="B2420" s="469"/>
      <c r="C2420" s="469"/>
      <c r="D2420" s="470"/>
      <c r="E2420" s="471"/>
      <c r="F2420" s="472"/>
      <c r="G2420" s="484"/>
    </row>
    <row r="2421" spans="1:7">
      <c r="A2421" s="447"/>
      <c r="B2421" s="469"/>
      <c r="C2421" s="469"/>
      <c r="D2421" s="470"/>
      <c r="E2421" s="471"/>
      <c r="F2421" s="472"/>
      <c r="G2421" s="484"/>
    </row>
    <row r="2422" spans="1:7">
      <c r="A2422" s="447"/>
      <c r="B2422" s="469"/>
      <c r="C2422" s="469"/>
      <c r="D2422" s="470"/>
      <c r="E2422" s="471"/>
      <c r="F2422" s="472"/>
      <c r="G2422" s="484"/>
    </row>
    <row r="2423" spans="1:7">
      <c r="A2423" s="447"/>
      <c r="B2423" s="469"/>
      <c r="C2423" s="469"/>
      <c r="D2423" s="470"/>
      <c r="E2423" s="471"/>
      <c r="F2423" s="472"/>
      <c r="G2423" s="484"/>
    </row>
    <row r="2424" spans="1:7">
      <c r="A2424" s="447"/>
      <c r="B2424" s="469"/>
      <c r="C2424" s="469"/>
      <c r="D2424" s="470"/>
      <c r="E2424" s="471"/>
      <c r="F2424" s="472"/>
      <c r="G2424" s="484"/>
    </row>
    <row r="2425" spans="1:7">
      <c r="A2425" s="447"/>
      <c r="B2425" s="469"/>
      <c r="C2425" s="469"/>
      <c r="D2425" s="470"/>
      <c r="E2425" s="471"/>
      <c r="F2425" s="472"/>
      <c r="G2425" s="484"/>
    </row>
    <row r="2426" spans="1:7">
      <c r="A2426" s="447"/>
      <c r="B2426" s="469"/>
      <c r="C2426" s="469"/>
      <c r="D2426" s="470"/>
      <c r="E2426" s="471"/>
      <c r="F2426" s="472"/>
      <c r="G2426" s="484"/>
    </row>
    <row r="2427" spans="1:7">
      <c r="A2427" s="447"/>
      <c r="B2427" s="469"/>
      <c r="C2427" s="469"/>
      <c r="D2427" s="470"/>
      <c r="E2427" s="471"/>
      <c r="F2427" s="472"/>
      <c r="G2427" s="484"/>
    </row>
    <row r="2428" spans="1:7">
      <c r="A2428" s="447"/>
      <c r="B2428" s="469"/>
      <c r="C2428" s="469"/>
      <c r="D2428" s="470"/>
      <c r="E2428" s="471"/>
      <c r="F2428" s="472"/>
      <c r="G2428" s="484"/>
    </row>
    <row r="2429" spans="1:7">
      <c r="A2429" s="447"/>
      <c r="B2429" s="469"/>
      <c r="C2429" s="469"/>
      <c r="D2429" s="470"/>
      <c r="E2429" s="471"/>
      <c r="F2429" s="472"/>
      <c r="G2429" s="484"/>
    </row>
    <row r="2430" spans="1:7">
      <c r="A2430" s="447"/>
      <c r="B2430" s="469"/>
      <c r="C2430" s="469"/>
      <c r="D2430" s="470"/>
      <c r="E2430" s="471"/>
      <c r="F2430" s="472"/>
      <c r="G2430" s="484"/>
    </row>
    <row r="2431" spans="1:7">
      <c r="A2431" s="447"/>
      <c r="B2431" s="469"/>
      <c r="C2431" s="469"/>
      <c r="D2431" s="470"/>
      <c r="E2431" s="471"/>
      <c r="F2431" s="472"/>
      <c r="G2431" s="484"/>
    </row>
    <row r="2432" spans="1:7">
      <c r="A2432" s="447"/>
      <c r="B2432" s="469"/>
      <c r="C2432" s="469"/>
      <c r="D2432" s="470"/>
      <c r="E2432" s="471"/>
      <c r="F2432" s="472"/>
      <c r="G2432" s="484"/>
    </row>
    <row r="2433" spans="1:7">
      <c r="A2433" s="447"/>
      <c r="B2433" s="469"/>
      <c r="C2433" s="469"/>
      <c r="D2433" s="470"/>
      <c r="E2433" s="471"/>
      <c r="F2433" s="472"/>
      <c r="G2433" s="484"/>
    </row>
    <row r="2434" spans="1:7">
      <c r="A2434" s="447"/>
      <c r="B2434" s="469"/>
      <c r="C2434" s="469"/>
      <c r="D2434" s="470"/>
      <c r="E2434" s="471"/>
      <c r="F2434" s="472"/>
      <c r="G2434" s="484"/>
    </row>
    <row r="2435" spans="1:7">
      <c r="A2435" s="447"/>
      <c r="B2435" s="469"/>
      <c r="C2435" s="469"/>
      <c r="D2435" s="470"/>
      <c r="E2435" s="471"/>
      <c r="F2435" s="472"/>
      <c r="G2435" s="484"/>
    </row>
    <row r="2436" spans="1:7">
      <c r="A2436" s="447"/>
      <c r="B2436" s="469"/>
      <c r="C2436" s="469"/>
      <c r="D2436" s="470"/>
      <c r="E2436" s="471"/>
      <c r="F2436" s="472"/>
      <c r="G2436" s="484"/>
    </row>
    <row r="2437" spans="1:7">
      <c r="A2437" s="447"/>
      <c r="B2437" s="469"/>
      <c r="C2437" s="469"/>
      <c r="D2437" s="470"/>
      <c r="E2437" s="471"/>
      <c r="F2437" s="472"/>
      <c r="G2437" s="484"/>
    </row>
    <row r="2438" spans="1:7">
      <c r="A2438" s="447"/>
      <c r="B2438" s="469"/>
      <c r="C2438" s="469"/>
      <c r="D2438" s="470"/>
      <c r="E2438" s="471"/>
      <c r="F2438" s="472"/>
      <c r="G2438" s="484"/>
    </row>
    <row r="2439" spans="1:7">
      <c r="A2439" s="447"/>
      <c r="B2439" s="469"/>
      <c r="C2439" s="469"/>
      <c r="D2439" s="470"/>
      <c r="E2439" s="471"/>
      <c r="F2439" s="472"/>
      <c r="G2439" s="484"/>
    </row>
    <row r="2440" spans="1:7">
      <c r="A2440" s="447"/>
      <c r="B2440" s="469"/>
      <c r="C2440" s="469"/>
      <c r="D2440" s="470"/>
      <c r="E2440" s="471"/>
      <c r="F2440" s="472"/>
      <c r="G2440" s="484"/>
    </row>
    <row r="2441" spans="1:7">
      <c r="A2441" s="447"/>
      <c r="B2441" s="469"/>
      <c r="C2441" s="469"/>
      <c r="D2441" s="470"/>
      <c r="E2441" s="471"/>
      <c r="F2441" s="472"/>
      <c r="G2441" s="484"/>
    </row>
    <row r="2442" spans="1:7">
      <c r="A2442" s="447"/>
      <c r="B2442" s="469"/>
      <c r="C2442" s="469"/>
      <c r="D2442" s="470"/>
      <c r="E2442" s="471"/>
      <c r="F2442" s="472"/>
      <c r="G2442" s="484"/>
    </row>
    <row r="2443" spans="1:7">
      <c r="A2443" s="447"/>
      <c r="B2443" s="469"/>
      <c r="C2443" s="469"/>
      <c r="D2443" s="470"/>
      <c r="E2443" s="471"/>
      <c r="F2443" s="472"/>
      <c r="G2443" s="484"/>
    </row>
    <row r="2444" spans="1:7">
      <c r="A2444" s="447"/>
      <c r="B2444" s="469"/>
      <c r="C2444" s="469"/>
      <c r="D2444" s="470"/>
      <c r="E2444" s="471"/>
      <c r="F2444" s="472"/>
      <c r="G2444" s="484"/>
    </row>
    <row r="2445" spans="1:7">
      <c r="A2445" s="447"/>
      <c r="B2445" s="469"/>
      <c r="C2445" s="469"/>
      <c r="D2445" s="470"/>
      <c r="E2445" s="471"/>
      <c r="F2445" s="472"/>
      <c r="G2445" s="484"/>
    </row>
    <row r="2446" spans="1:7">
      <c r="A2446" s="447"/>
      <c r="B2446" s="469"/>
      <c r="C2446" s="469"/>
      <c r="D2446" s="470"/>
      <c r="E2446" s="471"/>
      <c r="F2446" s="472"/>
      <c r="G2446" s="484"/>
    </row>
    <row r="2447" spans="1:7">
      <c r="A2447" s="447"/>
      <c r="B2447" s="469"/>
      <c r="C2447" s="469"/>
      <c r="D2447" s="470"/>
      <c r="E2447" s="471"/>
      <c r="F2447" s="472"/>
      <c r="G2447" s="484"/>
    </row>
    <row r="2448" spans="1:7">
      <c r="A2448" s="447"/>
      <c r="B2448" s="469"/>
      <c r="C2448" s="469"/>
      <c r="D2448" s="470"/>
      <c r="E2448" s="471"/>
      <c r="F2448" s="472"/>
      <c r="G2448" s="484"/>
    </row>
    <row r="2449" spans="1:7">
      <c r="A2449" s="447"/>
      <c r="B2449" s="469"/>
      <c r="C2449" s="469"/>
      <c r="D2449" s="470"/>
      <c r="E2449" s="471"/>
      <c r="F2449" s="472"/>
      <c r="G2449" s="484"/>
    </row>
    <row r="2450" spans="1:7">
      <c r="A2450" s="447"/>
      <c r="B2450" s="469"/>
      <c r="C2450" s="469"/>
      <c r="D2450" s="470"/>
      <c r="E2450" s="471"/>
      <c r="F2450" s="472"/>
      <c r="G2450" s="484"/>
    </row>
    <row r="2451" spans="1:7">
      <c r="A2451" s="447"/>
      <c r="B2451" s="469"/>
      <c r="C2451" s="469"/>
      <c r="D2451" s="470"/>
      <c r="E2451" s="471"/>
      <c r="F2451" s="472"/>
      <c r="G2451" s="484"/>
    </row>
    <row r="2452" spans="1:7">
      <c r="A2452" s="447"/>
      <c r="B2452" s="469"/>
      <c r="C2452" s="469"/>
      <c r="D2452" s="470"/>
      <c r="E2452" s="471"/>
      <c r="F2452" s="472"/>
      <c r="G2452" s="484"/>
    </row>
    <row r="2453" spans="1:7">
      <c r="A2453" s="447"/>
      <c r="B2453" s="469"/>
      <c r="C2453" s="469"/>
      <c r="D2453" s="470"/>
      <c r="E2453" s="471"/>
      <c r="F2453" s="472"/>
      <c r="G2453" s="484"/>
    </row>
    <row r="2454" spans="1:7">
      <c r="A2454" s="447"/>
      <c r="B2454" s="469"/>
      <c r="C2454" s="469"/>
      <c r="D2454" s="470"/>
      <c r="E2454" s="471"/>
      <c r="F2454" s="472"/>
      <c r="G2454" s="484"/>
    </row>
    <row r="2455" spans="1:7">
      <c r="A2455" s="447"/>
      <c r="B2455" s="469"/>
      <c r="C2455" s="469"/>
      <c r="D2455" s="470"/>
      <c r="E2455" s="471"/>
      <c r="F2455" s="472"/>
      <c r="G2455" s="484"/>
    </row>
    <row r="2456" spans="1:7">
      <c r="A2456" s="447"/>
      <c r="B2456" s="469"/>
      <c r="C2456" s="469"/>
      <c r="D2456" s="470"/>
      <c r="E2456" s="471"/>
      <c r="F2456" s="472"/>
      <c r="G2456" s="484"/>
    </row>
    <row r="2457" spans="1:7">
      <c r="A2457" s="447"/>
      <c r="B2457" s="469"/>
      <c r="C2457" s="469"/>
      <c r="D2457" s="470"/>
      <c r="E2457" s="471"/>
      <c r="F2457" s="472"/>
      <c r="G2457" s="484"/>
    </row>
    <row r="2458" spans="1:7">
      <c r="A2458" s="447"/>
      <c r="B2458" s="469"/>
      <c r="C2458" s="469"/>
      <c r="D2458" s="470"/>
      <c r="E2458" s="471"/>
      <c r="F2458" s="472"/>
      <c r="G2458" s="484"/>
    </row>
    <row r="2459" spans="1:7">
      <c r="A2459" s="447"/>
      <c r="B2459" s="469"/>
      <c r="C2459" s="469"/>
      <c r="D2459" s="470"/>
      <c r="E2459" s="471"/>
      <c r="F2459" s="472"/>
      <c r="G2459" s="484"/>
    </row>
    <row r="2460" spans="1:7">
      <c r="A2460" s="447"/>
      <c r="B2460" s="469"/>
      <c r="C2460" s="469"/>
      <c r="D2460" s="470"/>
      <c r="E2460" s="471"/>
      <c r="F2460" s="472"/>
      <c r="G2460" s="484"/>
    </row>
    <row r="2461" spans="1:7">
      <c r="A2461" s="447"/>
      <c r="B2461" s="469"/>
      <c r="C2461" s="469"/>
      <c r="D2461" s="470"/>
      <c r="E2461" s="471"/>
      <c r="F2461" s="472"/>
      <c r="G2461" s="484"/>
    </row>
    <row r="2462" spans="1:7">
      <c r="A2462" s="447"/>
      <c r="B2462" s="469"/>
      <c r="C2462" s="469"/>
      <c r="D2462" s="470"/>
      <c r="E2462" s="471"/>
      <c r="F2462" s="472"/>
      <c r="G2462" s="484"/>
    </row>
    <row r="2463" spans="1:7">
      <c r="A2463" s="447"/>
      <c r="B2463" s="469"/>
      <c r="C2463" s="469"/>
      <c r="D2463" s="470"/>
      <c r="E2463" s="471"/>
      <c r="F2463" s="472"/>
      <c r="G2463" s="484"/>
    </row>
    <row r="2464" spans="1:7">
      <c r="A2464" s="447"/>
      <c r="B2464" s="469"/>
      <c r="C2464" s="469"/>
      <c r="D2464" s="470"/>
      <c r="E2464" s="471"/>
      <c r="F2464" s="472"/>
      <c r="G2464" s="484"/>
    </row>
    <row r="2465" spans="1:7">
      <c r="A2465" s="447"/>
      <c r="B2465" s="469"/>
      <c r="C2465" s="469"/>
      <c r="D2465" s="470"/>
      <c r="E2465" s="471"/>
      <c r="F2465" s="472"/>
      <c r="G2465" s="484"/>
    </row>
    <row r="2466" spans="1:7">
      <c r="A2466" s="447"/>
      <c r="B2466" s="469"/>
      <c r="C2466" s="469"/>
      <c r="D2466" s="470"/>
      <c r="E2466" s="471"/>
      <c r="F2466" s="472"/>
      <c r="G2466" s="484"/>
    </row>
    <row r="2467" spans="1:7">
      <c r="A2467" s="447"/>
      <c r="B2467" s="469"/>
      <c r="C2467" s="469"/>
      <c r="D2467" s="470"/>
      <c r="E2467" s="471"/>
      <c r="F2467" s="472"/>
      <c r="G2467" s="484"/>
    </row>
    <row r="2468" spans="1:7">
      <c r="A2468" s="447"/>
      <c r="B2468" s="469"/>
      <c r="C2468" s="469"/>
      <c r="D2468" s="470"/>
      <c r="E2468" s="471"/>
      <c r="F2468" s="472"/>
      <c r="G2468" s="484"/>
    </row>
    <row r="2469" spans="1:7">
      <c r="A2469" s="447"/>
      <c r="B2469" s="469"/>
      <c r="C2469" s="469"/>
      <c r="D2469" s="470"/>
      <c r="E2469" s="471"/>
      <c r="F2469" s="472"/>
      <c r="G2469" s="484"/>
    </row>
    <row r="2470" spans="1:7">
      <c r="A2470" s="447"/>
      <c r="B2470" s="469"/>
      <c r="C2470" s="469"/>
      <c r="D2470" s="470"/>
      <c r="E2470" s="471"/>
      <c r="F2470" s="472"/>
      <c r="G2470" s="484"/>
    </row>
    <row r="2471" spans="1:7">
      <c r="A2471" s="447"/>
      <c r="B2471" s="469"/>
      <c r="C2471" s="469"/>
      <c r="D2471" s="470"/>
      <c r="E2471" s="471"/>
      <c r="F2471" s="472"/>
      <c r="G2471" s="484"/>
    </row>
    <row r="2472" spans="1:7">
      <c r="A2472" s="447"/>
      <c r="B2472" s="469"/>
      <c r="C2472" s="469"/>
      <c r="D2472" s="470"/>
      <c r="E2472" s="471"/>
      <c r="F2472" s="472"/>
      <c r="G2472" s="484"/>
    </row>
    <row r="2473" spans="1:7">
      <c r="A2473" s="447"/>
      <c r="B2473" s="469"/>
      <c r="C2473" s="469"/>
      <c r="D2473" s="470"/>
      <c r="E2473" s="471"/>
      <c r="F2473" s="472"/>
      <c r="G2473" s="484"/>
    </row>
    <row r="2474" spans="1:7">
      <c r="A2474" s="447"/>
      <c r="B2474" s="469"/>
      <c r="C2474" s="469"/>
      <c r="D2474" s="470"/>
      <c r="E2474" s="471"/>
      <c r="F2474" s="472"/>
      <c r="G2474" s="484"/>
    </row>
    <row r="2475" spans="1:7">
      <c r="A2475" s="447"/>
      <c r="B2475" s="469"/>
      <c r="C2475" s="469"/>
      <c r="D2475" s="470"/>
      <c r="E2475" s="471"/>
      <c r="F2475" s="472"/>
      <c r="G2475" s="484"/>
    </row>
    <row r="2476" spans="1:7">
      <c r="A2476" s="447"/>
      <c r="B2476" s="469"/>
      <c r="C2476" s="469"/>
      <c r="D2476" s="470"/>
      <c r="E2476" s="471"/>
      <c r="F2476" s="472"/>
      <c r="G2476" s="484"/>
    </row>
    <row r="2477" spans="1:7">
      <c r="A2477" s="447"/>
      <c r="B2477" s="469"/>
      <c r="C2477" s="469"/>
      <c r="D2477" s="470"/>
      <c r="E2477" s="471"/>
      <c r="F2477" s="472"/>
      <c r="G2477" s="484"/>
    </row>
    <row r="2478" spans="1:7">
      <c r="A2478" s="447"/>
      <c r="B2478" s="469"/>
      <c r="C2478" s="469"/>
      <c r="D2478" s="470"/>
      <c r="E2478" s="471"/>
      <c r="F2478" s="472"/>
      <c r="G2478" s="484"/>
    </row>
    <row r="2479" spans="1:7">
      <c r="A2479" s="447"/>
      <c r="B2479" s="469"/>
      <c r="C2479" s="469"/>
      <c r="D2479" s="470"/>
      <c r="E2479" s="471"/>
      <c r="F2479" s="472"/>
      <c r="G2479" s="484"/>
    </row>
    <row r="2480" spans="1:7">
      <c r="A2480" s="447"/>
      <c r="B2480" s="469"/>
      <c r="C2480" s="469"/>
      <c r="D2480" s="470"/>
      <c r="E2480" s="471"/>
      <c r="F2480" s="472"/>
      <c r="G2480" s="484"/>
    </row>
    <row r="2481" spans="1:7">
      <c r="A2481" s="447"/>
      <c r="B2481" s="469"/>
      <c r="C2481" s="469"/>
      <c r="D2481" s="470"/>
      <c r="E2481" s="471"/>
      <c r="F2481" s="472"/>
      <c r="G2481" s="484"/>
    </row>
    <row r="2482" spans="1:7">
      <c r="A2482" s="447"/>
      <c r="B2482" s="469"/>
      <c r="C2482" s="469"/>
      <c r="D2482" s="470"/>
      <c r="E2482" s="471"/>
      <c r="F2482" s="472"/>
      <c r="G2482" s="484"/>
    </row>
    <row r="2483" spans="1:7">
      <c r="A2483" s="447"/>
      <c r="B2483" s="469"/>
      <c r="C2483" s="469"/>
      <c r="D2483" s="470"/>
      <c r="E2483" s="471"/>
      <c r="F2483" s="472"/>
      <c r="G2483" s="484"/>
    </row>
    <row r="2484" spans="1:7">
      <c r="A2484" s="447"/>
      <c r="B2484" s="469"/>
      <c r="C2484" s="469"/>
      <c r="D2484" s="470"/>
      <c r="E2484" s="471"/>
      <c r="F2484" s="472"/>
      <c r="G2484" s="484"/>
    </row>
    <row r="2485" spans="1:7">
      <c r="A2485" s="447"/>
      <c r="B2485" s="469"/>
      <c r="C2485" s="469"/>
      <c r="D2485" s="470"/>
      <c r="E2485" s="471"/>
      <c r="F2485" s="472"/>
      <c r="G2485" s="484"/>
    </row>
    <row r="2486" spans="1:7">
      <c r="A2486" s="447"/>
      <c r="B2486" s="469"/>
      <c r="C2486" s="469"/>
      <c r="D2486" s="470"/>
      <c r="E2486" s="471"/>
      <c r="F2486" s="472"/>
      <c r="G2486" s="484"/>
    </row>
    <row r="2487" spans="1:7">
      <c r="A2487" s="447"/>
      <c r="B2487" s="469"/>
      <c r="C2487" s="469"/>
      <c r="D2487" s="470"/>
      <c r="E2487" s="471"/>
      <c r="F2487" s="472"/>
      <c r="G2487" s="484"/>
    </row>
    <row r="2488" spans="1:7">
      <c r="A2488" s="447"/>
      <c r="B2488" s="469"/>
      <c r="C2488" s="469"/>
      <c r="D2488" s="470"/>
      <c r="E2488" s="471"/>
      <c r="F2488" s="472"/>
      <c r="G2488" s="484"/>
    </row>
    <row r="2489" spans="1:7">
      <c r="A2489" s="447"/>
      <c r="B2489" s="469"/>
      <c r="C2489" s="469"/>
      <c r="D2489" s="470"/>
      <c r="E2489" s="471"/>
      <c r="F2489" s="472"/>
      <c r="G2489" s="484"/>
    </row>
    <row r="2490" spans="1:7">
      <c r="A2490" s="447"/>
      <c r="B2490" s="469"/>
      <c r="C2490" s="469"/>
      <c r="D2490" s="470"/>
      <c r="E2490" s="471"/>
      <c r="F2490" s="472"/>
      <c r="G2490" s="484"/>
    </row>
    <row r="2491" spans="1:7">
      <c r="A2491" s="447"/>
      <c r="B2491" s="469"/>
      <c r="C2491" s="469"/>
      <c r="D2491" s="470"/>
      <c r="E2491" s="471"/>
      <c r="F2491" s="472"/>
      <c r="G2491" s="484"/>
    </row>
    <row r="2492" spans="1:7">
      <c r="A2492" s="447"/>
      <c r="B2492" s="469"/>
      <c r="C2492" s="469"/>
      <c r="D2492" s="470"/>
      <c r="E2492" s="471"/>
      <c r="F2492" s="472"/>
      <c r="G2492" s="484"/>
    </row>
    <row r="2493" spans="1:7">
      <c r="A2493" s="447"/>
      <c r="B2493" s="469"/>
      <c r="C2493" s="469"/>
      <c r="D2493" s="470"/>
      <c r="E2493" s="471"/>
      <c r="F2493" s="472"/>
      <c r="G2493" s="484"/>
    </row>
    <row r="2494" spans="1:7">
      <c r="A2494" s="447"/>
      <c r="B2494" s="469"/>
      <c r="C2494" s="469"/>
      <c r="D2494" s="470"/>
      <c r="E2494" s="471"/>
      <c r="F2494" s="472"/>
      <c r="G2494" s="484"/>
    </row>
    <row r="2495" spans="1:7">
      <c r="A2495" s="447"/>
      <c r="B2495" s="469"/>
      <c r="C2495" s="469"/>
      <c r="D2495" s="470"/>
      <c r="E2495" s="471"/>
      <c r="F2495" s="472"/>
      <c r="G2495" s="484"/>
    </row>
    <row r="2496" spans="1:7">
      <c r="A2496" s="447"/>
      <c r="B2496" s="469"/>
      <c r="C2496" s="469"/>
      <c r="D2496" s="470"/>
      <c r="E2496" s="471"/>
      <c r="F2496" s="472"/>
      <c r="G2496" s="484"/>
    </row>
    <row r="2497" spans="1:7">
      <c r="A2497" s="447"/>
      <c r="B2497" s="469"/>
      <c r="C2497" s="469"/>
      <c r="D2497" s="470"/>
      <c r="E2497" s="471"/>
      <c r="F2497" s="472"/>
      <c r="G2497" s="484"/>
    </row>
    <row r="2498" spans="1:7">
      <c r="A2498" s="447"/>
      <c r="B2498" s="469"/>
      <c r="C2498" s="469"/>
      <c r="D2498" s="470"/>
      <c r="E2498" s="471"/>
      <c r="F2498" s="472"/>
      <c r="G2498" s="484"/>
    </row>
    <row r="2499" spans="1:7">
      <c r="A2499" s="447"/>
      <c r="B2499" s="469"/>
      <c r="C2499" s="469"/>
      <c r="D2499" s="470"/>
      <c r="E2499" s="471"/>
      <c r="F2499" s="472"/>
      <c r="G2499" s="484"/>
    </row>
    <row r="2500" spans="1:7">
      <c r="A2500" s="447"/>
      <c r="B2500" s="469"/>
      <c r="C2500" s="469"/>
      <c r="D2500" s="470"/>
      <c r="E2500" s="471"/>
      <c r="F2500" s="472"/>
      <c r="G2500" s="484"/>
    </row>
    <row r="2501" spans="1:7">
      <c r="A2501" s="447"/>
      <c r="B2501" s="469"/>
      <c r="C2501" s="469"/>
      <c r="D2501" s="470"/>
      <c r="E2501" s="471"/>
      <c r="F2501" s="472"/>
      <c r="G2501" s="484"/>
    </row>
    <row r="2502" spans="1:7">
      <c r="A2502" s="447"/>
      <c r="B2502" s="469"/>
      <c r="C2502" s="469"/>
      <c r="D2502" s="470"/>
      <c r="E2502" s="471"/>
      <c r="F2502" s="472"/>
      <c r="G2502" s="484"/>
    </row>
    <row r="2503" spans="1:7">
      <c r="A2503" s="447"/>
      <c r="B2503" s="469"/>
      <c r="C2503" s="469"/>
      <c r="D2503" s="470"/>
      <c r="E2503" s="471"/>
      <c r="F2503" s="472"/>
      <c r="G2503" s="484"/>
    </row>
    <row r="2504" spans="1:7">
      <c r="A2504" s="447"/>
      <c r="B2504" s="469"/>
      <c r="C2504" s="469"/>
      <c r="D2504" s="470"/>
      <c r="E2504" s="471"/>
      <c r="F2504" s="472"/>
      <c r="G2504" s="484"/>
    </row>
    <row r="2505" spans="1:7">
      <c r="A2505" s="447"/>
      <c r="B2505" s="469"/>
      <c r="C2505" s="469"/>
      <c r="D2505" s="470"/>
      <c r="E2505" s="471"/>
      <c r="F2505" s="472"/>
      <c r="G2505" s="484"/>
    </row>
    <row r="2506" spans="1:7">
      <c r="A2506" s="447"/>
      <c r="B2506" s="469"/>
      <c r="C2506" s="469"/>
      <c r="D2506" s="470"/>
      <c r="E2506" s="471"/>
      <c r="F2506" s="472"/>
      <c r="G2506" s="484"/>
    </row>
    <row r="2507" spans="1:7">
      <c r="A2507" s="447"/>
      <c r="B2507" s="469"/>
      <c r="C2507" s="469"/>
      <c r="D2507" s="470"/>
      <c r="E2507" s="471"/>
      <c r="F2507" s="472"/>
      <c r="G2507" s="484"/>
    </row>
    <row r="2508" spans="1:7">
      <c r="A2508" s="447"/>
      <c r="B2508" s="469"/>
      <c r="C2508" s="469"/>
      <c r="D2508" s="470"/>
      <c r="E2508" s="471"/>
      <c r="F2508" s="472"/>
      <c r="G2508" s="484"/>
    </row>
    <row r="2509" spans="1:7">
      <c r="A2509" s="447"/>
      <c r="B2509" s="469"/>
      <c r="C2509" s="469"/>
      <c r="D2509" s="470"/>
      <c r="E2509" s="471"/>
      <c r="F2509" s="472"/>
      <c r="G2509" s="484"/>
    </row>
    <row r="2510" spans="1:7">
      <c r="A2510" s="447"/>
      <c r="B2510" s="469"/>
      <c r="C2510" s="469"/>
      <c r="D2510" s="470"/>
      <c r="E2510" s="471"/>
      <c r="F2510" s="472"/>
      <c r="G2510" s="484"/>
    </row>
    <row r="2511" spans="1:7">
      <c r="A2511" s="447"/>
      <c r="B2511" s="469"/>
      <c r="C2511" s="469"/>
      <c r="D2511" s="470"/>
      <c r="E2511" s="471"/>
      <c r="F2511" s="472"/>
      <c r="G2511" s="484"/>
    </row>
    <row r="2512" spans="1:7">
      <c r="A2512" s="447"/>
      <c r="B2512" s="469"/>
      <c r="C2512" s="469"/>
      <c r="D2512" s="470"/>
      <c r="E2512" s="471"/>
      <c r="F2512" s="472"/>
      <c r="G2512" s="484"/>
    </row>
    <row r="2513" spans="1:7">
      <c r="A2513" s="447"/>
      <c r="B2513" s="469"/>
      <c r="C2513" s="469"/>
      <c r="D2513" s="470"/>
      <c r="E2513" s="471"/>
      <c r="F2513" s="472"/>
      <c r="G2513" s="484"/>
    </row>
    <row r="2514" spans="1:7">
      <c r="A2514" s="447"/>
      <c r="B2514" s="469"/>
      <c r="C2514" s="469"/>
      <c r="D2514" s="470"/>
      <c r="E2514" s="471"/>
      <c r="F2514" s="472"/>
      <c r="G2514" s="484"/>
    </row>
    <row r="2515" spans="1:7">
      <c r="A2515" s="447"/>
      <c r="B2515" s="469"/>
      <c r="C2515" s="469"/>
      <c r="D2515" s="470"/>
      <c r="E2515" s="471"/>
      <c r="F2515" s="472"/>
      <c r="G2515" s="484"/>
    </row>
    <row r="2516" spans="1:7">
      <c r="A2516" s="447"/>
      <c r="B2516" s="469"/>
      <c r="C2516" s="469"/>
      <c r="D2516" s="470"/>
      <c r="E2516" s="471"/>
      <c r="F2516" s="472"/>
      <c r="G2516" s="484"/>
    </row>
    <row r="2517" spans="1:7">
      <c r="A2517" s="447"/>
      <c r="B2517" s="469"/>
      <c r="C2517" s="469"/>
      <c r="D2517" s="470"/>
      <c r="E2517" s="471"/>
      <c r="F2517" s="472"/>
      <c r="G2517" s="484"/>
    </row>
    <row r="2518" spans="1:7">
      <c r="A2518" s="447"/>
      <c r="B2518" s="469"/>
      <c r="C2518" s="469"/>
      <c r="D2518" s="470"/>
      <c r="E2518" s="471"/>
      <c r="F2518" s="472"/>
      <c r="G2518" s="484"/>
    </row>
    <row r="2519" spans="1:7">
      <c r="A2519" s="447"/>
      <c r="B2519" s="469"/>
      <c r="C2519" s="469"/>
      <c r="D2519" s="470"/>
      <c r="E2519" s="471"/>
      <c r="F2519" s="472"/>
      <c r="G2519" s="484"/>
    </row>
    <row r="2520" spans="1:7">
      <c r="A2520" s="447"/>
      <c r="B2520" s="469"/>
      <c r="C2520" s="469"/>
      <c r="D2520" s="470"/>
      <c r="E2520" s="471"/>
      <c r="F2520" s="472"/>
      <c r="G2520" s="484"/>
    </row>
    <row r="2521" spans="1:7">
      <c r="A2521" s="447"/>
      <c r="B2521" s="469"/>
      <c r="C2521" s="469"/>
      <c r="D2521" s="470"/>
      <c r="E2521" s="471"/>
      <c r="F2521" s="472"/>
      <c r="G2521" s="484"/>
    </row>
    <row r="2522" spans="1:7">
      <c r="A2522" s="447"/>
      <c r="B2522" s="469"/>
      <c r="C2522" s="469"/>
      <c r="D2522" s="470"/>
      <c r="E2522" s="471"/>
      <c r="F2522" s="472"/>
      <c r="G2522" s="484"/>
    </row>
    <row r="2523" spans="1:7">
      <c r="A2523" s="447"/>
      <c r="B2523" s="469"/>
      <c r="C2523" s="469"/>
      <c r="D2523" s="470"/>
      <c r="E2523" s="471"/>
      <c r="F2523" s="472"/>
      <c r="G2523" s="484"/>
    </row>
    <row r="2524" spans="1:7">
      <c r="A2524" s="447"/>
      <c r="B2524" s="469"/>
      <c r="C2524" s="469"/>
      <c r="D2524" s="470"/>
      <c r="E2524" s="471"/>
      <c r="F2524" s="472"/>
      <c r="G2524" s="484"/>
    </row>
    <row r="2525" spans="1:7">
      <c r="A2525" s="447"/>
      <c r="B2525" s="469"/>
      <c r="C2525" s="469"/>
      <c r="D2525" s="470"/>
      <c r="E2525" s="471"/>
      <c r="F2525" s="472"/>
      <c r="G2525" s="484"/>
    </row>
    <row r="2526" spans="1:7">
      <c r="A2526" s="447"/>
      <c r="B2526" s="469"/>
      <c r="C2526" s="469"/>
      <c r="D2526" s="470"/>
      <c r="E2526" s="471"/>
      <c r="F2526" s="472"/>
      <c r="G2526" s="484"/>
    </row>
    <row r="2527" spans="1:7">
      <c r="A2527" s="447"/>
      <c r="B2527" s="469"/>
      <c r="C2527" s="469"/>
      <c r="D2527" s="470"/>
      <c r="E2527" s="471"/>
      <c r="F2527" s="472"/>
      <c r="G2527" s="484"/>
    </row>
    <row r="2528" spans="1:7">
      <c r="A2528" s="447"/>
      <c r="B2528" s="469"/>
      <c r="C2528" s="469"/>
      <c r="D2528" s="470"/>
      <c r="E2528" s="471"/>
      <c r="F2528" s="472"/>
      <c r="G2528" s="484"/>
    </row>
    <row r="2529" spans="1:7">
      <c r="A2529" s="447"/>
      <c r="B2529" s="469"/>
      <c r="C2529" s="469"/>
      <c r="D2529" s="470"/>
      <c r="E2529" s="471"/>
      <c r="F2529" s="472"/>
      <c r="G2529" s="484"/>
    </row>
    <row r="2530" spans="1:7">
      <c r="A2530" s="447"/>
      <c r="B2530" s="469"/>
      <c r="C2530" s="469"/>
      <c r="D2530" s="470"/>
      <c r="E2530" s="471"/>
      <c r="F2530" s="472"/>
      <c r="G2530" s="484"/>
    </row>
    <row r="2531" spans="1:7">
      <c r="A2531" s="447"/>
      <c r="B2531" s="469"/>
      <c r="C2531" s="469"/>
      <c r="D2531" s="470"/>
      <c r="E2531" s="471"/>
      <c r="F2531" s="472"/>
      <c r="G2531" s="484"/>
    </row>
    <row r="2532" spans="1:7">
      <c r="A2532" s="447"/>
      <c r="B2532" s="469"/>
      <c r="C2532" s="469"/>
      <c r="D2532" s="470"/>
      <c r="E2532" s="471"/>
      <c r="F2532" s="472"/>
      <c r="G2532" s="484"/>
    </row>
    <row r="2533" spans="1:7">
      <c r="A2533" s="447"/>
      <c r="B2533" s="469"/>
      <c r="C2533" s="469"/>
      <c r="D2533" s="470"/>
      <c r="E2533" s="471"/>
      <c r="F2533" s="472"/>
      <c r="G2533" s="484"/>
    </row>
    <row r="2534" spans="1:7">
      <c r="A2534" s="447"/>
      <c r="B2534" s="469"/>
      <c r="C2534" s="469"/>
      <c r="D2534" s="470"/>
      <c r="E2534" s="471"/>
      <c r="F2534" s="472"/>
      <c r="G2534" s="484"/>
    </row>
    <row r="2535" spans="1:7">
      <c r="A2535" s="447"/>
      <c r="B2535" s="469"/>
      <c r="C2535" s="469"/>
      <c r="D2535" s="470"/>
      <c r="E2535" s="471"/>
      <c r="F2535" s="472"/>
      <c r="G2535" s="484"/>
    </row>
    <row r="2536" spans="1:7">
      <c r="A2536" s="447"/>
      <c r="B2536" s="469"/>
      <c r="C2536" s="469"/>
      <c r="D2536" s="470"/>
      <c r="E2536" s="471"/>
      <c r="F2536" s="472"/>
      <c r="G2536" s="484"/>
    </row>
    <row r="2537" spans="1:7">
      <c r="A2537" s="447"/>
      <c r="B2537" s="469"/>
      <c r="C2537" s="469"/>
      <c r="D2537" s="470"/>
      <c r="E2537" s="471"/>
      <c r="F2537" s="472"/>
      <c r="G2537" s="484"/>
    </row>
    <row r="2538" spans="1:7">
      <c r="A2538" s="447"/>
      <c r="B2538" s="469"/>
      <c r="C2538" s="469"/>
      <c r="D2538" s="470"/>
      <c r="E2538" s="471"/>
      <c r="F2538" s="472"/>
      <c r="G2538" s="484"/>
    </row>
    <row r="2539" spans="1:7">
      <c r="A2539" s="447"/>
      <c r="B2539" s="469"/>
      <c r="C2539" s="469"/>
      <c r="D2539" s="470"/>
      <c r="E2539" s="471"/>
      <c r="F2539" s="472"/>
      <c r="G2539" s="484"/>
    </row>
    <row r="2540" spans="1:7">
      <c r="A2540" s="447"/>
      <c r="B2540" s="469"/>
      <c r="C2540" s="469"/>
      <c r="D2540" s="470"/>
      <c r="E2540" s="471"/>
      <c r="F2540" s="472"/>
      <c r="G2540" s="484"/>
    </row>
    <row r="2541" spans="1:7">
      <c r="A2541" s="447"/>
      <c r="B2541" s="469"/>
      <c r="C2541" s="469"/>
      <c r="D2541" s="470"/>
      <c r="E2541" s="471"/>
      <c r="F2541" s="472"/>
      <c r="G2541" s="484"/>
    </row>
    <row r="2542" spans="1:7">
      <c r="A2542" s="447"/>
      <c r="B2542" s="469"/>
      <c r="C2542" s="469"/>
      <c r="D2542" s="470"/>
      <c r="E2542" s="471"/>
      <c r="F2542" s="472"/>
      <c r="G2542" s="484"/>
    </row>
    <row r="2543" spans="1:7">
      <c r="A2543" s="447"/>
      <c r="B2543" s="469"/>
      <c r="C2543" s="469"/>
      <c r="D2543" s="470"/>
      <c r="E2543" s="471"/>
      <c r="F2543" s="472"/>
      <c r="G2543" s="484"/>
    </row>
    <row r="2544" spans="1:7">
      <c r="A2544" s="447"/>
      <c r="B2544" s="469"/>
      <c r="C2544" s="469"/>
      <c r="D2544" s="470"/>
      <c r="E2544" s="471"/>
      <c r="F2544" s="472"/>
      <c r="G2544" s="484"/>
    </row>
    <row r="2545" spans="1:7">
      <c r="A2545" s="447"/>
      <c r="B2545" s="469"/>
      <c r="C2545" s="469"/>
      <c r="D2545" s="470"/>
      <c r="E2545" s="471"/>
      <c r="F2545" s="472"/>
      <c r="G2545" s="484"/>
    </row>
    <row r="2546" spans="1:7">
      <c r="A2546" s="447"/>
      <c r="B2546" s="469"/>
      <c r="C2546" s="469"/>
      <c r="D2546" s="470"/>
      <c r="E2546" s="471"/>
      <c r="F2546" s="472"/>
      <c r="G2546" s="484"/>
    </row>
    <row r="2547" spans="1:7">
      <c r="A2547" s="447"/>
      <c r="B2547" s="469"/>
      <c r="C2547" s="469"/>
      <c r="D2547" s="470"/>
      <c r="E2547" s="471"/>
      <c r="F2547" s="472"/>
      <c r="G2547" s="484"/>
    </row>
    <row r="2548" spans="1:7">
      <c r="A2548" s="447"/>
      <c r="B2548" s="469"/>
      <c r="C2548" s="469"/>
      <c r="D2548" s="470"/>
      <c r="E2548" s="471"/>
      <c r="F2548" s="472"/>
      <c r="G2548" s="484"/>
    </row>
    <row r="2549" spans="1:7">
      <c r="A2549" s="447"/>
      <c r="B2549" s="469"/>
      <c r="C2549" s="469"/>
      <c r="D2549" s="470"/>
      <c r="E2549" s="471"/>
      <c r="F2549" s="472"/>
      <c r="G2549" s="484"/>
    </row>
    <row r="2550" spans="1:7">
      <c r="A2550" s="447"/>
      <c r="B2550" s="469"/>
      <c r="C2550" s="469"/>
      <c r="D2550" s="470"/>
      <c r="E2550" s="471"/>
      <c r="F2550" s="472"/>
      <c r="G2550" s="484"/>
    </row>
    <row r="2551" spans="1:7">
      <c r="A2551" s="447"/>
      <c r="B2551" s="469"/>
      <c r="C2551" s="469"/>
      <c r="D2551" s="470"/>
      <c r="E2551" s="471"/>
      <c r="F2551" s="472"/>
      <c r="G2551" s="484"/>
    </row>
    <row r="2552" spans="1:7">
      <c r="A2552" s="447"/>
      <c r="B2552" s="469"/>
      <c r="C2552" s="469"/>
      <c r="D2552" s="470"/>
      <c r="E2552" s="471"/>
      <c r="F2552" s="472"/>
      <c r="G2552" s="484"/>
    </row>
    <row r="2553" spans="1:7">
      <c r="A2553" s="447"/>
      <c r="B2553" s="469"/>
      <c r="C2553" s="469"/>
      <c r="D2553" s="470"/>
      <c r="E2553" s="471"/>
      <c r="F2553" s="472"/>
      <c r="G2553" s="484"/>
    </row>
    <row r="2554" spans="1:7">
      <c r="A2554" s="447"/>
      <c r="B2554" s="469"/>
      <c r="C2554" s="469"/>
      <c r="D2554" s="470"/>
      <c r="E2554" s="471"/>
      <c r="F2554" s="472"/>
      <c r="G2554" s="484"/>
    </row>
    <row r="2555" spans="1:7">
      <c r="A2555" s="447"/>
      <c r="B2555" s="469"/>
      <c r="C2555" s="469"/>
      <c r="D2555" s="470"/>
      <c r="E2555" s="471"/>
      <c r="F2555" s="472"/>
      <c r="G2555" s="484"/>
    </row>
    <row r="2556" spans="1:7">
      <c r="A2556" s="447"/>
      <c r="B2556" s="469"/>
      <c r="C2556" s="469"/>
      <c r="D2556" s="470"/>
      <c r="E2556" s="471"/>
      <c r="F2556" s="472"/>
      <c r="G2556" s="484"/>
    </row>
    <row r="2557" spans="1:7">
      <c r="A2557" s="447"/>
      <c r="B2557" s="469"/>
      <c r="C2557" s="469"/>
      <c r="D2557" s="470"/>
      <c r="E2557" s="471"/>
      <c r="F2557" s="472"/>
      <c r="G2557" s="484"/>
    </row>
    <row r="2558" spans="1:7">
      <c r="A2558" s="447"/>
      <c r="B2558" s="469"/>
      <c r="C2558" s="469"/>
      <c r="D2558" s="470"/>
      <c r="E2558" s="471"/>
      <c r="F2558" s="472"/>
      <c r="G2558" s="484"/>
    </row>
    <row r="2559" spans="1:7">
      <c r="A2559" s="447"/>
      <c r="B2559" s="469"/>
      <c r="C2559" s="469"/>
      <c r="D2559" s="470"/>
      <c r="E2559" s="471"/>
      <c r="F2559" s="472"/>
      <c r="G2559" s="484"/>
    </row>
    <row r="2560" spans="1:7">
      <c r="A2560" s="447"/>
      <c r="B2560" s="469"/>
      <c r="C2560" s="469"/>
      <c r="D2560" s="470"/>
      <c r="E2560" s="471"/>
      <c r="F2560" s="472"/>
      <c r="G2560" s="484"/>
    </row>
    <row r="2561" spans="1:7">
      <c r="A2561" s="447"/>
      <c r="B2561" s="469"/>
      <c r="C2561" s="469"/>
      <c r="D2561" s="470"/>
      <c r="E2561" s="471"/>
      <c r="F2561" s="472"/>
      <c r="G2561" s="484"/>
    </row>
    <row r="2562" spans="1:7">
      <c r="A2562" s="447"/>
      <c r="B2562" s="469"/>
      <c r="C2562" s="469"/>
      <c r="D2562" s="470"/>
      <c r="E2562" s="471"/>
      <c r="F2562" s="472"/>
      <c r="G2562" s="484"/>
    </row>
    <row r="2563" spans="1:7">
      <c r="A2563" s="447"/>
      <c r="B2563" s="469"/>
      <c r="C2563" s="469"/>
      <c r="D2563" s="470"/>
      <c r="E2563" s="471"/>
      <c r="F2563" s="472"/>
      <c r="G2563" s="484"/>
    </row>
    <row r="2564" spans="1:7">
      <c r="A2564" s="447"/>
      <c r="B2564" s="469"/>
      <c r="C2564" s="469"/>
      <c r="D2564" s="470"/>
      <c r="E2564" s="471"/>
      <c r="F2564" s="472"/>
      <c r="G2564" s="484"/>
    </row>
    <row r="2565" spans="1:7">
      <c r="A2565" s="447"/>
      <c r="B2565" s="469"/>
      <c r="C2565" s="469"/>
      <c r="D2565" s="470"/>
      <c r="E2565" s="471"/>
      <c r="F2565" s="472"/>
      <c r="G2565" s="484"/>
    </row>
    <row r="2566" spans="1:7">
      <c r="A2566" s="447"/>
      <c r="B2566" s="469"/>
      <c r="C2566" s="469"/>
      <c r="D2566" s="470"/>
      <c r="E2566" s="471"/>
      <c r="F2566" s="472"/>
      <c r="G2566" s="484"/>
    </row>
    <row r="2567" spans="1:7">
      <c r="A2567" s="447"/>
      <c r="B2567" s="469"/>
      <c r="C2567" s="469"/>
      <c r="D2567" s="470"/>
      <c r="E2567" s="471"/>
      <c r="F2567" s="472"/>
      <c r="G2567" s="484"/>
    </row>
    <row r="2568" spans="1:7">
      <c r="A2568" s="447"/>
      <c r="B2568" s="469"/>
      <c r="C2568" s="469"/>
      <c r="D2568" s="470"/>
      <c r="E2568" s="471"/>
      <c r="F2568" s="472"/>
      <c r="G2568" s="484"/>
    </row>
    <row r="2569" spans="1:7">
      <c r="A2569" s="447"/>
      <c r="B2569" s="469"/>
      <c r="C2569" s="469"/>
      <c r="D2569" s="470"/>
      <c r="E2569" s="471"/>
      <c r="F2569" s="472"/>
      <c r="G2569" s="484"/>
    </row>
    <row r="2570" spans="1:7">
      <c r="A2570" s="447"/>
      <c r="B2570" s="469"/>
      <c r="C2570" s="469"/>
      <c r="D2570" s="470"/>
      <c r="E2570" s="471"/>
      <c r="F2570" s="472"/>
      <c r="G2570" s="484"/>
    </row>
    <row r="2571" spans="1:7">
      <c r="A2571" s="447"/>
      <c r="B2571" s="469"/>
      <c r="C2571" s="469"/>
      <c r="D2571" s="470"/>
      <c r="E2571" s="471"/>
      <c r="F2571" s="472"/>
      <c r="G2571" s="484"/>
    </row>
    <row r="2572" spans="1:7">
      <c r="A2572" s="447"/>
      <c r="B2572" s="469"/>
      <c r="C2572" s="469"/>
      <c r="D2572" s="470"/>
      <c r="E2572" s="471"/>
      <c r="F2572" s="472"/>
      <c r="G2572" s="484"/>
    </row>
    <row r="2573" spans="1:7">
      <c r="A2573" s="447"/>
      <c r="B2573" s="469"/>
      <c r="C2573" s="469"/>
      <c r="D2573" s="470"/>
      <c r="E2573" s="471"/>
      <c r="F2573" s="472"/>
      <c r="G2573" s="484"/>
    </row>
    <row r="2574" spans="1:7">
      <c r="A2574" s="447"/>
      <c r="B2574" s="469"/>
      <c r="C2574" s="469"/>
      <c r="D2574" s="470"/>
      <c r="E2574" s="471"/>
      <c r="F2574" s="472"/>
      <c r="G2574" s="484"/>
    </row>
    <row r="2575" spans="1:7">
      <c r="A2575" s="447"/>
      <c r="B2575" s="469"/>
      <c r="C2575" s="469"/>
      <c r="D2575" s="470"/>
      <c r="E2575" s="471"/>
      <c r="F2575" s="472"/>
      <c r="G2575" s="484"/>
    </row>
    <row r="2576" spans="1:7">
      <c r="A2576" s="447"/>
      <c r="B2576" s="469"/>
      <c r="C2576" s="469"/>
      <c r="D2576" s="470"/>
      <c r="E2576" s="471"/>
      <c r="F2576" s="472"/>
      <c r="G2576" s="484"/>
    </row>
    <row r="2577" spans="1:7">
      <c r="A2577" s="447"/>
      <c r="B2577" s="469"/>
      <c r="C2577" s="469"/>
      <c r="D2577" s="470"/>
      <c r="E2577" s="471"/>
      <c r="F2577" s="472"/>
      <c r="G2577" s="484"/>
    </row>
    <row r="2578" spans="1:7">
      <c r="A2578" s="447"/>
      <c r="B2578" s="469"/>
      <c r="C2578" s="469"/>
      <c r="D2578" s="470"/>
      <c r="E2578" s="471"/>
      <c r="F2578" s="472"/>
      <c r="G2578" s="484"/>
    </row>
    <row r="2579" spans="1:7">
      <c r="A2579" s="447"/>
      <c r="B2579" s="469"/>
      <c r="C2579" s="469"/>
      <c r="D2579" s="470"/>
      <c r="E2579" s="471"/>
      <c r="F2579" s="472"/>
      <c r="G2579" s="484"/>
    </row>
    <row r="2580" spans="1:7">
      <c r="A2580" s="447"/>
      <c r="B2580" s="469"/>
      <c r="C2580" s="469"/>
      <c r="D2580" s="470"/>
      <c r="E2580" s="471"/>
      <c r="F2580" s="472"/>
      <c r="G2580" s="484"/>
    </row>
    <row r="2581" spans="1:7">
      <c r="A2581" s="447"/>
      <c r="B2581" s="469"/>
      <c r="C2581" s="469"/>
      <c r="D2581" s="470"/>
      <c r="E2581" s="471"/>
      <c r="F2581" s="472"/>
      <c r="G2581" s="484"/>
    </row>
    <row r="2582" spans="1:7">
      <c r="A2582" s="447"/>
      <c r="B2582" s="469"/>
      <c r="C2582" s="469"/>
      <c r="D2582" s="470"/>
      <c r="E2582" s="471"/>
      <c r="F2582" s="472"/>
      <c r="G2582" s="484"/>
    </row>
    <row r="2583" spans="1:7">
      <c r="A2583" s="447"/>
      <c r="B2583" s="469"/>
      <c r="C2583" s="469"/>
      <c r="D2583" s="470"/>
      <c r="E2583" s="471"/>
      <c r="F2583" s="472"/>
      <c r="G2583" s="484"/>
    </row>
    <row r="2584" spans="1:7">
      <c r="A2584" s="447"/>
      <c r="B2584" s="469"/>
      <c r="C2584" s="469"/>
      <c r="D2584" s="470"/>
      <c r="E2584" s="471"/>
      <c r="F2584" s="472"/>
      <c r="G2584" s="484"/>
    </row>
    <row r="2585" spans="1:7">
      <c r="A2585" s="447"/>
      <c r="B2585" s="469"/>
      <c r="C2585" s="469"/>
      <c r="D2585" s="470"/>
      <c r="E2585" s="471"/>
      <c r="F2585" s="472"/>
      <c r="G2585" s="484"/>
    </row>
    <row r="2586" spans="1:7">
      <c r="A2586" s="447"/>
      <c r="B2586" s="469"/>
      <c r="C2586" s="469"/>
      <c r="D2586" s="470"/>
      <c r="E2586" s="471"/>
      <c r="F2586" s="472"/>
      <c r="G2586" s="484"/>
    </row>
    <row r="2587" spans="1:7">
      <c r="A2587" s="447"/>
      <c r="B2587" s="469"/>
      <c r="C2587" s="469"/>
      <c r="D2587" s="470"/>
      <c r="E2587" s="471"/>
      <c r="F2587" s="472"/>
      <c r="G2587" s="484"/>
    </row>
    <row r="2588" spans="1:7">
      <c r="A2588" s="447"/>
      <c r="B2588" s="469"/>
      <c r="C2588" s="469"/>
      <c r="D2588" s="470"/>
      <c r="E2588" s="471"/>
      <c r="F2588" s="472"/>
      <c r="G2588" s="484"/>
    </row>
    <row r="2589" spans="1:7">
      <c r="A2589" s="447"/>
      <c r="B2589" s="469"/>
      <c r="C2589" s="469"/>
      <c r="D2589" s="470"/>
      <c r="E2589" s="471"/>
      <c r="F2589" s="472"/>
      <c r="G2589" s="484"/>
    </row>
    <row r="2590" spans="1:7">
      <c r="A2590" s="447"/>
      <c r="B2590" s="469"/>
      <c r="C2590" s="469"/>
      <c r="D2590" s="470"/>
      <c r="E2590" s="471"/>
      <c r="F2590" s="472"/>
      <c r="G2590" s="484"/>
    </row>
    <row r="2591" spans="1:7">
      <c r="A2591" s="447"/>
      <c r="B2591" s="469"/>
      <c r="C2591" s="469"/>
      <c r="D2591" s="470"/>
      <c r="E2591" s="471"/>
      <c r="F2591" s="472"/>
      <c r="G2591" s="484"/>
    </row>
    <row r="2592" spans="1:7">
      <c r="A2592" s="447"/>
      <c r="B2592" s="469"/>
      <c r="C2592" s="469"/>
      <c r="D2592" s="470"/>
      <c r="E2592" s="471"/>
      <c r="F2592" s="472"/>
      <c r="G2592" s="484"/>
    </row>
    <row r="2593" spans="1:7">
      <c r="A2593" s="447"/>
      <c r="B2593" s="469"/>
      <c r="C2593" s="469"/>
      <c r="D2593" s="470"/>
      <c r="E2593" s="471"/>
      <c r="F2593" s="472"/>
      <c r="G2593" s="484"/>
    </row>
    <row r="2594" spans="1:7">
      <c r="A2594" s="447"/>
      <c r="B2594" s="469"/>
      <c r="C2594" s="469"/>
      <c r="D2594" s="470"/>
      <c r="E2594" s="471"/>
      <c r="F2594" s="472"/>
      <c r="G2594" s="484"/>
    </row>
    <row r="2595" spans="1:7">
      <c r="A2595" s="447"/>
      <c r="B2595" s="469"/>
      <c r="C2595" s="469"/>
      <c r="D2595" s="470"/>
      <c r="E2595" s="471"/>
      <c r="F2595" s="472"/>
      <c r="G2595" s="484"/>
    </row>
    <row r="2596" spans="1:7">
      <c r="A2596" s="447"/>
      <c r="B2596" s="469"/>
      <c r="C2596" s="469"/>
      <c r="D2596" s="470"/>
      <c r="E2596" s="471"/>
      <c r="F2596" s="472"/>
      <c r="G2596" s="484"/>
    </row>
    <row r="2597" spans="1:7">
      <c r="A2597" s="447"/>
      <c r="B2597" s="469"/>
      <c r="C2597" s="469"/>
      <c r="D2597" s="470"/>
      <c r="E2597" s="471"/>
      <c r="F2597" s="472"/>
      <c r="G2597" s="484"/>
    </row>
    <row r="2598" spans="1:7">
      <c r="A2598" s="447"/>
      <c r="B2598" s="469"/>
      <c r="C2598" s="469"/>
      <c r="D2598" s="470"/>
      <c r="E2598" s="471"/>
      <c r="F2598" s="472"/>
      <c r="G2598" s="484"/>
    </row>
    <row r="2599" spans="1:7">
      <c r="A2599" s="447"/>
      <c r="B2599" s="469"/>
      <c r="C2599" s="469"/>
      <c r="D2599" s="470"/>
      <c r="E2599" s="471"/>
      <c r="F2599" s="472"/>
      <c r="G2599" s="484"/>
    </row>
    <row r="2600" spans="1:7">
      <c r="A2600" s="447"/>
      <c r="B2600" s="469"/>
      <c r="C2600" s="469"/>
      <c r="D2600" s="470"/>
      <c r="E2600" s="471"/>
      <c r="F2600" s="472"/>
      <c r="G2600" s="484"/>
    </row>
    <row r="2601" spans="1:7">
      <c r="A2601" s="447"/>
      <c r="B2601" s="469"/>
      <c r="C2601" s="469"/>
      <c r="D2601" s="470"/>
      <c r="E2601" s="471"/>
      <c r="F2601" s="472"/>
      <c r="G2601" s="484"/>
    </row>
    <row r="2602" spans="1:7">
      <c r="A2602" s="447"/>
      <c r="B2602" s="469"/>
      <c r="C2602" s="469"/>
      <c r="D2602" s="470"/>
      <c r="E2602" s="471"/>
      <c r="F2602" s="472"/>
      <c r="G2602" s="484"/>
    </row>
    <row r="2603" spans="1:7">
      <c r="A2603" s="447"/>
      <c r="B2603" s="469"/>
      <c r="C2603" s="469"/>
      <c r="D2603" s="470"/>
      <c r="E2603" s="471"/>
      <c r="F2603" s="472"/>
      <c r="G2603" s="484"/>
    </row>
    <row r="2604" spans="1:7">
      <c r="A2604" s="447"/>
      <c r="B2604" s="469"/>
      <c r="C2604" s="469"/>
      <c r="D2604" s="470"/>
      <c r="E2604" s="471"/>
      <c r="F2604" s="472"/>
      <c r="G2604" s="484"/>
    </row>
    <row r="2605" spans="1:7">
      <c r="A2605" s="447"/>
      <c r="B2605" s="469"/>
      <c r="C2605" s="469"/>
      <c r="D2605" s="470"/>
      <c r="E2605" s="471"/>
      <c r="F2605" s="472"/>
      <c r="G2605" s="484"/>
    </row>
    <row r="2606" spans="1:7">
      <c r="A2606" s="447"/>
      <c r="B2606" s="469"/>
      <c r="C2606" s="469"/>
      <c r="D2606" s="470"/>
      <c r="E2606" s="471"/>
      <c r="F2606" s="472"/>
      <c r="G2606" s="484"/>
    </row>
    <row r="2607" spans="1:7">
      <c r="A2607" s="447"/>
      <c r="B2607" s="469"/>
      <c r="C2607" s="469"/>
      <c r="D2607" s="470"/>
      <c r="E2607" s="471"/>
      <c r="F2607" s="472"/>
      <c r="G2607" s="484"/>
    </row>
    <row r="2608" spans="1:7">
      <c r="A2608" s="447"/>
      <c r="B2608" s="469"/>
      <c r="C2608" s="469"/>
      <c r="D2608" s="470"/>
      <c r="E2608" s="471"/>
      <c r="F2608" s="472"/>
      <c r="G2608" s="484"/>
    </row>
    <row r="2609" spans="1:7">
      <c r="A2609" s="447"/>
      <c r="B2609" s="469"/>
      <c r="C2609" s="469"/>
      <c r="D2609" s="470"/>
      <c r="E2609" s="471"/>
      <c r="F2609" s="472"/>
      <c r="G2609" s="484"/>
    </row>
    <row r="2610" spans="1:7">
      <c r="A2610" s="447"/>
      <c r="B2610" s="469"/>
      <c r="C2610" s="469"/>
      <c r="D2610" s="470"/>
      <c r="E2610" s="471"/>
      <c r="F2610" s="472"/>
      <c r="G2610" s="484"/>
    </row>
    <row r="2611" spans="1:7">
      <c r="A2611" s="447"/>
      <c r="B2611" s="469"/>
      <c r="C2611" s="469"/>
      <c r="D2611" s="470"/>
      <c r="E2611" s="471"/>
      <c r="F2611" s="472"/>
      <c r="G2611" s="484"/>
    </row>
    <row r="2612" spans="1:7">
      <c r="A2612" s="447"/>
      <c r="B2612" s="469"/>
      <c r="C2612" s="469"/>
      <c r="D2612" s="470"/>
      <c r="E2612" s="471"/>
      <c r="F2612" s="472"/>
      <c r="G2612" s="484"/>
    </row>
    <row r="2613" spans="1:7">
      <c r="A2613" s="447"/>
      <c r="B2613" s="469"/>
      <c r="C2613" s="469"/>
      <c r="D2613" s="470"/>
      <c r="E2613" s="471"/>
      <c r="F2613" s="472"/>
      <c r="G2613" s="484"/>
    </row>
    <row r="2614" spans="1:7">
      <c r="A2614" s="447"/>
      <c r="B2614" s="469"/>
      <c r="C2614" s="469"/>
      <c r="D2614" s="470"/>
      <c r="E2614" s="471"/>
      <c r="F2614" s="472"/>
      <c r="G2614" s="484"/>
    </row>
    <row r="2615" spans="1:7">
      <c r="A2615" s="447"/>
      <c r="B2615" s="469"/>
      <c r="C2615" s="469"/>
      <c r="D2615" s="470"/>
      <c r="E2615" s="471"/>
      <c r="F2615" s="472"/>
      <c r="G2615" s="484"/>
    </row>
    <row r="2616" spans="1:7">
      <c r="A2616" s="447"/>
      <c r="B2616" s="469"/>
      <c r="C2616" s="469"/>
      <c r="D2616" s="470"/>
      <c r="E2616" s="471"/>
      <c r="F2616" s="472"/>
      <c r="G2616" s="484"/>
    </row>
    <row r="2617" spans="1:7">
      <c r="A2617" s="447"/>
      <c r="B2617" s="469"/>
      <c r="C2617" s="469"/>
      <c r="D2617" s="470"/>
      <c r="E2617" s="471"/>
      <c r="F2617" s="472"/>
      <c r="G2617" s="484"/>
    </row>
    <row r="2618" spans="1:7">
      <c r="A2618" s="447"/>
      <c r="B2618" s="469"/>
      <c r="C2618" s="469"/>
      <c r="D2618" s="470"/>
      <c r="E2618" s="471"/>
      <c r="F2618" s="472"/>
      <c r="G2618" s="484"/>
    </row>
    <row r="2619" spans="1:7">
      <c r="A2619" s="447"/>
      <c r="B2619" s="469"/>
      <c r="C2619" s="469"/>
      <c r="D2619" s="470"/>
      <c r="E2619" s="471"/>
      <c r="F2619" s="472"/>
      <c r="G2619" s="484"/>
    </row>
    <row r="2620" spans="1:7">
      <c r="A2620" s="447"/>
      <c r="B2620" s="469"/>
      <c r="C2620" s="469"/>
      <c r="D2620" s="470"/>
      <c r="E2620" s="471"/>
      <c r="F2620" s="472"/>
      <c r="G2620" s="484"/>
    </row>
    <row r="2621" spans="1:7">
      <c r="A2621" s="447"/>
      <c r="B2621" s="469"/>
      <c r="C2621" s="469"/>
      <c r="D2621" s="470"/>
      <c r="E2621" s="471"/>
      <c r="F2621" s="472"/>
      <c r="G2621" s="484"/>
    </row>
    <row r="2622" spans="1:7">
      <c r="A2622" s="447"/>
      <c r="B2622" s="469"/>
      <c r="C2622" s="469"/>
      <c r="D2622" s="470"/>
      <c r="E2622" s="471"/>
      <c r="F2622" s="472"/>
      <c r="G2622" s="484"/>
    </row>
    <row r="2623" spans="1:7">
      <c r="A2623" s="447"/>
      <c r="B2623" s="469"/>
      <c r="C2623" s="469"/>
      <c r="D2623" s="470"/>
      <c r="E2623" s="471"/>
      <c r="F2623" s="472"/>
      <c r="G2623" s="484"/>
    </row>
    <row r="2624" spans="1:7">
      <c r="A2624" s="447"/>
      <c r="B2624" s="469"/>
      <c r="C2624" s="469"/>
      <c r="D2624" s="470"/>
      <c r="E2624" s="471"/>
      <c r="F2624" s="472"/>
      <c r="G2624" s="484"/>
    </row>
    <row r="2625" spans="1:7">
      <c r="A2625" s="447"/>
      <c r="B2625" s="469"/>
      <c r="C2625" s="469"/>
      <c r="D2625" s="470"/>
      <c r="E2625" s="471"/>
      <c r="F2625" s="472"/>
      <c r="G2625" s="484"/>
    </row>
    <row r="2626" spans="1:7">
      <c r="A2626" s="447"/>
      <c r="B2626" s="469"/>
      <c r="C2626" s="469"/>
      <c r="D2626" s="470"/>
      <c r="E2626" s="471"/>
      <c r="F2626" s="472"/>
      <c r="G2626" s="484"/>
    </row>
    <row r="2627" spans="1:7">
      <c r="A2627" s="447"/>
      <c r="B2627" s="469"/>
      <c r="C2627" s="469"/>
      <c r="D2627" s="470"/>
      <c r="E2627" s="471"/>
      <c r="F2627" s="472"/>
      <c r="G2627" s="484"/>
    </row>
    <row r="2628" spans="1:7">
      <c r="A2628" s="447"/>
      <c r="B2628" s="469"/>
      <c r="C2628" s="469"/>
      <c r="D2628" s="470"/>
      <c r="E2628" s="471"/>
      <c r="F2628" s="472"/>
      <c r="G2628" s="484"/>
    </row>
    <row r="2629" spans="1:7">
      <c r="A2629" s="447"/>
      <c r="B2629" s="469"/>
      <c r="C2629" s="469"/>
      <c r="D2629" s="470"/>
      <c r="E2629" s="471"/>
      <c r="F2629" s="472"/>
      <c r="G2629" s="484"/>
    </row>
    <row r="2630" spans="1:7">
      <c r="A2630" s="447"/>
      <c r="B2630" s="469"/>
      <c r="C2630" s="469"/>
      <c r="D2630" s="470"/>
      <c r="E2630" s="471"/>
      <c r="F2630" s="472"/>
      <c r="G2630" s="484"/>
    </row>
    <row r="2631" spans="1:7">
      <c r="A2631" s="447"/>
      <c r="B2631" s="469"/>
      <c r="C2631" s="469"/>
      <c r="D2631" s="470"/>
      <c r="E2631" s="471"/>
      <c r="F2631" s="472"/>
      <c r="G2631" s="484"/>
    </row>
    <row r="2632" spans="1:7">
      <c r="A2632" s="447"/>
      <c r="B2632" s="469"/>
      <c r="C2632" s="469"/>
      <c r="D2632" s="470"/>
      <c r="E2632" s="471"/>
      <c r="F2632" s="472"/>
      <c r="G2632" s="484"/>
    </row>
    <row r="2633" spans="1:7">
      <c r="A2633" s="447"/>
      <c r="B2633" s="469"/>
      <c r="C2633" s="469"/>
      <c r="D2633" s="470"/>
      <c r="E2633" s="471"/>
      <c r="F2633" s="472"/>
      <c r="G2633" s="484"/>
    </row>
    <row r="2634" spans="1:7">
      <c r="A2634" s="447"/>
      <c r="B2634" s="469"/>
      <c r="C2634" s="469"/>
      <c r="D2634" s="470"/>
      <c r="E2634" s="471"/>
      <c r="F2634" s="472"/>
      <c r="G2634" s="484"/>
    </row>
    <row r="2635" spans="1:7">
      <c r="A2635" s="447"/>
      <c r="B2635" s="469"/>
      <c r="C2635" s="469"/>
      <c r="D2635" s="470"/>
      <c r="E2635" s="471"/>
      <c r="F2635" s="472"/>
      <c r="G2635" s="484"/>
    </row>
    <row r="2636" spans="1:7">
      <c r="A2636" s="447"/>
      <c r="B2636" s="469"/>
      <c r="C2636" s="469"/>
      <c r="D2636" s="470"/>
      <c r="E2636" s="471"/>
      <c r="F2636" s="472"/>
      <c r="G2636" s="484"/>
    </row>
    <row r="2637" spans="1:7">
      <c r="A2637" s="447"/>
      <c r="B2637" s="469"/>
      <c r="C2637" s="469"/>
      <c r="D2637" s="470"/>
      <c r="E2637" s="471"/>
      <c r="F2637" s="472"/>
      <c r="G2637" s="484"/>
    </row>
    <row r="2638" spans="1:7">
      <c r="A2638" s="447"/>
      <c r="B2638" s="469"/>
      <c r="C2638" s="469"/>
      <c r="D2638" s="470"/>
      <c r="E2638" s="471"/>
      <c r="F2638" s="472"/>
      <c r="G2638" s="484"/>
    </row>
    <row r="2639" spans="1:7">
      <c r="A2639" s="447"/>
      <c r="B2639" s="469"/>
      <c r="C2639" s="469"/>
      <c r="D2639" s="470"/>
      <c r="E2639" s="471"/>
      <c r="F2639" s="472"/>
      <c r="G2639" s="484"/>
    </row>
    <row r="2640" spans="1:7">
      <c r="A2640" s="447"/>
      <c r="B2640" s="469"/>
      <c r="C2640" s="469"/>
      <c r="D2640" s="470"/>
      <c r="E2640" s="471"/>
      <c r="F2640" s="472"/>
      <c r="G2640" s="484"/>
    </row>
    <row r="2641" spans="1:7">
      <c r="A2641" s="447"/>
      <c r="B2641" s="469"/>
      <c r="C2641" s="469"/>
      <c r="D2641" s="470"/>
      <c r="E2641" s="471"/>
      <c r="F2641" s="472"/>
      <c r="G2641" s="484"/>
    </row>
    <row r="2642" spans="1:7">
      <c r="A2642" s="447"/>
      <c r="B2642" s="469"/>
      <c r="C2642" s="469"/>
      <c r="D2642" s="470"/>
      <c r="E2642" s="471"/>
      <c r="F2642" s="472"/>
      <c r="G2642" s="484"/>
    </row>
    <row r="2643" spans="1:7">
      <c r="A2643" s="447"/>
      <c r="B2643" s="469"/>
      <c r="C2643" s="469"/>
      <c r="D2643" s="470"/>
      <c r="E2643" s="471"/>
      <c r="F2643" s="472"/>
      <c r="G2643" s="484"/>
    </row>
    <row r="2644" spans="1:7">
      <c r="A2644" s="447"/>
      <c r="B2644" s="469"/>
      <c r="C2644" s="469"/>
      <c r="D2644" s="470"/>
      <c r="E2644" s="471"/>
      <c r="F2644" s="472"/>
      <c r="G2644" s="484"/>
    </row>
    <row r="2645" spans="1:7">
      <c r="A2645" s="447"/>
      <c r="B2645" s="469"/>
      <c r="C2645" s="469"/>
      <c r="D2645" s="470"/>
      <c r="E2645" s="471"/>
      <c r="F2645" s="472"/>
      <c r="G2645" s="484"/>
    </row>
    <row r="2646" spans="1:7">
      <c r="A2646" s="447"/>
      <c r="B2646" s="469"/>
      <c r="C2646" s="469"/>
      <c r="D2646" s="470"/>
      <c r="E2646" s="471"/>
      <c r="F2646" s="472"/>
      <c r="G2646" s="484"/>
    </row>
    <row r="2647" spans="1:7">
      <c r="A2647" s="447"/>
      <c r="B2647" s="469"/>
      <c r="C2647" s="469"/>
      <c r="D2647" s="470"/>
      <c r="E2647" s="471"/>
      <c r="F2647" s="472"/>
      <c r="G2647" s="484"/>
    </row>
    <row r="2648" spans="1:7">
      <c r="A2648" s="447"/>
      <c r="B2648" s="469"/>
      <c r="C2648" s="469"/>
      <c r="D2648" s="470"/>
      <c r="E2648" s="471"/>
      <c r="F2648" s="472"/>
      <c r="G2648" s="484"/>
    </row>
    <row r="2649" spans="1:7">
      <c r="A2649" s="447"/>
      <c r="B2649" s="469"/>
      <c r="C2649" s="469"/>
      <c r="D2649" s="470"/>
      <c r="E2649" s="471"/>
      <c r="F2649" s="472"/>
      <c r="G2649" s="484"/>
    </row>
    <row r="2650" spans="1:7">
      <c r="A2650" s="447"/>
      <c r="B2650" s="469"/>
      <c r="C2650" s="469"/>
      <c r="D2650" s="470"/>
      <c r="E2650" s="471"/>
      <c r="F2650" s="472"/>
      <c r="G2650" s="484"/>
    </row>
  </sheetData>
  <pageMargins left="0.94488188976377963" right="0.15748031496062992" top="1.4173228346456694" bottom="0.35433070866141736" header="0.23622047244094491" footer="0.23622047244094491"/>
  <pageSetup paperSize="9" scale="68" fitToHeight="0" orientation="portrait" horizontalDpi="4294967293" r:id="rId1"/>
  <headerFooter alignWithMargins="0">
    <oddHeader>&amp;C&amp;"-,Regular"&amp;9RADOVI NA REKONSTRUKCIJI I DOGRADNJI CENTRA ZA ODGOJ, OBRAZOVANJE, REHABILITACIJU I SMJEŠTAJ OSOBA S POSEBNIM POTREBAMA "MOCIRE"</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483"/>
  <sheetViews>
    <sheetView view="pageBreakPreview" zoomScaleNormal="100" zoomScaleSheetLayoutView="100" workbookViewId="0">
      <selection activeCell="B960" sqref="B960"/>
    </sheetView>
  </sheetViews>
  <sheetFormatPr defaultColWidth="8.85546875" defaultRowHeight="12.75"/>
  <cols>
    <col min="1" max="1" width="4.42578125" style="639" customWidth="1"/>
    <col min="2" max="2" width="52.7109375" style="549" customWidth="1"/>
    <col min="3" max="3" width="21.28515625" style="549" customWidth="1"/>
    <col min="4" max="4" width="11.140625" style="545" bestFit="1" customWidth="1"/>
    <col min="5" max="7" width="15.7109375" style="641" customWidth="1"/>
    <col min="8" max="8" width="19" style="542" customWidth="1"/>
    <col min="9" max="16384" width="8.85546875" style="542"/>
  </cols>
  <sheetData>
    <row r="1" spans="1:7" ht="24">
      <c r="A1" s="743" t="s">
        <v>4798</v>
      </c>
      <c r="B1" s="744" t="s">
        <v>284</v>
      </c>
      <c r="C1" s="744" t="s">
        <v>4823</v>
      </c>
      <c r="D1" s="745" t="s">
        <v>4875</v>
      </c>
      <c r="E1" s="745" t="s">
        <v>4876</v>
      </c>
      <c r="F1" s="745" t="s">
        <v>4877</v>
      </c>
      <c r="G1" s="746" t="s">
        <v>4878</v>
      </c>
    </row>
    <row r="2" spans="1:7">
      <c r="A2" s="748"/>
      <c r="B2" s="749"/>
      <c r="C2" s="749"/>
      <c r="D2" s="750"/>
      <c r="E2" s="750"/>
      <c r="F2" s="750"/>
      <c r="G2" s="751"/>
    </row>
    <row r="3" spans="1:7">
      <c r="A3" s="543"/>
      <c r="B3" s="544" t="s">
        <v>2431</v>
      </c>
      <c r="C3" s="544"/>
      <c r="E3" s="546"/>
      <c r="F3" s="546"/>
      <c r="G3" s="546"/>
    </row>
    <row r="4" spans="1:7">
      <c r="A4" s="543"/>
      <c r="B4" s="547"/>
      <c r="C4" s="547"/>
      <c r="E4" s="546"/>
      <c r="F4" s="546"/>
      <c r="G4" s="546"/>
    </row>
    <row r="5" spans="1:7">
      <c r="A5" s="543"/>
      <c r="B5" s="544" t="s">
        <v>2432</v>
      </c>
      <c r="C5" s="544"/>
      <c r="D5" s="548"/>
      <c r="E5" s="546"/>
      <c r="F5" s="546"/>
      <c r="G5" s="546"/>
    </row>
    <row r="6" spans="1:7">
      <c r="A6" s="543"/>
      <c r="E6" s="546"/>
      <c r="F6" s="546"/>
      <c r="G6" s="546"/>
    </row>
    <row r="7" spans="1:7">
      <c r="A7" s="550" t="s">
        <v>287</v>
      </c>
      <c r="B7" s="547" t="s">
        <v>2433</v>
      </c>
      <c r="C7" s="547"/>
      <c r="E7" s="546"/>
      <c r="F7" s="546"/>
      <c r="G7" s="546"/>
    </row>
    <row r="8" spans="1:7" ht="25.5">
      <c r="A8" s="543"/>
      <c r="B8" s="547" t="s">
        <v>2434</v>
      </c>
      <c r="C8" s="547"/>
      <c r="E8" s="546"/>
      <c r="F8" s="546"/>
      <c r="G8" s="546"/>
    </row>
    <row r="9" spans="1:7" ht="25.5">
      <c r="A9" s="543"/>
      <c r="B9" s="547" t="s">
        <v>2435</v>
      </c>
      <c r="C9" s="547"/>
      <c r="E9" s="546"/>
      <c r="F9" s="546"/>
      <c r="G9" s="546"/>
    </row>
    <row r="10" spans="1:7">
      <c r="A10" s="543"/>
      <c r="B10" s="547" t="s">
        <v>2436</v>
      </c>
      <c r="C10" s="547"/>
      <c r="E10" s="546"/>
      <c r="F10" s="546"/>
      <c r="G10" s="546"/>
    </row>
    <row r="11" spans="1:7">
      <c r="A11" s="543"/>
      <c r="B11" s="547" t="s">
        <v>2437</v>
      </c>
      <c r="C11" s="547"/>
      <c r="E11" s="546"/>
      <c r="F11" s="546"/>
      <c r="G11" s="546"/>
    </row>
    <row r="12" spans="1:7">
      <c r="A12" s="543"/>
      <c r="B12" s="547" t="s">
        <v>2438</v>
      </c>
      <c r="C12" s="547"/>
      <c r="E12" s="546"/>
      <c r="F12" s="546"/>
      <c r="G12" s="546"/>
    </row>
    <row r="13" spans="1:7" ht="38.25">
      <c r="A13" s="543"/>
      <c r="B13" s="547" t="s">
        <v>2439</v>
      </c>
      <c r="C13" s="547"/>
      <c r="E13" s="546"/>
      <c r="F13" s="546"/>
      <c r="G13" s="546"/>
    </row>
    <row r="14" spans="1:7" ht="38.25">
      <c r="A14" s="543"/>
      <c r="B14" s="547" t="s">
        <v>2440</v>
      </c>
      <c r="C14" s="547"/>
      <c r="D14" s="545" t="s">
        <v>760</v>
      </c>
      <c r="E14" s="546">
        <v>1</v>
      </c>
      <c r="F14" s="546"/>
      <c r="G14" s="546">
        <f>E14*F14</f>
        <v>0</v>
      </c>
    </row>
    <row r="15" spans="1:7">
      <c r="A15" s="543"/>
      <c r="B15" s="547"/>
      <c r="C15" s="547"/>
      <c r="E15" s="546"/>
      <c r="F15" s="546"/>
      <c r="G15" s="546"/>
    </row>
    <row r="16" spans="1:7">
      <c r="A16" s="543"/>
      <c r="B16" s="544"/>
      <c r="C16" s="544"/>
      <c r="E16" s="546"/>
      <c r="F16" s="546"/>
      <c r="G16" s="546"/>
    </row>
    <row r="17" spans="1:7" ht="53.25">
      <c r="A17" s="550" t="s">
        <v>290</v>
      </c>
      <c r="B17" s="547" t="s">
        <v>4834</v>
      </c>
      <c r="C17" s="547"/>
      <c r="E17" s="546"/>
      <c r="F17" s="546"/>
      <c r="G17" s="546"/>
    </row>
    <row r="18" spans="1:7" ht="63.75">
      <c r="A18" s="543"/>
      <c r="B18" s="547" t="s">
        <v>2441</v>
      </c>
      <c r="C18" s="547"/>
      <c r="E18" s="546"/>
      <c r="F18" s="546"/>
      <c r="G18" s="546"/>
    </row>
    <row r="19" spans="1:7" ht="38.25">
      <c r="A19" s="543"/>
      <c r="B19" s="547" t="s">
        <v>2442</v>
      </c>
      <c r="C19" s="547"/>
      <c r="E19" s="546"/>
      <c r="F19" s="546"/>
      <c r="G19" s="546"/>
    </row>
    <row r="20" spans="1:7">
      <c r="A20" s="543"/>
      <c r="B20" s="547" t="s">
        <v>2443</v>
      </c>
      <c r="C20" s="547"/>
      <c r="E20" s="546"/>
      <c r="F20" s="546"/>
      <c r="G20" s="546"/>
    </row>
    <row r="21" spans="1:7" ht="15">
      <c r="A21" s="543"/>
      <c r="B21" s="547" t="s">
        <v>4835</v>
      </c>
      <c r="C21" s="547"/>
      <c r="D21" s="545" t="s">
        <v>1132</v>
      </c>
      <c r="E21" s="546">
        <v>240</v>
      </c>
      <c r="F21" s="546"/>
      <c r="G21" s="546">
        <f>E21*F21</f>
        <v>0</v>
      </c>
    </row>
    <row r="22" spans="1:7">
      <c r="A22" s="543"/>
      <c r="B22" s="547" t="s">
        <v>4836</v>
      </c>
      <c r="C22" s="547"/>
      <c r="D22" s="545" t="s">
        <v>1132</v>
      </c>
      <c r="E22" s="546">
        <v>240</v>
      </c>
      <c r="F22" s="546"/>
      <c r="G22" s="546">
        <f>E22*F22</f>
        <v>0</v>
      </c>
    </row>
    <row r="23" spans="1:7">
      <c r="A23" s="543"/>
      <c r="B23" s="551"/>
      <c r="C23" s="551"/>
      <c r="D23" s="542"/>
      <c r="E23" s="558"/>
      <c r="F23" s="558"/>
      <c r="G23" s="546"/>
    </row>
    <row r="24" spans="1:7">
      <c r="A24" s="543"/>
      <c r="B24" s="544"/>
      <c r="C24" s="544"/>
      <c r="E24" s="546"/>
      <c r="F24" s="546"/>
      <c r="G24" s="546"/>
    </row>
    <row r="25" spans="1:7" ht="66">
      <c r="A25" s="550" t="s">
        <v>300</v>
      </c>
      <c r="B25" s="547" t="s">
        <v>4837</v>
      </c>
      <c r="C25" s="547"/>
      <c r="E25" s="546"/>
      <c r="F25" s="546"/>
      <c r="G25" s="546"/>
    </row>
    <row r="26" spans="1:7" ht="63.75">
      <c r="A26" s="543"/>
      <c r="B26" s="547" t="s">
        <v>2441</v>
      </c>
      <c r="C26" s="547"/>
      <c r="E26" s="546"/>
      <c r="F26" s="546"/>
      <c r="G26" s="546"/>
    </row>
    <row r="27" spans="1:7" ht="38.25">
      <c r="A27" s="543"/>
      <c r="B27" s="547" t="s">
        <v>2442</v>
      </c>
      <c r="C27" s="547"/>
      <c r="E27" s="546"/>
      <c r="F27" s="546"/>
      <c r="G27" s="546"/>
    </row>
    <row r="28" spans="1:7">
      <c r="A28" s="543"/>
      <c r="B28" s="547" t="s">
        <v>2443</v>
      </c>
      <c r="C28" s="547"/>
      <c r="E28" s="546"/>
      <c r="F28" s="546"/>
      <c r="G28" s="546"/>
    </row>
    <row r="29" spans="1:7" ht="15">
      <c r="A29" s="543"/>
      <c r="B29" s="547" t="s">
        <v>4838</v>
      </c>
      <c r="C29" s="547"/>
      <c r="D29" s="545" t="s">
        <v>1132</v>
      </c>
      <c r="E29" s="546">
        <v>60</v>
      </c>
      <c r="F29" s="546"/>
      <c r="G29" s="546">
        <f>E29*F29</f>
        <v>0</v>
      </c>
    </row>
    <row r="30" spans="1:7">
      <c r="A30" s="543"/>
      <c r="B30" s="547" t="s">
        <v>4836</v>
      </c>
      <c r="C30" s="547"/>
      <c r="D30" s="545" t="s">
        <v>1132</v>
      </c>
      <c r="E30" s="546">
        <v>60</v>
      </c>
      <c r="F30" s="546"/>
      <c r="G30" s="546">
        <f>E30*F30</f>
        <v>0</v>
      </c>
    </row>
    <row r="31" spans="1:7">
      <c r="A31" s="543"/>
      <c r="B31" s="547" t="s">
        <v>2444</v>
      </c>
      <c r="C31" s="547"/>
      <c r="D31" s="545" t="s">
        <v>1132</v>
      </c>
      <c r="E31" s="546">
        <v>60</v>
      </c>
      <c r="F31" s="546"/>
      <c r="G31" s="546">
        <f>E31*F31</f>
        <v>0</v>
      </c>
    </row>
    <row r="32" spans="1:7">
      <c r="A32" s="543"/>
      <c r="B32" s="547" t="s">
        <v>2445</v>
      </c>
      <c r="C32" s="547"/>
      <c r="D32" s="545" t="s">
        <v>1132</v>
      </c>
      <c r="E32" s="546">
        <v>60</v>
      </c>
      <c r="F32" s="546"/>
      <c r="G32" s="546">
        <f>E32*F32</f>
        <v>0</v>
      </c>
    </row>
    <row r="33" spans="1:7">
      <c r="A33" s="543"/>
      <c r="B33" s="547" t="s">
        <v>2446</v>
      </c>
      <c r="C33" s="547"/>
      <c r="D33" s="545" t="s">
        <v>1132</v>
      </c>
      <c r="E33" s="546">
        <v>60</v>
      </c>
      <c r="F33" s="546"/>
      <c r="G33" s="546">
        <f>E33*F33</f>
        <v>0</v>
      </c>
    </row>
    <row r="34" spans="1:7">
      <c r="A34" s="543"/>
      <c r="B34" s="547"/>
      <c r="C34" s="547"/>
      <c r="E34" s="546"/>
      <c r="F34" s="546"/>
      <c r="G34" s="546"/>
    </row>
    <row r="35" spans="1:7">
      <c r="A35" s="543"/>
      <c r="B35" s="547"/>
      <c r="C35" s="547"/>
      <c r="E35" s="546"/>
      <c r="F35" s="546"/>
      <c r="G35" s="546"/>
    </row>
    <row r="36" spans="1:7">
      <c r="A36" s="543"/>
      <c r="B36" s="544"/>
      <c r="C36" s="544"/>
      <c r="E36" s="546"/>
      <c r="F36" s="546"/>
      <c r="G36" s="546"/>
    </row>
    <row r="37" spans="1:7" ht="51">
      <c r="A37" s="550" t="s">
        <v>301</v>
      </c>
      <c r="B37" s="547" t="s">
        <v>2447</v>
      </c>
      <c r="C37" s="547"/>
      <c r="D37" s="545" t="s">
        <v>760</v>
      </c>
      <c r="E37" s="546">
        <v>1</v>
      </c>
      <c r="F37" s="546"/>
      <c r="G37" s="546">
        <f>E37*F37</f>
        <v>0</v>
      </c>
    </row>
    <row r="38" spans="1:7">
      <c r="A38" s="543"/>
      <c r="E38" s="546"/>
      <c r="F38" s="546"/>
      <c r="G38" s="546"/>
    </row>
    <row r="39" spans="1:7">
      <c r="A39" s="543"/>
      <c r="B39" s="544"/>
      <c r="C39" s="544"/>
      <c r="E39" s="546"/>
      <c r="F39" s="546"/>
      <c r="G39" s="546"/>
    </row>
    <row r="40" spans="1:7">
      <c r="A40" s="550" t="s">
        <v>305</v>
      </c>
      <c r="B40" s="547" t="s">
        <v>2448</v>
      </c>
      <c r="C40" s="547"/>
      <c r="E40" s="546"/>
      <c r="F40" s="546"/>
      <c r="G40" s="546"/>
    </row>
    <row r="41" spans="1:7" ht="25.5">
      <c r="A41" s="543"/>
      <c r="B41" s="547" t="s">
        <v>2449</v>
      </c>
      <c r="C41" s="547"/>
      <c r="D41" s="545" t="s">
        <v>760</v>
      </c>
      <c r="E41" s="546">
        <v>1</v>
      </c>
      <c r="F41" s="546"/>
      <c r="G41" s="546">
        <f>E41*F41</f>
        <v>0</v>
      </c>
    </row>
    <row r="42" spans="1:7">
      <c r="A42" s="543"/>
      <c r="E42" s="546"/>
      <c r="F42" s="546"/>
      <c r="G42" s="546"/>
    </row>
    <row r="43" spans="1:7">
      <c r="A43" s="543"/>
      <c r="B43" s="544"/>
      <c r="C43" s="544"/>
      <c r="E43" s="546"/>
      <c r="F43" s="546"/>
      <c r="G43" s="546"/>
    </row>
    <row r="44" spans="1:7" ht="25.5">
      <c r="A44" s="550" t="s">
        <v>1501</v>
      </c>
      <c r="B44" s="547" t="s">
        <v>2450</v>
      </c>
      <c r="C44" s="547"/>
      <c r="D44" s="545" t="s">
        <v>760</v>
      </c>
      <c r="E44" s="546">
        <v>1</v>
      </c>
      <c r="F44" s="546"/>
      <c r="G44" s="546">
        <f>E44*F44</f>
        <v>0</v>
      </c>
    </row>
    <row r="45" spans="1:7">
      <c r="A45" s="543"/>
      <c r="E45" s="546"/>
      <c r="F45" s="546"/>
      <c r="G45" s="546"/>
    </row>
    <row r="46" spans="1:7">
      <c r="A46" s="543"/>
      <c r="B46" s="547"/>
      <c r="C46" s="547"/>
      <c r="E46" s="546"/>
      <c r="F46" s="546"/>
      <c r="G46" s="546"/>
    </row>
    <row r="47" spans="1:7" ht="38.25">
      <c r="A47" s="550" t="s">
        <v>1502</v>
      </c>
      <c r="B47" s="547" t="s">
        <v>2451</v>
      </c>
      <c r="C47" s="547"/>
      <c r="D47" s="545" t="s">
        <v>760</v>
      </c>
      <c r="E47" s="546">
        <v>1</v>
      </c>
      <c r="F47" s="546"/>
      <c r="G47" s="546">
        <f>E47*F47</f>
        <v>0</v>
      </c>
    </row>
    <row r="48" spans="1:7">
      <c r="A48" s="543"/>
      <c r="E48" s="546"/>
      <c r="F48" s="546"/>
      <c r="G48" s="546"/>
    </row>
    <row r="49" spans="1:7">
      <c r="A49" s="543"/>
      <c r="B49" s="547"/>
      <c r="C49" s="547"/>
      <c r="E49" s="546"/>
      <c r="F49" s="546"/>
      <c r="G49" s="546"/>
    </row>
    <row r="50" spans="1:7">
      <c r="A50" s="543"/>
      <c r="B50" s="547" t="s">
        <v>2452</v>
      </c>
      <c r="C50" s="547"/>
      <c r="E50" s="546"/>
      <c r="F50" s="546"/>
      <c r="G50" s="546"/>
    </row>
    <row r="51" spans="1:7" ht="25.5">
      <c r="A51" s="543"/>
      <c r="B51" s="552" t="s">
        <v>2453</v>
      </c>
      <c r="C51" s="552"/>
      <c r="D51" s="553"/>
      <c r="E51" s="554"/>
      <c r="F51" s="554"/>
      <c r="G51" s="554"/>
    </row>
    <row r="52" spans="1:7">
      <c r="A52" s="543"/>
      <c r="B52" s="550" t="s">
        <v>2454</v>
      </c>
      <c r="C52" s="550"/>
      <c r="E52" s="546"/>
      <c r="F52" s="546"/>
      <c r="G52" s="546">
        <f>SUM(G14:G47)</f>
        <v>0</v>
      </c>
    </row>
    <row r="53" spans="1:7">
      <c r="A53" s="543"/>
      <c r="D53" s="548"/>
      <c r="E53" s="546"/>
      <c r="F53" s="546"/>
      <c r="G53" s="640"/>
    </row>
    <row r="54" spans="1:7">
      <c r="A54" s="543"/>
      <c r="B54" s="547"/>
      <c r="C54" s="547"/>
      <c r="E54" s="546"/>
      <c r="F54" s="546"/>
      <c r="G54" s="546"/>
    </row>
    <row r="55" spans="1:7">
      <c r="A55" s="543"/>
      <c r="B55" s="544"/>
      <c r="C55" s="544"/>
      <c r="E55" s="546"/>
      <c r="F55" s="546"/>
      <c r="G55" s="546"/>
    </row>
    <row r="56" spans="1:7">
      <c r="A56" s="543"/>
      <c r="B56" s="544" t="s">
        <v>2455</v>
      </c>
      <c r="C56" s="544"/>
      <c r="D56" s="548"/>
      <c r="E56" s="546"/>
      <c r="F56" s="546"/>
      <c r="G56" s="546"/>
    </row>
    <row r="57" spans="1:7">
      <c r="A57" s="543"/>
      <c r="B57" s="544"/>
      <c r="C57" s="544"/>
      <c r="E57" s="546"/>
      <c r="F57" s="546"/>
      <c r="G57" s="546"/>
    </row>
    <row r="58" spans="1:7">
      <c r="A58" s="543" t="s">
        <v>287</v>
      </c>
      <c r="B58" s="547" t="s">
        <v>2433</v>
      </c>
      <c r="C58" s="547"/>
      <c r="E58" s="546"/>
      <c r="F58" s="546"/>
      <c r="G58" s="546"/>
    </row>
    <row r="59" spans="1:7" ht="38.25">
      <c r="A59" s="543"/>
      <c r="B59" s="547" t="s">
        <v>2456</v>
      </c>
      <c r="C59" s="547"/>
      <c r="E59" s="546"/>
      <c r="F59" s="546"/>
      <c r="G59" s="546"/>
    </row>
    <row r="60" spans="1:7" ht="25.5">
      <c r="A60" s="543"/>
      <c r="B60" s="547" t="s">
        <v>2457</v>
      </c>
      <c r="C60" s="547"/>
      <c r="E60" s="546"/>
      <c r="F60" s="546"/>
      <c r="G60" s="546"/>
    </row>
    <row r="61" spans="1:7" ht="25.5">
      <c r="A61" s="543"/>
      <c r="B61" s="547" t="s">
        <v>2458</v>
      </c>
      <c r="C61" s="547"/>
      <c r="E61" s="546"/>
      <c r="F61" s="546"/>
      <c r="G61" s="546"/>
    </row>
    <row r="62" spans="1:7">
      <c r="A62" s="543"/>
      <c r="B62" s="547" t="s">
        <v>2459</v>
      </c>
      <c r="C62" s="547"/>
      <c r="E62" s="546"/>
      <c r="F62" s="546"/>
      <c r="G62" s="546"/>
    </row>
    <row r="63" spans="1:7">
      <c r="A63" s="543"/>
      <c r="B63" s="547" t="s">
        <v>2438</v>
      </c>
      <c r="C63" s="547"/>
      <c r="E63" s="546"/>
      <c r="F63" s="546"/>
      <c r="G63" s="546"/>
    </row>
    <row r="64" spans="1:7" ht="38.25">
      <c r="A64" s="543"/>
      <c r="B64" s="547" t="s">
        <v>2460</v>
      </c>
      <c r="C64" s="547"/>
      <c r="D64" s="545" t="s">
        <v>760</v>
      </c>
      <c r="E64" s="546">
        <v>1</v>
      </c>
      <c r="F64" s="546"/>
      <c r="G64" s="546">
        <f>E64*F64</f>
        <v>0</v>
      </c>
    </row>
    <row r="65" spans="1:7">
      <c r="A65" s="543"/>
      <c r="B65" s="547"/>
      <c r="C65" s="547"/>
      <c r="E65" s="546"/>
      <c r="F65" s="546"/>
      <c r="G65" s="546"/>
    </row>
    <row r="66" spans="1:7">
      <c r="A66" s="543"/>
      <c r="B66" s="544"/>
      <c r="C66" s="544"/>
      <c r="E66" s="546"/>
      <c r="F66" s="546"/>
      <c r="G66" s="546"/>
    </row>
    <row r="67" spans="1:7" ht="51">
      <c r="A67" s="543" t="s">
        <v>290</v>
      </c>
      <c r="B67" s="547" t="s">
        <v>2461</v>
      </c>
      <c r="C67" s="547"/>
      <c r="D67" s="545" t="s">
        <v>760</v>
      </c>
      <c r="E67" s="546">
        <v>1</v>
      </c>
      <c r="F67" s="546"/>
      <c r="G67" s="546">
        <f>E67*F67</f>
        <v>0</v>
      </c>
    </row>
    <row r="68" spans="1:7">
      <c r="A68" s="543"/>
      <c r="B68" s="544"/>
      <c r="C68" s="544"/>
      <c r="E68" s="546"/>
      <c r="F68" s="546"/>
      <c r="G68" s="546"/>
    </row>
    <row r="69" spans="1:7" ht="89.25">
      <c r="A69" s="543" t="s">
        <v>300</v>
      </c>
      <c r="B69" s="547" t="s">
        <v>2462</v>
      </c>
      <c r="C69" s="547"/>
      <c r="E69" s="546"/>
      <c r="F69" s="546"/>
      <c r="G69" s="546"/>
    </row>
    <row r="70" spans="1:7" ht="76.5">
      <c r="A70" s="543"/>
      <c r="B70" s="547" t="s">
        <v>2463</v>
      </c>
      <c r="C70" s="547"/>
      <c r="E70" s="546"/>
      <c r="F70" s="546"/>
      <c r="G70" s="546"/>
    </row>
    <row r="71" spans="1:7">
      <c r="A71" s="543"/>
      <c r="B71" s="547" t="s">
        <v>2464</v>
      </c>
      <c r="C71" s="547"/>
      <c r="E71" s="546"/>
      <c r="F71" s="546"/>
      <c r="G71" s="546"/>
    </row>
    <row r="72" spans="1:7">
      <c r="A72" s="543"/>
      <c r="B72" s="547" t="s">
        <v>2465</v>
      </c>
      <c r="C72" s="547"/>
      <c r="D72" s="545" t="s">
        <v>1132</v>
      </c>
      <c r="E72" s="546">
        <v>120</v>
      </c>
      <c r="F72" s="546"/>
      <c r="G72" s="546">
        <f t="shared" ref="G72:G79" si="0">E72*F72</f>
        <v>0</v>
      </c>
    </row>
    <row r="73" spans="1:7">
      <c r="A73" s="543"/>
      <c r="B73" s="547" t="s">
        <v>2466</v>
      </c>
      <c r="C73" s="547"/>
      <c r="D73" s="545" t="s">
        <v>1132</v>
      </c>
      <c r="E73" s="546">
        <v>380</v>
      </c>
      <c r="F73" s="546"/>
      <c r="G73" s="546">
        <f t="shared" si="0"/>
        <v>0</v>
      </c>
    </row>
    <row r="74" spans="1:7">
      <c r="A74" s="543"/>
      <c r="B74" s="547" t="s">
        <v>3956</v>
      </c>
      <c r="C74" s="547"/>
      <c r="D74" s="545" t="s">
        <v>1132</v>
      </c>
      <c r="E74" s="546">
        <v>55</v>
      </c>
      <c r="F74" s="546"/>
      <c r="G74" s="546">
        <f t="shared" si="0"/>
        <v>0</v>
      </c>
    </row>
    <row r="75" spans="1:7">
      <c r="A75" s="543"/>
      <c r="B75" s="547" t="s">
        <v>2467</v>
      </c>
      <c r="C75" s="547"/>
      <c r="D75" s="545" t="s">
        <v>1132</v>
      </c>
      <c r="E75" s="546">
        <v>990</v>
      </c>
      <c r="F75" s="546"/>
      <c r="G75" s="546">
        <f t="shared" si="0"/>
        <v>0</v>
      </c>
    </row>
    <row r="76" spans="1:7">
      <c r="A76" s="543"/>
      <c r="B76" s="547" t="s">
        <v>2468</v>
      </c>
      <c r="C76" s="547"/>
      <c r="D76" s="545" t="s">
        <v>1132</v>
      </c>
      <c r="E76" s="546">
        <v>420</v>
      </c>
      <c r="F76" s="546"/>
      <c r="G76" s="546">
        <f t="shared" si="0"/>
        <v>0</v>
      </c>
    </row>
    <row r="77" spans="1:7">
      <c r="A77" s="543"/>
      <c r="B77" s="547" t="s">
        <v>2469</v>
      </c>
      <c r="C77" s="547"/>
      <c r="D77" s="545" t="s">
        <v>1132</v>
      </c>
      <c r="E77" s="546">
        <v>930</v>
      </c>
      <c r="F77" s="546"/>
      <c r="G77" s="546">
        <f t="shared" si="0"/>
        <v>0</v>
      </c>
    </row>
    <row r="78" spans="1:7">
      <c r="A78" s="543"/>
      <c r="B78" s="547" t="s">
        <v>2470</v>
      </c>
      <c r="C78" s="547"/>
      <c r="D78" s="545" t="s">
        <v>1132</v>
      </c>
      <c r="E78" s="546">
        <v>450</v>
      </c>
      <c r="F78" s="546"/>
      <c r="G78" s="546">
        <f t="shared" si="0"/>
        <v>0</v>
      </c>
    </row>
    <row r="79" spans="1:7">
      <c r="A79" s="543"/>
      <c r="B79" s="547" t="s">
        <v>2471</v>
      </c>
      <c r="C79" s="547"/>
      <c r="D79" s="545" t="s">
        <v>1132</v>
      </c>
      <c r="E79" s="546">
        <v>680</v>
      </c>
      <c r="F79" s="546"/>
      <c r="G79" s="546">
        <f t="shared" si="0"/>
        <v>0</v>
      </c>
    </row>
    <row r="80" spans="1:7">
      <c r="A80" s="543" t="s">
        <v>301</v>
      </c>
      <c r="B80" s="549" t="s">
        <v>2472</v>
      </c>
      <c r="E80" s="546"/>
      <c r="F80" s="546"/>
      <c r="G80" s="546"/>
    </row>
    <row r="81" spans="1:7">
      <c r="A81" s="543"/>
      <c r="B81" s="555" t="s">
        <v>2473</v>
      </c>
      <c r="C81" s="555"/>
      <c r="D81" s="553" t="s">
        <v>302</v>
      </c>
      <c r="E81" s="554">
        <v>98</v>
      </c>
      <c r="F81" s="554"/>
      <c r="G81" s="554">
        <f>E81*F81</f>
        <v>0</v>
      </c>
    </row>
    <row r="82" spans="1:7">
      <c r="A82" s="543"/>
      <c r="B82" s="550" t="s">
        <v>2474</v>
      </c>
      <c r="C82" s="550"/>
      <c r="D82" s="542"/>
      <c r="E82" s="558"/>
      <c r="F82" s="558"/>
      <c r="G82" s="546">
        <f>SUM(G14:G81)</f>
        <v>0</v>
      </c>
    </row>
    <row r="83" spans="1:7">
      <c r="A83" s="543"/>
      <c r="B83" s="551"/>
      <c r="C83" s="551"/>
      <c r="D83" s="542"/>
      <c r="E83" s="558"/>
      <c r="F83" s="558"/>
      <c r="G83" s="546"/>
    </row>
    <row r="84" spans="1:7">
      <c r="A84" s="543"/>
      <c r="E84" s="546"/>
      <c r="F84" s="546"/>
      <c r="G84" s="546"/>
    </row>
    <row r="85" spans="1:7">
      <c r="A85" s="543"/>
      <c r="B85" s="544" t="s">
        <v>2475</v>
      </c>
      <c r="C85" s="544"/>
      <c r="E85" s="546"/>
      <c r="F85" s="546"/>
      <c r="G85" s="546"/>
    </row>
    <row r="86" spans="1:7">
      <c r="A86" s="543"/>
      <c r="B86" s="547"/>
      <c r="C86" s="547"/>
      <c r="E86" s="546"/>
      <c r="F86" s="546"/>
      <c r="G86" s="546"/>
    </row>
    <row r="87" spans="1:7" ht="38.25">
      <c r="A87" s="543" t="s">
        <v>287</v>
      </c>
      <c r="B87" s="547" t="s">
        <v>2476</v>
      </c>
      <c r="C87" s="547"/>
      <c r="E87" s="546"/>
      <c r="F87" s="546"/>
      <c r="G87" s="546"/>
    </row>
    <row r="88" spans="1:7">
      <c r="A88" s="543"/>
      <c r="B88" s="547" t="s">
        <v>2477</v>
      </c>
      <c r="C88" s="547"/>
      <c r="E88" s="546"/>
      <c r="F88" s="546"/>
      <c r="G88" s="546"/>
    </row>
    <row r="89" spans="1:7" ht="51">
      <c r="A89" s="543"/>
      <c r="B89" s="547" t="s">
        <v>2478</v>
      </c>
      <c r="C89" s="547"/>
      <c r="E89" s="546"/>
      <c r="F89" s="546"/>
      <c r="G89" s="546"/>
    </row>
    <row r="90" spans="1:7" ht="51">
      <c r="A90" s="543"/>
      <c r="B90" s="547" t="s">
        <v>2479</v>
      </c>
      <c r="C90" s="547"/>
      <c r="E90" s="546"/>
      <c r="F90" s="546"/>
      <c r="G90" s="546"/>
    </row>
    <row r="91" spans="1:7" ht="38.25">
      <c r="A91" s="543"/>
      <c r="B91" s="547" t="s">
        <v>2480</v>
      </c>
      <c r="C91" s="547"/>
      <c r="E91" s="546"/>
      <c r="F91" s="546"/>
      <c r="G91" s="546"/>
    </row>
    <row r="92" spans="1:7">
      <c r="A92" s="543"/>
      <c r="B92" s="547" t="s">
        <v>2481</v>
      </c>
      <c r="C92" s="547"/>
      <c r="E92" s="546"/>
      <c r="F92" s="546"/>
      <c r="G92" s="546"/>
    </row>
    <row r="93" spans="1:7">
      <c r="A93" s="543"/>
      <c r="B93" s="547" t="s">
        <v>2482</v>
      </c>
      <c r="C93" s="547"/>
      <c r="D93" s="545" t="s">
        <v>1132</v>
      </c>
      <c r="E93" s="546">
        <v>540</v>
      </c>
      <c r="F93" s="546"/>
      <c r="G93" s="546">
        <f>E93*F93</f>
        <v>0</v>
      </c>
    </row>
    <row r="94" spans="1:7">
      <c r="A94" s="543"/>
      <c r="B94" s="547"/>
      <c r="C94" s="547"/>
      <c r="E94" s="546"/>
      <c r="F94" s="546"/>
      <c r="G94" s="546"/>
    </row>
    <row r="95" spans="1:7" ht="63.75">
      <c r="A95" s="543" t="s">
        <v>290</v>
      </c>
      <c r="B95" s="547" t="s">
        <v>2483</v>
      </c>
      <c r="C95" s="547"/>
      <c r="E95" s="546"/>
      <c r="F95" s="546"/>
      <c r="G95" s="546"/>
    </row>
    <row r="96" spans="1:7">
      <c r="A96" s="543"/>
      <c r="B96" s="547" t="s">
        <v>2484</v>
      </c>
      <c r="C96" s="547"/>
      <c r="E96" s="546"/>
      <c r="F96" s="546"/>
      <c r="G96" s="546"/>
    </row>
    <row r="97" spans="1:7" ht="51">
      <c r="A97" s="543"/>
      <c r="B97" s="547" t="s">
        <v>2485</v>
      </c>
      <c r="C97" s="547"/>
      <c r="D97" s="545" t="s">
        <v>1132</v>
      </c>
      <c r="E97" s="546">
        <v>850</v>
      </c>
      <c r="F97" s="546"/>
      <c r="G97" s="546">
        <f>E97*F97</f>
        <v>0</v>
      </c>
    </row>
    <row r="98" spans="1:7">
      <c r="A98" s="543"/>
      <c r="B98" s="547"/>
      <c r="C98" s="547"/>
      <c r="E98" s="546"/>
      <c r="F98" s="546"/>
      <c r="G98" s="546"/>
    </row>
    <row r="99" spans="1:7" ht="25.5">
      <c r="A99" s="543" t="s">
        <v>300</v>
      </c>
      <c r="B99" s="556" t="s">
        <v>3955</v>
      </c>
      <c r="C99" s="556"/>
      <c r="D99" s="557" t="s">
        <v>1132</v>
      </c>
      <c r="E99" s="546">
        <v>570</v>
      </c>
      <c r="F99" s="558"/>
      <c r="G99" s="546">
        <f>E99*F99</f>
        <v>0</v>
      </c>
    </row>
    <row r="100" spans="1:7">
      <c r="A100" s="543"/>
      <c r="B100" s="551"/>
      <c r="C100" s="551"/>
      <c r="E100" s="546"/>
      <c r="F100" s="546"/>
      <c r="G100" s="558"/>
    </row>
    <row r="101" spans="1:7" ht="25.5">
      <c r="A101" s="543" t="s">
        <v>301</v>
      </c>
      <c r="B101" s="556" t="s">
        <v>2486</v>
      </c>
      <c r="C101" s="556"/>
      <c r="E101" s="546"/>
      <c r="F101" s="546"/>
      <c r="G101" s="546"/>
    </row>
    <row r="102" spans="1:7">
      <c r="A102" s="543"/>
      <c r="B102" s="556" t="s">
        <v>2487</v>
      </c>
      <c r="C102" s="556"/>
      <c r="E102" s="546"/>
      <c r="F102" s="546"/>
      <c r="G102" s="546"/>
    </row>
    <row r="103" spans="1:7">
      <c r="A103" s="543"/>
      <c r="B103" s="556" t="s">
        <v>2488</v>
      </c>
      <c r="C103" s="556"/>
      <c r="E103" s="546"/>
      <c r="F103" s="546"/>
      <c r="G103" s="546"/>
    </row>
    <row r="104" spans="1:7">
      <c r="A104" s="543"/>
      <c r="B104" s="556" t="s">
        <v>2489</v>
      </c>
      <c r="C104" s="556"/>
      <c r="E104" s="546"/>
      <c r="F104" s="546"/>
      <c r="G104" s="546"/>
    </row>
    <row r="105" spans="1:7">
      <c r="A105" s="543"/>
      <c r="B105" s="556" t="s">
        <v>2490</v>
      </c>
      <c r="C105" s="556"/>
      <c r="E105" s="546"/>
      <c r="F105" s="546"/>
      <c r="G105" s="546"/>
    </row>
    <row r="106" spans="1:7">
      <c r="A106" s="543"/>
      <c r="B106" s="556" t="s">
        <v>2491</v>
      </c>
      <c r="C106" s="556"/>
      <c r="E106" s="546"/>
      <c r="F106" s="546"/>
      <c r="G106" s="546"/>
    </row>
    <row r="107" spans="1:7">
      <c r="A107" s="543"/>
      <c r="B107" s="556" t="s">
        <v>2492</v>
      </c>
      <c r="C107" s="556"/>
      <c r="E107" s="546"/>
      <c r="F107" s="546"/>
      <c r="G107" s="546"/>
    </row>
    <row r="108" spans="1:7">
      <c r="A108" s="543"/>
      <c r="B108" s="556" t="s">
        <v>2493</v>
      </c>
      <c r="C108" s="556"/>
      <c r="E108" s="546"/>
      <c r="F108" s="546"/>
      <c r="G108" s="546"/>
    </row>
    <row r="109" spans="1:7">
      <c r="A109" s="543"/>
      <c r="B109" s="556" t="s">
        <v>2494</v>
      </c>
      <c r="C109" s="556"/>
      <c r="D109" s="545" t="s">
        <v>302</v>
      </c>
      <c r="E109" s="546">
        <v>24</v>
      </c>
      <c r="F109" s="546"/>
      <c r="G109" s="546">
        <f>E109*F109</f>
        <v>0</v>
      </c>
    </row>
    <row r="110" spans="1:7">
      <c r="A110" s="543"/>
      <c r="B110" s="544"/>
      <c r="C110" s="544"/>
      <c r="E110" s="546"/>
      <c r="F110" s="546"/>
      <c r="G110" s="546"/>
    </row>
    <row r="111" spans="1:7" ht="51">
      <c r="A111" s="543" t="s">
        <v>305</v>
      </c>
      <c r="B111" s="556" t="s">
        <v>2495</v>
      </c>
      <c r="C111" s="556"/>
      <c r="E111" s="546"/>
      <c r="F111" s="546"/>
      <c r="G111" s="546"/>
    </row>
    <row r="112" spans="1:7" ht="25.5">
      <c r="A112" s="543"/>
      <c r="B112" s="556" t="s">
        <v>2496</v>
      </c>
      <c r="C112" s="556"/>
      <c r="D112" s="545" t="s">
        <v>302</v>
      </c>
      <c r="E112" s="546">
        <v>24</v>
      </c>
      <c r="F112" s="546"/>
      <c r="G112" s="546">
        <f>E112*F112</f>
        <v>0</v>
      </c>
    </row>
    <row r="113" spans="1:7">
      <c r="A113" s="543"/>
      <c r="B113" s="551"/>
      <c r="C113" s="551"/>
      <c r="E113" s="546"/>
      <c r="F113" s="546"/>
      <c r="G113" s="546"/>
    </row>
    <row r="114" spans="1:7">
      <c r="A114" s="543" t="s">
        <v>1501</v>
      </c>
      <c r="B114" s="556" t="s">
        <v>2497</v>
      </c>
      <c r="C114" s="556"/>
      <c r="D114" s="545" t="s">
        <v>302</v>
      </c>
      <c r="E114" s="546">
        <v>24</v>
      </c>
      <c r="F114" s="546"/>
      <c r="G114" s="546">
        <f>E114*F114</f>
        <v>0</v>
      </c>
    </row>
    <row r="115" spans="1:7">
      <c r="A115" s="543"/>
      <c r="B115" s="547"/>
      <c r="C115" s="547"/>
      <c r="D115" s="542"/>
      <c r="E115" s="558"/>
      <c r="F115" s="558"/>
      <c r="G115" s="546"/>
    </row>
    <row r="116" spans="1:7" ht="51">
      <c r="A116" s="543" t="s">
        <v>1502</v>
      </c>
      <c r="B116" s="556" t="s">
        <v>2498</v>
      </c>
      <c r="C116" s="556"/>
      <c r="D116" s="557"/>
      <c r="E116" s="546"/>
      <c r="F116" s="558"/>
      <c r="G116" s="558"/>
    </row>
    <row r="117" spans="1:7" ht="25.5">
      <c r="A117" s="543"/>
      <c r="B117" s="556" t="s">
        <v>2496</v>
      </c>
      <c r="C117" s="556"/>
      <c r="D117" s="557" t="s">
        <v>302</v>
      </c>
      <c r="E117" s="546">
        <v>18</v>
      </c>
      <c r="F117" s="558"/>
      <c r="G117" s="546">
        <f>E117*F117</f>
        <v>0</v>
      </c>
    </row>
    <row r="118" spans="1:7">
      <c r="A118" s="543"/>
      <c r="B118" s="551"/>
      <c r="C118" s="551"/>
      <c r="E118" s="546"/>
      <c r="F118" s="546"/>
      <c r="G118" s="546"/>
    </row>
    <row r="119" spans="1:7" ht="25.5">
      <c r="A119" s="543" t="s">
        <v>1506</v>
      </c>
      <c r="B119" s="556" t="s">
        <v>2499</v>
      </c>
      <c r="C119" s="556"/>
      <c r="D119" s="557"/>
      <c r="E119" s="546"/>
      <c r="F119" s="558"/>
      <c r="G119" s="558"/>
    </row>
    <row r="120" spans="1:7" ht="25.5">
      <c r="A120" s="559"/>
      <c r="B120" s="560" t="s">
        <v>2496</v>
      </c>
      <c r="C120" s="560"/>
      <c r="D120" s="561" t="s">
        <v>302</v>
      </c>
      <c r="E120" s="554">
        <v>18</v>
      </c>
      <c r="F120" s="562"/>
      <c r="G120" s="554">
        <f>E120*F120</f>
        <v>0</v>
      </c>
    </row>
    <row r="121" spans="1:7">
      <c r="A121" s="543"/>
      <c r="B121" s="550" t="s">
        <v>2500</v>
      </c>
      <c r="C121" s="550"/>
      <c r="E121" s="546"/>
      <c r="F121" s="546"/>
      <c r="G121" s="640">
        <f>SUM(G93:G120)</f>
        <v>0</v>
      </c>
    </row>
    <row r="122" spans="1:7">
      <c r="A122" s="543"/>
      <c r="E122" s="546"/>
      <c r="F122" s="546"/>
      <c r="G122" s="546"/>
    </row>
    <row r="123" spans="1:7">
      <c r="A123" s="543"/>
      <c r="B123" s="563"/>
      <c r="C123" s="563"/>
      <c r="E123" s="546"/>
      <c r="F123" s="546"/>
      <c r="G123" s="640"/>
    </row>
    <row r="124" spans="1:7">
      <c r="A124" s="543"/>
      <c r="B124" s="544" t="s">
        <v>2501</v>
      </c>
      <c r="C124" s="544"/>
      <c r="E124" s="640"/>
      <c r="F124" s="546"/>
      <c r="G124" s="546"/>
    </row>
    <row r="125" spans="1:7">
      <c r="A125" s="543"/>
      <c r="B125" s="547"/>
      <c r="C125" s="547"/>
      <c r="E125" s="546"/>
      <c r="F125" s="546"/>
      <c r="G125" s="546"/>
    </row>
    <row r="126" spans="1:7">
      <c r="A126" s="543"/>
      <c r="B126" s="544"/>
      <c r="C126" s="544"/>
      <c r="E126" s="546"/>
      <c r="F126" s="546"/>
      <c r="G126" s="546"/>
    </row>
    <row r="127" spans="1:7" ht="76.5">
      <c r="A127" s="543" t="s">
        <v>287</v>
      </c>
      <c r="B127" s="547" t="s">
        <v>2502</v>
      </c>
      <c r="C127" s="547"/>
      <c r="E127" s="546"/>
      <c r="F127" s="546"/>
      <c r="G127" s="546"/>
    </row>
    <row r="128" spans="1:7">
      <c r="A128" s="543"/>
      <c r="B128" s="547" t="s">
        <v>2503</v>
      </c>
      <c r="C128" s="547"/>
      <c r="E128" s="546"/>
      <c r="F128" s="546"/>
      <c r="G128" s="546"/>
    </row>
    <row r="129" spans="1:7">
      <c r="A129" s="543"/>
      <c r="B129" s="544" t="s">
        <v>2504</v>
      </c>
      <c r="C129" s="544"/>
      <c r="E129" s="546"/>
      <c r="F129" s="546"/>
      <c r="G129" s="546"/>
    </row>
    <row r="130" spans="1:7" ht="25.5">
      <c r="A130" s="543"/>
      <c r="B130" s="547" t="s">
        <v>2505</v>
      </c>
      <c r="C130" s="547"/>
      <c r="D130" s="545" t="s">
        <v>760</v>
      </c>
      <c r="E130" s="546">
        <v>4</v>
      </c>
      <c r="F130" s="546"/>
      <c r="G130" s="546"/>
    </row>
    <row r="131" spans="1:7" ht="38.25">
      <c r="A131" s="543" t="s">
        <v>2506</v>
      </c>
      <c r="B131" s="547" t="s">
        <v>2507</v>
      </c>
      <c r="C131" s="547"/>
      <c r="D131" s="545" t="s">
        <v>302</v>
      </c>
      <c r="E131" s="546">
        <v>1</v>
      </c>
      <c r="F131" s="546"/>
      <c r="G131" s="546"/>
    </row>
    <row r="132" spans="1:7">
      <c r="A132" s="543" t="s">
        <v>2506</v>
      </c>
      <c r="B132" s="551" t="s">
        <v>2508</v>
      </c>
      <c r="C132" s="551"/>
      <c r="D132" s="545" t="s">
        <v>302</v>
      </c>
      <c r="E132" s="546">
        <v>1</v>
      </c>
      <c r="F132" s="546"/>
      <c r="G132" s="546"/>
    </row>
    <row r="133" spans="1:7">
      <c r="A133" s="543" t="s">
        <v>2506</v>
      </c>
      <c r="B133" s="551" t="s">
        <v>2509</v>
      </c>
      <c r="C133" s="551"/>
      <c r="D133" s="545" t="s">
        <v>302</v>
      </c>
      <c r="E133" s="546">
        <v>1</v>
      </c>
      <c r="F133" s="546"/>
      <c r="G133" s="546"/>
    </row>
    <row r="134" spans="1:7">
      <c r="A134" s="543" t="s">
        <v>2506</v>
      </c>
      <c r="B134" s="547" t="s">
        <v>2510</v>
      </c>
      <c r="C134" s="547"/>
      <c r="D134" s="545" t="s">
        <v>302</v>
      </c>
      <c r="E134" s="546">
        <v>1</v>
      </c>
      <c r="F134" s="546"/>
      <c r="G134" s="546"/>
    </row>
    <row r="135" spans="1:7" ht="25.5">
      <c r="A135" s="543" t="s">
        <v>2506</v>
      </c>
      <c r="B135" s="547" t="s">
        <v>2511</v>
      </c>
      <c r="C135" s="547"/>
      <c r="D135" s="545" t="s">
        <v>760</v>
      </c>
      <c r="E135" s="546">
        <v>1</v>
      </c>
      <c r="F135" s="546"/>
      <c r="G135" s="546"/>
    </row>
    <row r="136" spans="1:7" ht="25.5">
      <c r="A136" s="543" t="s">
        <v>2506</v>
      </c>
      <c r="B136" s="547" t="s">
        <v>2512</v>
      </c>
      <c r="C136" s="547"/>
      <c r="D136" s="545" t="s">
        <v>760</v>
      </c>
      <c r="E136" s="546">
        <v>2</v>
      </c>
      <c r="F136" s="546"/>
      <c r="G136" s="546"/>
    </row>
    <row r="137" spans="1:7" ht="25.5">
      <c r="A137" s="543" t="s">
        <v>2506</v>
      </c>
      <c r="B137" s="547" t="s">
        <v>2513</v>
      </c>
      <c r="C137" s="547"/>
      <c r="D137" s="545" t="s">
        <v>760</v>
      </c>
      <c r="E137" s="546">
        <v>1</v>
      </c>
      <c r="F137" s="546"/>
      <c r="G137" s="546"/>
    </row>
    <row r="138" spans="1:7" ht="25.5">
      <c r="A138" s="543" t="s">
        <v>2506</v>
      </c>
      <c r="B138" s="547" t="s">
        <v>2514</v>
      </c>
      <c r="C138" s="547"/>
      <c r="D138" s="545" t="s">
        <v>760</v>
      </c>
      <c r="E138" s="546">
        <v>1</v>
      </c>
      <c r="F138" s="546"/>
      <c r="G138" s="546"/>
    </row>
    <row r="139" spans="1:7" ht="25.5">
      <c r="A139" s="543" t="s">
        <v>2506</v>
      </c>
      <c r="B139" s="547" t="s">
        <v>2515</v>
      </c>
      <c r="C139" s="547"/>
      <c r="D139" s="545" t="s">
        <v>760</v>
      </c>
      <c r="E139" s="546">
        <v>1</v>
      </c>
      <c r="F139" s="546"/>
      <c r="G139" s="546"/>
    </row>
    <row r="140" spans="1:7" ht="25.5">
      <c r="A140" s="543" t="s">
        <v>2506</v>
      </c>
      <c r="B140" s="547" t="s">
        <v>2516</v>
      </c>
      <c r="C140" s="547"/>
      <c r="D140" s="545" t="s">
        <v>760</v>
      </c>
      <c r="E140" s="546">
        <v>3</v>
      </c>
      <c r="F140" s="546"/>
      <c r="G140" s="546"/>
    </row>
    <row r="141" spans="1:7" ht="25.5">
      <c r="A141" s="543" t="s">
        <v>2506</v>
      </c>
      <c r="B141" s="547" t="s">
        <v>2517</v>
      </c>
      <c r="C141" s="547"/>
      <c r="D141" s="545" t="s">
        <v>760</v>
      </c>
      <c r="E141" s="546">
        <v>6</v>
      </c>
      <c r="F141" s="546"/>
      <c r="G141" s="546"/>
    </row>
    <row r="142" spans="1:7" ht="25.5">
      <c r="A142" s="543" t="s">
        <v>2506</v>
      </c>
      <c r="B142" s="547" t="s">
        <v>2518</v>
      </c>
      <c r="C142" s="547"/>
      <c r="D142" s="545" t="s">
        <v>760</v>
      </c>
      <c r="E142" s="546">
        <v>3</v>
      </c>
      <c r="F142" s="546"/>
      <c r="G142" s="546"/>
    </row>
    <row r="143" spans="1:7" ht="25.5">
      <c r="A143" s="543" t="s">
        <v>2506</v>
      </c>
      <c r="B143" s="547" t="s">
        <v>2519</v>
      </c>
      <c r="C143" s="547"/>
      <c r="D143" s="545" t="s">
        <v>760</v>
      </c>
      <c r="E143" s="546">
        <v>3</v>
      </c>
      <c r="F143" s="546"/>
      <c r="G143" s="546"/>
    </row>
    <row r="144" spans="1:7">
      <c r="A144" s="543" t="s">
        <v>2506</v>
      </c>
      <c r="B144" s="547" t="s">
        <v>2520</v>
      </c>
      <c r="C144" s="547"/>
      <c r="D144" s="545" t="s">
        <v>760</v>
      </c>
      <c r="E144" s="546">
        <v>18</v>
      </c>
      <c r="F144" s="546"/>
      <c r="G144" s="546"/>
    </row>
    <row r="145" spans="1:7">
      <c r="A145" s="543" t="s">
        <v>2506</v>
      </c>
      <c r="B145" s="547" t="s">
        <v>2521</v>
      </c>
      <c r="C145" s="547"/>
      <c r="D145" s="545" t="s">
        <v>302</v>
      </c>
      <c r="E145" s="546">
        <v>3</v>
      </c>
      <c r="F145" s="546"/>
      <c r="G145" s="546"/>
    </row>
    <row r="146" spans="1:7">
      <c r="A146" s="543" t="s">
        <v>2506</v>
      </c>
      <c r="B146" s="547" t="s">
        <v>2522</v>
      </c>
      <c r="C146" s="547"/>
      <c r="D146" s="545" t="s">
        <v>302</v>
      </c>
      <c r="E146" s="546">
        <v>8</v>
      </c>
      <c r="F146" s="546"/>
      <c r="G146" s="546"/>
    </row>
    <row r="147" spans="1:7">
      <c r="A147" s="543" t="s">
        <v>2506</v>
      </c>
      <c r="B147" s="564" t="s">
        <v>2523</v>
      </c>
      <c r="C147" s="564"/>
      <c r="D147" s="545" t="s">
        <v>302</v>
      </c>
      <c r="E147" s="546">
        <v>1</v>
      </c>
      <c r="F147" s="546"/>
      <c r="G147" s="546"/>
    </row>
    <row r="148" spans="1:7">
      <c r="A148" s="543" t="s">
        <v>2506</v>
      </c>
      <c r="B148" s="547" t="s">
        <v>2524</v>
      </c>
      <c r="C148" s="547"/>
      <c r="D148" s="545" t="s">
        <v>302</v>
      </c>
      <c r="E148" s="546">
        <v>5</v>
      </c>
      <c r="F148" s="546"/>
      <c r="G148" s="546"/>
    </row>
    <row r="149" spans="1:7">
      <c r="A149" s="543"/>
      <c r="B149" s="544" t="s">
        <v>2525</v>
      </c>
      <c r="C149" s="544"/>
      <c r="E149" s="546"/>
      <c r="F149" s="546"/>
      <c r="G149" s="558"/>
    </row>
    <row r="150" spans="1:7" ht="38.25">
      <c r="A150" s="543" t="s">
        <v>2506</v>
      </c>
      <c r="B150" s="547" t="s">
        <v>2526</v>
      </c>
      <c r="C150" s="547"/>
      <c r="D150" s="545" t="s">
        <v>302</v>
      </c>
      <c r="E150" s="546">
        <v>1</v>
      </c>
      <c r="F150" s="546"/>
      <c r="G150" s="546"/>
    </row>
    <row r="151" spans="1:7" ht="25.5">
      <c r="A151" s="543" t="s">
        <v>2506</v>
      </c>
      <c r="B151" s="547" t="s">
        <v>2527</v>
      </c>
      <c r="C151" s="547"/>
      <c r="D151" s="545" t="s">
        <v>302</v>
      </c>
      <c r="E151" s="546">
        <v>1</v>
      </c>
      <c r="F151" s="546"/>
      <c r="G151" s="546"/>
    </row>
    <row r="152" spans="1:7" ht="25.5">
      <c r="A152" s="543" t="s">
        <v>2506</v>
      </c>
      <c r="B152" s="547" t="s">
        <v>2513</v>
      </c>
      <c r="C152" s="547"/>
      <c r="D152" s="545" t="s">
        <v>302</v>
      </c>
      <c r="E152" s="546">
        <v>4</v>
      </c>
      <c r="F152" s="546"/>
      <c r="G152" s="546"/>
    </row>
    <row r="153" spans="1:7">
      <c r="A153" s="543" t="s">
        <v>2506</v>
      </c>
      <c r="B153" s="547" t="s">
        <v>2528</v>
      </c>
      <c r="C153" s="547"/>
      <c r="D153" s="545" t="s">
        <v>302</v>
      </c>
      <c r="E153" s="546">
        <v>4</v>
      </c>
      <c r="F153" s="546"/>
      <c r="G153" s="546"/>
    </row>
    <row r="154" spans="1:7">
      <c r="A154" s="543" t="s">
        <v>2506</v>
      </c>
      <c r="B154" s="551" t="s">
        <v>2508</v>
      </c>
      <c r="C154" s="551"/>
      <c r="D154" s="545" t="s">
        <v>302</v>
      </c>
      <c r="E154" s="546">
        <v>1</v>
      </c>
      <c r="F154" s="546"/>
      <c r="G154" s="546"/>
    </row>
    <row r="155" spans="1:7">
      <c r="A155" s="543" t="s">
        <v>2506</v>
      </c>
      <c r="B155" s="551" t="s">
        <v>2529</v>
      </c>
      <c r="C155" s="551"/>
      <c r="D155" s="545" t="s">
        <v>302</v>
      </c>
      <c r="E155" s="546">
        <v>1</v>
      </c>
      <c r="F155" s="546"/>
      <c r="G155" s="546"/>
    </row>
    <row r="156" spans="1:7">
      <c r="A156" s="543" t="s">
        <v>2506</v>
      </c>
      <c r="B156" s="551" t="s">
        <v>2530</v>
      </c>
      <c r="C156" s="551"/>
      <c r="D156" s="545" t="s">
        <v>302</v>
      </c>
      <c r="E156" s="546">
        <v>1</v>
      </c>
      <c r="F156" s="546"/>
      <c r="G156" s="546"/>
    </row>
    <row r="157" spans="1:7">
      <c r="A157" s="543" t="s">
        <v>2506</v>
      </c>
      <c r="B157" s="551" t="s">
        <v>2531</v>
      </c>
      <c r="C157" s="551"/>
      <c r="D157" s="545" t="s">
        <v>302</v>
      </c>
      <c r="E157" s="546">
        <v>3</v>
      </c>
      <c r="F157" s="546"/>
      <c r="G157" s="546"/>
    </row>
    <row r="158" spans="1:7">
      <c r="A158" s="543" t="s">
        <v>2506</v>
      </c>
      <c r="B158" s="564" t="s">
        <v>2523</v>
      </c>
      <c r="C158" s="564"/>
      <c r="D158" s="545" t="s">
        <v>302</v>
      </c>
      <c r="E158" s="546">
        <v>1</v>
      </c>
      <c r="F158" s="546"/>
      <c r="G158" s="546"/>
    </row>
    <row r="159" spans="1:7" ht="25.5">
      <c r="A159" s="543" t="s">
        <v>2506</v>
      </c>
      <c r="B159" s="547" t="s">
        <v>2532</v>
      </c>
      <c r="C159" s="547"/>
      <c r="D159" s="545" t="s">
        <v>760</v>
      </c>
      <c r="E159" s="546">
        <v>1</v>
      </c>
      <c r="F159" s="546"/>
      <c r="G159" s="546"/>
    </row>
    <row r="160" spans="1:7">
      <c r="A160" s="543" t="s">
        <v>2506</v>
      </c>
      <c r="B160" s="547" t="s">
        <v>2533</v>
      </c>
      <c r="C160" s="547"/>
      <c r="D160" s="545" t="s">
        <v>302</v>
      </c>
      <c r="E160" s="546">
        <v>1</v>
      </c>
      <c r="F160" s="546"/>
      <c r="G160" s="546"/>
    </row>
    <row r="161" spans="1:7">
      <c r="A161" s="543" t="s">
        <v>2506</v>
      </c>
      <c r="B161" s="547" t="s">
        <v>2534</v>
      </c>
      <c r="C161" s="547"/>
      <c r="D161" s="545" t="s">
        <v>302</v>
      </c>
      <c r="E161" s="546">
        <v>1</v>
      </c>
      <c r="F161" s="546"/>
      <c r="G161" s="546"/>
    </row>
    <row r="162" spans="1:7">
      <c r="A162" s="543" t="s">
        <v>2506</v>
      </c>
      <c r="B162" s="547" t="s">
        <v>2535</v>
      </c>
      <c r="C162" s="547"/>
      <c r="D162" s="545" t="s">
        <v>302</v>
      </c>
      <c r="E162" s="546">
        <v>6</v>
      </c>
      <c r="F162" s="546"/>
      <c r="G162" s="546"/>
    </row>
    <row r="163" spans="1:7">
      <c r="A163" s="543"/>
      <c r="B163" s="544" t="s">
        <v>2536</v>
      </c>
      <c r="C163" s="544"/>
      <c r="E163" s="546"/>
      <c r="F163" s="546"/>
      <c r="G163" s="546"/>
    </row>
    <row r="164" spans="1:7" ht="25.5">
      <c r="A164" s="543" t="s">
        <v>2506</v>
      </c>
      <c r="B164" s="547" t="s">
        <v>2537</v>
      </c>
      <c r="C164" s="547"/>
      <c r="D164" s="545" t="s">
        <v>302</v>
      </c>
      <c r="E164" s="546">
        <v>2</v>
      </c>
      <c r="F164" s="546"/>
      <c r="G164" s="546"/>
    </row>
    <row r="165" spans="1:7">
      <c r="A165" s="543" t="s">
        <v>2506</v>
      </c>
      <c r="B165" s="547" t="s">
        <v>2528</v>
      </c>
      <c r="C165" s="547"/>
      <c r="D165" s="545" t="s">
        <v>302</v>
      </c>
      <c r="E165" s="546">
        <v>1</v>
      </c>
      <c r="F165" s="546"/>
      <c r="G165" s="546"/>
    </row>
    <row r="166" spans="1:7">
      <c r="A166" s="543" t="s">
        <v>2506</v>
      </c>
      <c r="B166" s="547" t="s">
        <v>2538</v>
      </c>
      <c r="C166" s="547"/>
      <c r="D166" s="545" t="s">
        <v>302</v>
      </c>
      <c r="E166" s="546">
        <v>1</v>
      </c>
      <c r="F166" s="546"/>
      <c r="G166" s="546"/>
    </row>
    <row r="167" spans="1:7">
      <c r="A167" s="543" t="s">
        <v>2506</v>
      </c>
      <c r="B167" s="547" t="s">
        <v>2539</v>
      </c>
      <c r="C167" s="547"/>
      <c r="D167" s="545" t="s">
        <v>302</v>
      </c>
      <c r="E167" s="546">
        <v>1</v>
      </c>
      <c r="F167" s="546"/>
      <c r="G167" s="546"/>
    </row>
    <row r="168" spans="1:7">
      <c r="A168" s="543" t="s">
        <v>2506</v>
      </c>
      <c r="B168" s="547" t="s">
        <v>2535</v>
      </c>
      <c r="C168" s="547"/>
      <c r="D168" s="545" t="s">
        <v>302</v>
      </c>
      <c r="E168" s="546">
        <v>2</v>
      </c>
      <c r="F168" s="546"/>
      <c r="G168" s="546"/>
    </row>
    <row r="169" spans="1:7">
      <c r="A169" s="543"/>
      <c r="B169" s="544" t="s">
        <v>2540</v>
      </c>
      <c r="C169" s="544"/>
      <c r="E169" s="546"/>
      <c r="F169" s="546"/>
      <c r="G169" s="546"/>
    </row>
    <row r="170" spans="1:7" ht="25.5">
      <c r="A170" s="543" t="s">
        <v>2506</v>
      </c>
      <c r="B170" s="547" t="s">
        <v>2537</v>
      </c>
      <c r="C170" s="547"/>
      <c r="D170" s="545" t="s">
        <v>302</v>
      </c>
      <c r="E170" s="546">
        <v>2</v>
      </c>
      <c r="F170" s="546"/>
      <c r="G170" s="546"/>
    </row>
    <row r="171" spans="1:7">
      <c r="A171" s="543" t="s">
        <v>2506</v>
      </c>
      <c r="B171" s="547" t="s">
        <v>2535</v>
      </c>
      <c r="C171" s="547"/>
      <c r="D171" s="545" t="s">
        <v>302</v>
      </c>
      <c r="E171" s="546">
        <v>1</v>
      </c>
      <c r="F171" s="546"/>
      <c r="G171" s="546"/>
    </row>
    <row r="172" spans="1:7">
      <c r="A172" s="543"/>
      <c r="B172" s="544" t="s">
        <v>2541</v>
      </c>
      <c r="C172" s="544"/>
      <c r="E172" s="546"/>
      <c r="F172" s="546"/>
      <c r="G172" s="546"/>
    </row>
    <row r="173" spans="1:7" ht="25.5">
      <c r="A173" s="543" t="s">
        <v>2506</v>
      </c>
      <c r="B173" s="547" t="s">
        <v>2527</v>
      </c>
      <c r="C173" s="547"/>
      <c r="D173" s="545" t="s">
        <v>302</v>
      </c>
      <c r="E173" s="546">
        <v>1</v>
      </c>
      <c r="F173" s="546"/>
      <c r="G173" s="546"/>
    </row>
    <row r="174" spans="1:7">
      <c r="A174" s="543" t="s">
        <v>2506</v>
      </c>
      <c r="B174" s="547" t="s">
        <v>2542</v>
      </c>
      <c r="C174" s="547"/>
      <c r="D174" s="545" t="s">
        <v>302</v>
      </c>
      <c r="E174" s="546">
        <v>2</v>
      </c>
      <c r="F174" s="546"/>
      <c r="G174" s="546"/>
    </row>
    <row r="175" spans="1:7">
      <c r="A175" s="543" t="s">
        <v>2506</v>
      </c>
      <c r="B175" s="547" t="s">
        <v>2538</v>
      </c>
      <c r="C175" s="547"/>
      <c r="D175" s="545" t="s">
        <v>302</v>
      </c>
      <c r="E175" s="546">
        <v>1</v>
      </c>
      <c r="F175" s="546"/>
      <c r="G175" s="546"/>
    </row>
    <row r="176" spans="1:7">
      <c r="A176" s="543" t="s">
        <v>2506</v>
      </c>
      <c r="B176" s="547" t="s">
        <v>2539</v>
      </c>
      <c r="C176" s="547"/>
      <c r="D176" s="545" t="s">
        <v>302</v>
      </c>
      <c r="E176" s="546">
        <v>1</v>
      </c>
      <c r="F176" s="546"/>
      <c r="G176" s="546"/>
    </row>
    <row r="177" spans="1:7">
      <c r="A177" s="543" t="s">
        <v>2506</v>
      </c>
      <c r="B177" s="547" t="s">
        <v>2535</v>
      </c>
      <c r="C177" s="547"/>
      <c r="D177" s="545" t="s">
        <v>302</v>
      </c>
      <c r="E177" s="546">
        <v>1</v>
      </c>
      <c r="F177" s="546"/>
      <c r="G177" s="546"/>
    </row>
    <row r="178" spans="1:7">
      <c r="A178" s="543"/>
      <c r="B178" s="544" t="s">
        <v>2543</v>
      </c>
      <c r="C178" s="544"/>
      <c r="E178" s="546"/>
      <c r="F178" s="546"/>
      <c r="G178" s="546"/>
    </row>
    <row r="179" spans="1:7">
      <c r="A179" s="543" t="s">
        <v>2506</v>
      </c>
      <c r="B179" s="551" t="s">
        <v>2508</v>
      </c>
      <c r="C179" s="551"/>
      <c r="D179" s="545" t="s">
        <v>302</v>
      </c>
      <c r="E179" s="546">
        <v>1</v>
      </c>
      <c r="F179" s="546"/>
      <c r="G179" s="546"/>
    </row>
    <row r="180" spans="1:7">
      <c r="A180" s="543" t="s">
        <v>2506</v>
      </c>
      <c r="B180" s="547" t="s">
        <v>2544</v>
      </c>
      <c r="C180" s="547"/>
      <c r="D180" s="545" t="s">
        <v>302</v>
      </c>
      <c r="E180" s="546">
        <v>1</v>
      </c>
      <c r="F180" s="546"/>
      <c r="G180" s="546"/>
    </row>
    <row r="181" spans="1:7">
      <c r="A181" s="543" t="s">
        <v>2506</v>
      </c>
      <c r="B181" s="547" t="s">
        <v>2545</v>
      </c>
      <c r="C181" s="547"/>
      <c r="D181" s="545" t="s">
        <v>302</v>
      </c>
      <c r="E181" s="546">
        <v>4</v>
      </c>
      <c r="F181" s="546"/>
      <c r="G181" s="546"/>
    </row>
    <row r="182" spans="1:7">
      <c r="A182" s="543" t="s">
        <v>2506</v>
      </c>
      <c r="B182" s="547" t="s">
        <v>2546</v>
      </c>
      <c r="C182" s="547"/>
      <c r="D182" s="545" t="s">
        <v>302</v>
      </c>
      <c r="E182" s="546">
        <v>4</v>
      </c>
      <c r="F182" s="546"/>
      <c r="G182" s="546"/>
    </row>
    <row r="183" spans="1:7">
      <c r="A183" s="543" t="s">
        <v>2506</v>
      </c>
      <c r="B183" s="547" t="s">
        <v>2547</v>
      </c>
      <c r="C183" s="547"/>
      <c r="D183" s="545" t="s">
        <v>302</v>
      </c>
      <c r="E183" s="546">
        <v>4</v>
      </c>
      <c r="F183" s="546"/>
      <c r="G183" s="546"/>
    </row>
    <row r="184" spans="1:7" ht="38.25">
      <c r="A184" s="543" t="s">
        <v>2506</v>
      </c>
      <c r="B184" s="547" t="s">
        <v>2548</v>
      </c>
      <c r="C184" s="547"/>
      <c r="D184" s="545" t="s">
        <v>302</v>
      </c>
      <c r="E184" s="546">
        <v>1</v>
      </c>
      <c r="F184" s="546"/>
      <c r="G184" s="546"/>
    </row>
    <row r="185" spans="1:7">
      <c r="A185" s="543" t="s">
        <v>2506</v>
      </c>
      <c r="B185" s="547" t="s">
        <v>2535</v>
      </c>
      <c r="C185" s="547"/>
      <c r="D185" s="545" t="s">
        <v>302</v>
      </c>
      <c r="E185" s="546">
        <v>1</v>
      </c>
      <c r="F185" s="546"/>
      <c r="G185" s="546"/>
    </row>
    <row r="186" spans="1:7">
      <c r="A186" s="543"/>
      <c r="B186" s="547" t="s">
        <v>2549</v>
      </c>
      <c r="C186" s="547"/>
      <c r="E186" s="546"/>
      <c r="F186" s="546"/>
      <c r="G186" s="546"/>
    </row>
    <row r="187" spans="1:7" ht="63.75">
      <c r="A187" s="543" t="s">
        <v>2506</v>
      </c>
      <c r="B187" s="547" t="s">
        <v>2550</v>
      </c>
      <c r="C187" s="547"/>
      <c r="E187" s="546"/>
      <c r="F187" s="546"/>
      <c r="G187" s="546"/>
    </row>
    <row r="188" spans="1:7" ht="38.25">
      <c r="A188" s="543" t="s">
        <v>2506</v>
      </c>
      <c r="B188" s="547" t="s">
        <v>2551</v>
      </c>
      <c r="C188" s="547"/>
      <c r="E188" s="546"/>
      <c r="F188" s="546"/>
      <c r="G188" s="546"/>
    </row>
    <row r="189" spans="1:7" ht="25.5">
      <c r="A189" s="543" t="s">
        <v>2506</v>
      </c>
      <c r="B189" s="547" t="s">
        <v>2552</v>
      </c>
      <c r="C189" s="547"/>
      <c r="E189" s="546"/>
      <c r="F189" s="546"/>
      <c r="G189" s="546"/>
    </row>
    <row r="190" spans="1:7">
      <c r="A190" s="543" t="s">
        <v>2506</v>
      </c>
      <c r="B190" s="547" t="s">
        <v>2553</v>
      </c>
      <c r="C190" s="547"/>
      <c r="E190" s="546"/>
      <c r="F190" s="546"/>
      <c r="G190" s="546"/>
    </row>
    <row r="191" spans="1:7" ht="25.5">
      <c r="A191" s="543" t="s">
        <v>2506</v>
      </c>
      <c r="B191" s="552" t="s">
        <v>2554</v>
      </c>
      <c r="C191" s="552"/>
      <c r="D191" s="553" t="s">
        <v>2555</v>
      </c>
      <c r="E191" s="554">
        <v>1</v>
      </c>
      <c r="F191" s="554"/>
      <c r="G191" s="554"/>
    </row>
    <row r="192" spans="1:7">
      <c r="A192" s="543"/>
      <c r="B192" s="565" t="s">
        <v>2556</v>
      </c>
      <c r="C192" s="565"/>
      <c r="D192" s="545" t="s">
        <v>302</v>
      </c>
      <c r="E192" s="558">
        <v>1</v>
      </c>
      <c r="F192" s="546"/>
      <c r="G192" s="546">
        <f>E192*F192</f>
        <v>0</v>
      </c>
    </row>
    <row r="193" spans="1:7">
      <c r="A193" s="543"/>
      <c r="B193" s="544"/>
      <c r="C193" s="544"/>
      <c r="E193" s="546"/>
      <c r="F193" s="546"/>
      <c r="G193" s="546"/>
    </row>
    <row r="194" spans="1:7" ht="178.5">
      <c r="A194" s="543" t="s">
        <v>290</v>
      </c>
      <c r="B194" s="547" t="s">
        <v>2557</v>
      </c>
      <c r="C194" s="547"/>
      <c r="E194" s="546"/>
      <c r="F194" s="546"/>
      <c r="G194" s="546"/>
    </row>
    <row r="195" spans="1:7">
      <c r="A195" s="543"/>
      <c r="B195" s="547" t="s">
        <v>2558</v>
      </c>
      <c r="C195" s="547"/>
      <c r="E195" s="546"/>
      <c r="F195" s="546"/>
      <c r="G195" s="546"/>
    </row>
    <row r="196" spans="1:7">
      <c r="A196" s="543" t="s">
        <v>2506</v>
      </c>
      <c r="B196" s="547" t="s">
        <v>2559</v>
      </c>
      <c r="C196" s="547"/>
      <c r="D196" s="545" t="s">
        <v>302</v>
      </c>
      <c r="E196" s="546">
        <v>1</v>
      </c>
      <c r="F196" s="546"/>
      <c r="G196" s="546"/>
    </row>
    <row r="197" spans="1:7">
      <c r="A197" s="543" t="s">
        <v>2506</v>
      </c>
      <c r="B197" s="547" t="s">
        <v>2560</v>
      </c>
      <c r="C197" s="547"/>
      <c r="D197" s="545" t="s">
        <v>302</v>
      </c>
      <c r="E197" s="546">
        <v>1</v>
      </c>
      <c r="F197" s="546"/>
      <c r="G197" s="546"/>
    </row>
    <row r="198" spans="1:7">
      <c r="A198" s="543" t="s">
        <v>2506</v>
      </c>
      <c r="B198" s="547" t="s">
        <v>2561</v>
      </c>
      <c r="C198" s="547"/>
      <c r="D198" s="545" t="s">
        <v>302</v>
      </c>
      <c r="E198" s="546">
        <v>1</v>
      </c>
      <c r="F198" s="546"/>
      <c r="G198" s="546"/>
    </row>
    <row r="199" spans="1:7">
      <c r="A199" s="543" t="s">
        <v>2506</v>
      </c>
      <c r="B199" s="547" t="s">
        <v>2562</v>
      </c>
      <c r="C199" s="547"/>
      <c r="D199" s="545" t="s">
        <v>302</v>
      </c>
      <c r="E199" s="546">
        <v>3</v>
      </c>
      <c r="F199" s="546"/>
      <c r="G199" s="546"/>
    </row>
    <row r="200" spans="1:7">
      <c r="A200" s="543" t="s">
        <v>2506</v>
      </c>
      <c r="B200" s="547" t="s">
        <v>2563</v>
      </c>
      <c r="C200" s="547"/>
      <c r="D200" s="545" t="s">
        <v>302</v>
      </c>
      <c r="E200" s="546">
        <v>3</v>
      </c>
      <c r="F200" s="546"/>
      <c r="G200" s="546"/>
    </row>
    <row r="201" spans="1:7">
      <c r="A201" s="543" t="s">
        <v>2506</v>
      </c>
      <c r="B201" s="547" t="s">
        <v>2564</v>
      </c>
      <c r="C201" s="547"/>
      <c r="D201" s="545" t="s">
        <v>302</v>
      </c>
      <c r="E201" s="546">
        <v>2</v>
      </c>
      <c r="F201" s="546"/>
      <c r="G201" s="546"/>
    </row>
    <row r="202" spans="1:7">
      <c r="A202" s="543" t="s">
        <v>2506</v>
      </c>
      <c r="B202" s="547" t="s">
        <v>2565</v>
      </c>
      <c r="C202" s="547"/>
      <c r="D202" s="545" t="s">
        <v>302</v>
      </c>
      <c r="E202" s="546">
        <v>22</v>
      </c>
      <c r="F202" s="546"/>
      <c r="G202" s="546"/>
    </row>
    <row r="203" spans="1:7">
      <c r="A203" s="543" t="s">
        <v>2506</v>
      </c>
      <c r="B203" s="547" t="s">
        <v>2565</v>
      </c>
      <c r="C203" s="547"/>
      <c r="D203" s="545" t="s">
        <v>302</v>
      </c>
      <c r="E203" s="546">
        <v>20</v>
      </c>
      <c r="F203" s="546"/>
      <c r="G203" s="546"/>
    </row>
    <row r="204" spans="1:7">
      <c r="A204" s="543" t="s">
        <v>2506</v>
      </c>
      <c r="B204" s="547" t="s">
        <v>2566</v>
      </c>
      <c r="C204" s="547"/>
      <c r="D204" s="545" t="s">
        <v>302</v>
      </c>
      <c r="E204" s="546">
        <v>2</v>
      </c>
      <c r="F204" s="546"/>
      <c r="G204" s="546"/>
    </row>
    <row r="205" spans="1:7">
      <c r="A205" s="543" t="s">
        <v>2506</v>
      </c>
      <c r="B205" s="547" t="s">
        <v>2567</v>
      </c>
      <c r="C205" s="547"/>
      <c r="D205" s="545" t="s">
        <v>302</v>
      </c>
      <c r="E205" s="546">
        <v>1</v>
      </c>
      <c r="F205" s="546"/>
      <c r="G205" s="546"/>
    </row>
    <row r="206" spans="1:7">
      <c r="A206" s="543" t="s">
        <v>2506</v>
      </c>
      <c r="B206" s="547" t="s">
        <v>2568</v>
      </c>
      <c r="C206" s="547"/>
      <c r="D206" s="545" t="s">
        <v>302</v>
      </c>
      <c r="E206" s="546">
        <v>1</v>
      </c>
      <c r="F206" s="546"/>
      <c r="G206" s="546"/>
    </row>
    <row r="207" spans="1:7" ht="51">
      <c r="A207" s="543" t="s">
        <v>2506</v>
      </c>
      <c r="B207" s="547" t="s">
        <v>2569</v>
      </c>
      <c r="C207" s="547"/>
      <c r="E207" s="546"/>
      <c r="F207" s="546"/>
      <c r="G207" s="546"/>
    </row>
    <row r="208" spans="1:7">
      <c r="A208" s="543"/>
      <c r="B208" s="552" t="s">
        <v>2570</v>
      </c>
      <c r="C208" s="552"/>
      <c r="D208" s="553" t="s">
        <v>760</v>
      </c>
      <c r="E208" s="562">
        <v>1</v>
      </c>
      <c r="F208" s="558"/>
      <c r="G208" s="546"/>
    </row>
    <row r="209" spans="1:7">
      <c r="A209" s="543"/>
      <c r="B209" s="565" t="s">
        <v>2556</v>
      </c>
      <c r="C209" s="565"/>
      <c r="D209" s="545" t="s">
        <v>302</v>
      </c>
      <c r="E209" s="546">
        <v>1</v>
      </c>
      <c r="F209" s="546"/>
      <c r="G209" s="546">
        <f>E209*F209</f>
        <v>0</v>
      </c>
    </row>
    <row r="210" spans="1:7">
      <c r="A210" s="543"/>
      <c r="E210" s="546"/>
      <c r="F210" s="546"/>
      <c r="G210" s="546"/>
    </row>
    <row r="211" spans="1:7">
      <c r="A211" s="543"/>
      <c r="B211" s="544" t="s">
        <v>4839</v>
      </c>
      <c r="C211" s="544"/>
      <c r="E211" s="546"/>
      <c r="F211" s="546"/>
      <c r="G211" s="546"/>
    </row>
    <row r="212" spans="1:7">
      <c r="A212" s="543"/>
      <c r="B212" s="547" t="s">
        <v>2571</v>
      </c>
      <c r="C212" s="547"/>
      <c r="E212" s="546"/>
      <c r="F212" s="546"/>
      <c r="G212" s="546"/>
    </row>
    <row r="213" spans="1:7">
      <c r="A213" s="543"/>
      <c r="B213" s="547" t="s">
        <v>2572</v>
      </c>
      <c r="C213" s="547"/>
      <c r="E213" s="546"/>
      <c r="F213" s="546"/>
      <c r="G213" s="546"/>
    </row>
    <row r="214" spans="1:7">
      <c r="A214" s="543"/>
      <c r="B214" s="547" t="s">
        <v>2558</v>
      </c>
      <c r="C214" s="547"/>
      <c r="E214" s="546"/>
      <c r="F214" s="546"/>
      <c r="G214" s="546"/>
    </row>
    <row r="215" spans="1:7">
      <c r="A215" s="543" t="s">
        <v>2506</v>
      </c>
      <c r="B215" s="547" t="s">
        <v>2535</v>
      </c>
      <c r="C215" s="547"/>
      <c r="D215" s="545" t="s">
        <v>302</v>
      </c>
      <c r="E215" s="546">
        <v>1</v>
      </c>
      <c r="F215" s="546"/>
      <c r="G215" s="546"/>
    </row>
    <row r="216" spans="1:7">
      <c r="A216" s="543" t="s">
        <v>2506</v>
      </c>
      <c r="B216" s="547" t="s">
        <v>2573</v>
      </c>
      <c r="C216" s="547"/>
      <c r="D216" s="545" t="s">
        <v>302</v>
      </c>
      <c r="E216" s="546">
        <v>1</v>
      </c>
      <c r="F216" s="546"/>
      <c r="G216" s="546"/>
    </row>
    <row r="217" spans="1:7">
      <c r="A217" s="543" t="s">
        <v>2506</v>
      </c>
      <c r="B217" s="547" t="s">
        <v>2559</v>
      </c>
      <c r="C217" s="547"/>
      <c r="D217" s="545" t="s">
        <v>302</v>
      </c>
      <c r="E217" s="546">
        <v>2</v>
      </c>
      <c r="F217" s="546"/>
      <c r="G217" s="546"/>
    </row>
    <row r="218" spans="1:7">
      <c r="A218" s="543" t="s">
        <v>2506</v>
      </c>
      <c r="B218" s="547" t="s">
        <v>2560</v>
      </c>
      <c r="C218" s="547"/>
      <c r="D218" s="545" t="s">
        <v>302</v>
      </c>
      <c r="E218" s="546">
        <v>1</v>
      </c>
      <c r="F218" s="546"/>
      <c r="G218" s="546"/>
    </row>
    <row r="219" spans="1:7">
      <c r="A219" s="543" t="s">
        <v>2506</v>
      </c>
      <c r="B219" s="547" t="s">
        <v>2561</v>
      </c>
      <c r="C219" s="547"/>
      <c r="D219" s="545" t="s">
        <v>302</v>
      </c>
      <c r="E219" s="546">
        <v>1</v>
      </c>
      <c r="F219" s="546"/>
      <c r="G219" s="546"/>
    </row>
    <row r="220" spans="1:7">
      <c r="A220" s="543" t="s">
        <v>2506</v>
      </c>
      <c r="B220" s="547" t="s">
        <v>2562</v>
      </c>
      <c r="C220" s="547"/>
      <c r="D220" s="545" t="s">
        <v>302</v>
      </c>
      <c r="E220" s="546">
        <v>3</v>
      </c>
      <c r="F220" s="546"/>
      <c r="G220" s="546"/>
    </row>
    <row r="221" spans="1:7">
      <c r="A221" s="543" t="s">
        <v>2506</v>
      </c>
      <c r="B221" s="547" t="s">
        <v>2563</v>
      </c>
      <c r="C221" s="547"/>
      <c r="D221" s="545" t="s">
        <v>302</v>
      </c>
      <c r="E221" s="546">
        <v>3</v>
      </c>
      <c r="F221" s="546"/>
      <c r="G221" s="546"/>
    </row>
    <row r="222" spans="1:7" ht="25.5">
      <c r="A222" s="543" t="s">
        <v>2506</v>
      </c>
      <c r="B222" s="547" t="s">
        <v>2574</v>
      </c>
      <c r="C222" s="547"/>
      <c r="D222" s="545" t="s">
        <v>302</v>
      </c>
      <c r="E222" s="546">
        <v>2</v>
      </c>
      <c r="F222" s="546"/>
      <c r="G222" s="546"/>
    </row>
    <row r="223" spans="1:7" ht="25.5">
      <c r="A223" s="543" t="s">
        <v>2506</v>
      </c>
      <c r="B223" s="547" t="s">
        <v>2575</v>
      </c>
      <c r="C223" s="547"/>
      <c r="D223" s="545" t="s">
        <v>302</v>
      </c>
      <c r="E223" s="546">
        <v>1</v>
      </c>
      <c r="F223" s="546"/>
      <c r="G223" s="546"/>
    </row>
    <row r="224" spans="1:7">
      <c r="A224" s="543" t="s">
        <v>2506</v>
      </c>
      <c r="B224" s="547" t="s">
        <v>2576</v>
      </c>
      <c r="C224" s="547"/>
      <c r="D224" s="545" t="s">
        <v>302</v>
      </c>
      <c r="E224" s="546">
        <v>10</v>
      </c>
      <c r="F224" s="546"/>
      <c r="G224" s="546"/>
    </row>
    <row r="225" spans="1:7">
      <c r="A225" s="543" t="s">
        <v>2506</v>
      </c>
      <c r="B225" s="547" t="s">
        <v>2577</v>
      </c>
      <c r="C225" s="547"/>
      <c r="D225" s="545" t="s">
        <v>302</v>
      </c>
      <c r="E225" s="546">
        <v>18</v>
      </c>
      <c r="F225" s="546"/>
      <c r="G225" s="546"/>
    </row>
    <row r="226" spans="1:7">
      <c r="A226" s="543" t="s">
        <v>2506</v>
      </c>
      <c r="B226" s="547" t="s">
        <v>2566</v>
      </c>
      <c r="C226" s="547"/>
      <c r="D226" s="545" t="s">
        <v>302</v>
      </c>
      <c r="E226" s="546">
        <v>4</v>
      </c>
      <c r="F226" s="546"/>
      <c r="G226" s="546"/>
    </row>
    <row r="227" spans="1:7">
      <c r="A227" s="543" t="s">
        <v>2506</v>
      </c>
      <c r="B227" s="547" t="s">
        <v>2567</v>
      </c>
      <c r="C227" s="547"/>
      <c r="D227" s="545" t="s">
        <v>302</v>
      </c>
      <c r="E227" s="546">
        <v>1</v>
      </c>
      <c r="F227" s="546"/>
      <c r="G227" s="546"/>
    </row>
    <row r="228" spans="1:7">
      <c r="A228" s="543" t="s">
        <v>2506</v>
      </c>
      <c r="B228" s="547" t="s">
        <v>2568</v>
      </c>
      <c r="C228" s="547"/>
      <c r="D228" s="545" t="s">
        <v>302</v>
      </c>
      <c r="E228" s="546">
        <v>1</v>
      </c>
      <c r="F228" s="546"/>
      <c r="G228" s="546"/>
    </row>
    <row r="229" spans="1:7">
      <c r="A229" s="543"/>
      <c r="B229" s="547" t="s">
        <v>2578</v>
      </c>
      <c r="C229" s="547"/>
      <c r="D229" s="545" t="s">
        <v>302</v>
      </c>
      <c r="E229" s="546"/>
      <c r="F229" s="546"/>
      <c r="G229" s="546"/>
    </row>
    <row r="230" spans="1:7">
      <c r="A230" s="543" t="s">
        <v>2506</v>
      </c>
      <c r="B230" s="547" t="s">
        <v>2535</v>
      </c>
      <c r="C230" s="547"/>
      <c r="D230" s="545" t="s">
        <v>302</v>
      </c>
      <c r="E230" s="546">
        <v>1</v>
      </c>
      <c r="F230" s="546"/>
      <c r="G230" s="546"/>
    </row>
    <row r="231" spans="1:7">
      <c r="A231" s="543" t="s">
        <v>2506</v>
      </c>
      <c r="B231" s="547" t="s">
        <v>2579</v>
      </c>
      <c r="C231" s="547"/>
      <c r="D231" s="545" t="s">
        <v>302</v>
      </c>
      <c r="E231" s="546">
        <v>3</v>
      </c>
      <c r="F231" s="546"/>
      <c r="G231" s="546"/>
    </row>
    <row r="232" spans="1:7">
      <c r="A232" s="543" t="s">
        <v>2506</v>
      </c>
      <c r="B232" s="547" t="s">
        <v>2563</v>
      </c>
      <c r="C232" s="547"/>
      <c r="D232" s="545" t="s">
        <v>302</v>
      </c>
      <c r="E232" s="546">
        <v>3</v>
      </c>
      <c r="F232" s="546"/>
      <c r="G232" s="546"/>
    </row>
    <row r="233" spans="1:7">
      <c r="A233" s="543" t="s">
        <v>2506</v>
      </c>
      <c r="B233" s="547" t="s">
        <v>2561</v>
      </c>
      <c r="C233" s="547"/>
      <c r="D233" s="545" t="s">
        <v>302</v>
      </c>
      <c r="E233" s="546">
        <v>1</v>
      </c>
      <c r="F233" s="546"/>
      <c r="G233" s="546"/>
    </row>
    <row r="234" spans="1:7">
      <c r="A234" s="543" t="s">
        <v>2506</v>
      </c>
      <c r="B234" s="547" t="s">
        <v>2564</v>
      </c>
      <c r="C234" s="547"/>
      <c r="D234" s="545" t="s">
        <v>302</v>
      </c>
      <c r="E234" s="546">
        <v>1</v>
      </c>
      <c r="F234" s="546"/>
      <c r="G234" s="546"/>
    </row>
    <row r="235" spans="1:7">
      <c r="A235" s="543" t="s">
        <v>2506</v>
      </c>
      <c r="B235" s="547" t="s">
        <v>2565</v>
      </c>
      <c r="C235" s="547"/>
      <c r="D235" s="545" t="s">
        <v>302</v>
      </c>
      <c r="E235" s="546">
        <v>16</v>
      </c>
      <c r="F235" s="546"/>
      <c r="G235" s="546"/>
    </row>
    <row r="236" spans="1:7">
      <c r="A236" s="543" t="s">
        <v>2506</v>
      </c>
      <c r="B236" s="547" t="s">
        <v>2580</v>
      </c>
      <c r="C236" s="547"/>
      <c r="D236" s="545" t="s">
        <v>302</v>
      </c>
      <c r="E236" s="546">
        <v>4</v>
      </c>
      <c r="F236" s="546"/>
      <c r="G236" s="546"/>
    </row>
    <row r="237" spans="1:7">
      <c r="A237" s="543" t="s">
        <v>2506</v>
      </c>
      <c r="B237" s="547" t="s">
        <v>2581</v>
      </c>
      <c r="C237" s="547"/>
      <c r="D237" s="545" t="s">
        <v>302</v>
      </c>
      <c r="E237" s="546">
        <v>2</v>
      </c>
      <c r="F237" s="546"/>
      <c r="G237" s="546"/>
    </row>
    <row r="238" spans="1:7">
      <c r="A238" s="543" t="s">
        <v>2506</v>
      </c>
      <c r="B238" s="547" t="s">
        <v>2567</v>
      </c>
      <c r="C238" s="547"/>
      <c r="D238" s="545" t="s">
        <v>302</v>
      </c>
      <c r="E238" s="546">
        <v>1</v>
      </c>
      <c r="F238" s="546"/>
      <c r="G238" s="546"/>
    </row>
    <row r="239" spans="1:7">
      <c r="A239" s="543" t="s">
        <v>2506</v>
      </c>
      <c r="B239" s="547" t="s">
        <v>2568</v>
      </c>
      <c r="C239" s="547"/>
      <c r="D239" s="545" t="s">
        <v>302</v>
      </c>
      <c r="E239" s="546">
        <v>1</v>
      </c>
      <c r="F239" s="546"/>
      <c r="G239" s="546"/>
    </row>
    <row r="240" spans="1:7">
      <c r="A240" s="543"/>
      <c r="B240" s="552" t="s">
        <v>2582</v>
      </c>
      <c r="C240" s="552"/>
      <c r="D240" s="553" t="s">
        <v>760</v>
      </c>
      <c r="E240" s="554">
        <v>1</v>
      </c>
      <c r="F240" s="562"/>
      <c r="G240" s="546"/>
    </row>
    <row r="241" spans="1:7">
      <c r="A241" s="543"/>
      <c r="B241" s="565" t="s">
        <v>2556</v>
      </c>
      <c r="C241" s="565"/>
      <c r="D241" s="545" t="s">
        <v>302</v>
      </c>
      <c r="E241" s="546">
        <v>1</v>
      </c>
      <c r="F241" s="546"/>
      <c r="G241" s="546">
        <f>E241*F241</f>
        <v>0</v>
      </c>
    </row>
    <row r="242" spans="1:7">
      <c r="A242" s="543" t="s">
        <v>301</v>
      </c>
      <c r="B242" s="567"/>
      <c r="C242" s="567"/>
      <c r="E242" s="546"/>
      <c r="F242" s="546"/>
      <c r="G242" s="546"/>
    </row>
    <row r="243" spans="1:7">
      <c r="A243" s="543"/>
      <c r="B243" s="547" t="s">
        <v>2583</v>
      </c>
      <c r="C243" s="547"/>
      <c r="E243" s="546"/>
      <c r="F243" s="546"/>
      <c r="G243" s="546"/>
    </row>
    <row r="244" spans="1:7">
      <c r="A244" s="543"/>
      <c r="B244" s="547" t="s">
        <v>2584</v>
      </c>
      <c r="C244" s="547"/>
      <c r="E244" s="546"/>
      <c r="F244" s="546"/>
      <c r="G244" s="546"/>
    </row>
    <row r="245" spans="1:7">
      <c r="A245" s="543"/>
      <c r="B245" s="547" t="s">
        <v>2558</v>
      </c>
      <c r="C245" s="547"/>
      <c r="E245" s="546"/>
      <c r="F245" s="546"/>
      <c r="G245" s="546"/>
    </row>
    <row r="246" spans="1:7">
      <c r="A246" s="543" t="s">
        <v>2506</v>
      </c>
      <c r="B246" s="547" t="s">
        <v>2585</v>
      </c>
      <c r="C246" s="547"/>
      <c r="D246" s="545" t="s">
        <v>302</v>
      </c>
      <c r="E246" s="546">
        <v>1</v>
      </c>
      <c r="F246" s="546"/>
      <c r="G246" s="546"/>
    </row>
    <row r="247" spans="1:7">
      <c r="A247" s="543" t="s">
        <v>2506</v>
      </c>
      <c r="B247" s="547" t="s">
        <v>2586</v>
      </c>
      <c r="C247" s="547"/>
      <c r="D247" s="545" t="s">
        <v>302</v>
      </c>
      <c r="E247" s="546">
        <v>1</v>
      </c>
      <c r="F247" s="546"/>
      <c r="G247" s="546"/>
    </row>
    <row r="248" spans="1:7">
      <c r="A248" s="543" t="s">
        <v>2506</v>
      </c>
      <c r="B248" s="547" t="s">
        <v>2560</v>
      </c>
      <c r="C248" s="547"/>
      <c r="D248" s="545" t="s">
        <v>302</v>
      </c>
      <c r="E248" s="546">
        <v>1</v>
      </c>
      <c r="F248" s="546"/>
      <c r="G248" s="546"/>
    </row>
    <row r="249" spans="1:7">
      <c r="A249" s="543" t="s">
        <v>2506</v>
      </c>
      <c r="B249" s="547" t="s">
        <v>2587</v>
      </c>
      <c r="C249" s="547"/>
      <c r="D249" s="545" t="s">
        <v>302</v>
      </c>
      <c r="E249" s="546">
        <v>1</v>
      </c>
      <c r="F249" s="546"/>
      <c r="G249" s="546"/>
    </row>
    <row r="250" spans="1:7">
      <c r="A250" s="543" t="s">
        <v>2506</v>
      </c>
      <c r="B250" s="547" t="s">
        <v>2562</v>
      </c>
      <c r="C250" s="547"/>
      <c r="D250" s="545" t="s">
        <v>302</v>
      </c>
      <c r="E250" s="546">
        <v>3</v>
      </c>
      <c r="F250" s="546"/>
      <c r="G250" s="546"/>
    </row>
    <row r="251" spans="1:7">
      <c r="A251" s="543" t="s">
        <v>2506</v>
      </c>
      <c r="B251" s="547" t="s">
        <v>2563</v>
      </c>
      <c r="C251" s="547"/>
      <c r="D251" s="545" t="s">
        <v>302</v>
      </c>
      <c r="E251" s="546">
        <v>3</v>
      </c>
      <c r="F251" s="546"/>
      <c r="G251" s="546"/>
    </row>
    <row r="252" spans="1:7">
      <c r="A252" s="543" t="s">
        <v>2506</v>
      </c>
      <c r="B252" s="547" t="s">
        <v>2564</v>
      </c>
      <c r="C252" s="547"/>
      <c r="D252" s="545" t="s">
        <v>302</v>
      </c>
      <c r="E252" s="546">
        <v>2</v>
      </c>
      <c r="F252" s="546"/>
      <c r="G252" s="546"/>
    </row>
    <row r="253" spans="1:7">
      <c r="A253" s="543" t="s">
        <v>2506</v>
      </c>
      <c r="B253" s="547" t="s">
        <v>2565</v>
      </c>
      <c r="C253" s="547"/>
      <c r="D253" s="545" t="s">
        <v>302</v>
      </c>
      <c r="E253" s="546">
        <v>40</v>
      </c>
      <c r="F253" s="546"/>
      <c r="G253" s="546"/>
    </row>
    <row r="254" spans="1:7">
      <c r="A254" s="543" t="s">
        <v>2506</v>
      </c>
      <c r="B254" s="547" t="s">
        <v>2566</v>
      </c>
      <c r="C254" s="547"/>
      <c r="D254" s="545" t="s">
        <v>302</v>
      </c>
      <c r="E254" s="546">
        <v>2</v>
      </c>
      <c r="F254" s="546"/>
      <c r="G254" s="546"/>
    </row>
    <row r="255" spans="1:7">
      <c r="A255" s="543" t="s">
        <v>2506</v>
      </c>
      <c r="B255" s="547" t="s">
        <v>2567</v>
      </c>
      <c r="C255" s="547"/>
      <c r="D255" s="545" t="s">
        <v>302</v>
      </c>
      <c r="E255" s="546">
        <v>1</v>
      </c>
      <c r="F255" s="546"/>
      <c r="G255" s="546"/>
    </row>
    <row r="256" spans="1:7">
      <c r="A256" s="543" t="s">
        <v>2506</v>
      </c>
      <c r="B256" s="547" t="s">
        <v>2568</v>
      </c>
      <c r="C256" s="547"/>
      <c r="D256" s="545" t="s">
        <v>302</v>
      </c>
      <c r="E256" s="546">
        <v>1</v>
      </c>
      <c r="F256" s="546"/>
      <c r="G256" s="546"/>
    </row>
    <row r="257" spans="1:7">
      <c r="A257" s="543"/>
      <c r="B257" s="552" t="s">
        <v>2582</v>
      </c>
      <c r="C257" s="552"/>
      <c r="D257" s="553" t="s">
        <v>302</v>
      </c>
      <c r="E257" s="546">
        <v>1</v>
      </c>
      <c r="F257" s="546"/>
      <c r="G257" s="546"/>
    </row>
    <row r="258" spans="1:7">
      <c r="A258" s="543"/>
      <c r="B258" s="565" t="s">
        <v>2556</v>
      </c>
      <c r="C258" s="565"/>
      <c r="D258" s="545" t="s">
        <v>302</v>
      </c>
      <c r="E258" s="546">
        <v>1</v>
      </c>
      <c r="F258" s="546"/>
      <c r="G258" s="546">
        <f>E258*F258</f>
        <v>0</v>
      </c>
    </row>
    <row r="259" spans="1:7">
      <c r="A259" s="543"/>
      <c r="B259" s="544"/>
      <c r="C259" s="544"/>
      <c r="E259" s="546"/>
      <c r="F259" s="546"/>
      <c r="G259" s="546"/>
    </row>
    <row r="260" spans="1:7">
      <c r="A260" s="543" t="s">
        <v>305</v>
      </c>
      <c r="B260" s="547" t="s">
        <v>2588</v>
      </c>
      <c r="C260" s="547"/>
      <c r="E260" s="546"/>
      <c r="F260" s="546"/>
      <c r="G260" s="546"/>
    </row>
    <row r="261" spans="1:7">
      <c r="A261" s="543"/>
      <c r="B261" s="547" t="s">
        <v>2589</v>
      </c>
      <c r="C261" s="547"/>
      <c r="E261" s="546"/>
      <c r="F261" s="546"/>
      <c r="G261" s="546"/>
    </row>
    <row r="262" spans="1:7">
      <c r="A262" s="543"/>
      <c r="B262" s="547" t="s">
        <v>2558</v>
      </c>
      <c r="C262" s="547"/>
      <c r="E262" s="546"/>
      <c r="F262" s="546"/>
      <c r="G262" s="546"/>
    </row>
    <row r="263" spans="1:7">
      <c r="A263" s="543" t="s">
        <v>2506</v>
      </c>
      <c r="B263" s="547" t="s">
        <v>2535</v>
      </c>
      <c r="C263" s="547"/>
      <c r="D263" s="545" t="s">
        <v>302</v>
      </c>
      <c r="E263" s="546">
        <v>1</v>
      </c>
      <c r="F263" s="546"/>
      <c r="G263" s="546"/>
    </row>
    <row r="264" spans="1:7">
      <c r="A264" s="543" t="s">
        <v>2506</v>
      </c>
      <c r="B264" s="547" t="s">
        <v>2559</v>
      </c>
      <c r="C264" s="547"/>
      <c r="D264" s="545" t="s">
        <v>302</v>
      </c>
      <c r="E264" s="546">
        <v>1</v>
      </c>
      <c r="F264" s="546"/>
      <c r="G264" s="546"/>
    </row>
    <row r="265" spans="1:7">
      <c r="A265" s="543" t="s">
        <v>2506</v>
      </c>
      <c r="B265" s="547" t="s">
        <v>2560</v>
      </c>
      <c r="C265" s="547"/>
      <c r="D265" s="545" t="s">
        <v>302</v>
      </c>
      <c r="E265" s="546">
        <v>1</v>
      </c>
      <c r="F265" s="546"/>
      <c r="G265" s="546"/>
    </row>
    <row r="266" spans="1:7">
      <c r="A266" s="543" t="s">
        <v>2506</v>
      </c>
      <c r="B266" s="547" t="s">
        <v>2587</v>
      </c>
      <c r="C266" s="547"/>
      <c r="D266" s="545" t="s">
        <v>302</v>
      </c>
      <c r="E266" s="546">
        <v>1</v>
      </c>
      <c r="F266" s="546"/>
      <c r="G266" s="546"/>
    </row>
    <row r="267" spans="1:7">
      <c r="A267" s="543" t="s">
        <v>2506</v>
      </c>
      <c r="B267" s="547" t="s">
        <v>2562</v>
      </c>
      <c r="C267" s="547"/>
      <c r="D267" s="545" t="s">
        <v>302</v>
      </c>
      <c r="E267" s="546">
        <v>3</v>
      </c>
      <c r="F267" s="546"/>
      <c r="G267" s="546"/>
    </row>
    <row r="268" spans="1:7">
      <c r="A268" s="543" t="s">
        <v>2506</v>
      </c>
      <c r="B268" s="547" t="s">
        <v>2563</v>
      </c>
      <c r="C268" s="547"/>
      <c r="D268" s="545" t="s">
        <v>302</v>
      </c>
      <c r="E268" s="546">
        <v>3</v>
      </c>
      <c r="F268" s="546"/>
      <c r="G268" s="546"/>
    </row>
    <row r="269" spans="1:7" ht="25.5">
      <c r="A269" s="543" t="s">
        <v>2506</v>
      </c>
      <c r="B269" s="547" t="s">
        <v>2574</v>
      </c>
      <c r="C269" s="547"/>
      <c r="D269" s="545" t="s">
        <v>302</v>
      </c>
      <c r="E269" s="546">
        <v>2</v>
      </c>
      <c r="F269" s="546"/>
      <c r="G269" s="546"/>
    </row>
    <row r="270" spans="1:7">
      <c r="A270" s="543" t="s">
        <v>2506</v>
      </c>
      <c r="B270" s="547" t="s">
        <v>2565</v>
      </c>
      <c r="C270" s="547"/>
      <c r="D270" s="545" t="s">
        <v>302</v>
      </c>
      <c r="E270" s="546">
        <v>23</v>
      </c>
      <c r="F270" s="546"/>
      <c r="G270" s="546"/>
    </row>
    <row r="271" spans="1:7">
      <c r="A271" s="543" t="s">
        <v>2506</v>
      </c>
      <c r="B271" s="547" t="s">
        <v>2590</v>
      </c>
      <c r="C271" s="547"/>
      <c r="D271" s="545" t="s">
        <v>302</v>
      </c>
      <c r="E271" s="546">
        <v>1</v>
      </c>
      <c r="F271" s="546"/>
      <c r="G271" s="546"/>
    </row>
    <row r="272" spans="1:7" ht="25.5">
      <c r="A272" s="543"/>
      <c r="B272" s="547" t="s">
        <v>2575</v>
      </c>
      <c r="C272" s="547"/>
      <c r="D272" s="545" t="s">
        <v>302</v>
      </c>
      <c r="E272" s="546">
        <v>1</v>
      </c>
      <c r="F272" s="546"/>
      <c r="G272" s="546"/>
    </row>
    <row r="273" spans="1:7">
      <c r="A273" s="543" t="s">
        <v>2506</v>
      </c>
      <c r="B273" s="547" t="s">
        <v>2567</v>
      </c>
      <c r="C273" s="547"/>
      <c r="D273" s="545" t="s">
        <v>302</v>
      </c>
      <c r="E273" s="546">
        <v>1</v>
      </c>
      <c r="F273" s="546"/>
      <c r="G273" s="546"/>
    </row>
    <row r="274" spans="1:7">
      <c r="A274" s="543" t="s">
        <v>2506</v>
      </c>
      <c r="B274" s="547" t="s">
        <v>2568</v>
      </c>
      <c r="C274" s="547"/>
      <c r="D274" s="545" t="s">
        <v>302</v>
      </c>
      <c r="E274" s="546">
        <v>1</v>
      </c>
      <c r="F274" s="546"/>
      <c r="G274" s="546"/>
    </row>
    <row r="275" spans="1:7">
      <c r="A275" s="543"/>
      <c r="B275" s="547" t="s">
        <v>2578</v>
      </c>
      <c r="C275" s="547"/>
      <c r="E275" s="546"/>
      <c r="F275" s="546"/>
      <c r="G275" s="546"/>
    </row>
    <row r="276" spans="1:7">
      <c r="A276" s="543" t="s">
        <v>2506</v>
      </c>
      <c r="B276" s="547" t="s">
        <v>2535</v>
      </c>
      <c r="C276" s="547"/>
      <c r="D276" s="545" t="s">
        <v>302</v>
      </c>
      <c r="E276" s="546">
        <v>1</v>
      </c>
      <c r="F276" s="546"/>
      <c r="G276" s="546"/>
    </row>
    <row r="277" spans="1:7">
      <c r="A277" s="543" t="s">
        <v>2506</v>
      </c>
      <c r="B277" s="547" t="s">
        <v>2562</v>
      </c>
      <c r="C277" s="547"/>
      <c r="D277" s="545" t="s">
        <v>302</v>
      </c>
      <c r="E277" s="546">
        <v>3</v>
      </c>
      <c r="F277" s="546"/>
      <c r="G277" s="546"/>
    </row>
    <row r="278" spans="1:7">
      <c r="A278" s="543" t="s">
        <v>2506</v>
      </c>
      <c r="B278" s="547" t="s">
        <v>2563</v>
      </c>
      <c r="C278" s="547"/>
      <c r="D278" s="545" t="s">
        <v>302</v>
      </c>
      <c r="E278" s="546">
        <v>3</v>
      </c>
      <c r="F278" s="546"/>
      <c r="G278" s="546"/>
    </row>
    <row r="279" spans="1:7" ht="25.5">
      <c r="A279" s="543" t="s">
        <v>2506</v>
      </c>
      <c r="B279" s="547" t="s">
        <v>2574</v>
      </c>
      <c r="C279" s="547"/>
      <c r="D279" s="545" t="s">
        <v>302</v>
      </c>
      <c r="E279" s="546">
        <v>1</v>
      </c>
      <c r="F279" s="546"/>
      <c r="G279" s="546"/>
    </row>
    <row r="280" spans="1:7">
      <c r="A280" s="543" t="s">
        <v>2506</v>
      </c>
      <c r="B280" s="547" t="s">
        <v>2565</v>
      </c>
      <c r="C280" s="547"/>
      <c r="D280" s="545" t="s">
        <v>302</v>
      </c>
      <c r="E280" s="546">
        <v>6</v>
      </c>
      <c r="F280" s="546"/>
      <c r="G280" s="546"/>
    </row>
    <row r="281" spans="1:7">
      <c r="A281" s="543" t="s">
        <v>2506</v>
      </c>
      <c r="B281" s="547" t="s">
        <v>2567</v>
      </c>
      <c r="C281" s="547"/>
      <c r="D281" s="545" t="s">
        <v>302</v>
      </c>
      <c r="E281" s="546">
        <v>1</v>
      </c>
      <c r="F281" s="546"/>
      <c r="G281" s="546"/>
    </row>
    <row r="282" spans="1:7">
      <c r="A282" s="543" t="s">
        <v>2506</v>
      </c>
      <c r="B282" s="547" t="s">
        <v>2568</v>
      </c>
      <c r="C282" s="547"/>
      <c r="D282" s="545" t="s">
        <v>302</v>
      </c>
      <c r="E282" s="546">
        <v>1</v>
      </c>
      <c r="F282" s="546"/>
      <c r="G282" s="546"/>
    </row>
    <row r="283" spans="1:7">
      <c r="A283" s="543" t="s">
        <v>2506</v>
      </c>
      <c r="B283" s="552" t="s">
        <v>2582</v>
      </c>
      <c r="C283" s="552"/>
      <c r="D283" s="553" t="s">
        <v>302</v>
      </c>
      <c r="E283" s="554">
        <v>1</v>
      </c>
      <c r="F283" s="546"/>
      <c r="G283" s="546"/>
    </row>
    <row r="284" spans="1:7">
      <c r="A284" s="543"/>
      <c r="B284" s="565" t="s">
        <v>2556</v>
      </c>
      <c r="C284" s="565"/>
      <c r="D284" s="545" t="s">
        <v>302</v>
      </c>
      <c r="E284" s="546">
        <v>1</v>
      </c>
      <c r="F284" s="546"/>
      <c r="G284" s="546">
        <f>E284*F284</f>
        <v>0</v>
      </c>
    </row>
    <row r="285" spans="1:7">
      <c r="A285" s="543"/>
      <c r="B285" s="544"/>
      <c r="C285" s="544"/>
      <c r="E285" s="546"/>
      <c r="F285" s="546"/>
      <c r="G285" s="546"/>
    </row>
    <row r="286" spans="1:7">
      <c r="A286" s="543" t="s">
        <v>1501</v>
      </c>
      <c r="B286" s="547" t="s">
        <v>2591</v>
      </c>
      <c r="C286" s="547"/>
      <c r="E286" s="546"/>
      <c r="F286" s="546"/>
      <c r="G286" s="546"/>
    </row>
    <row r="287" spans="1:7">
      <c r="A287" s="543"/>
      <c r="B287" s="547" t="s">
        <v>2592</v>
      </c>
      <c r="C287" s="547"/>
      <c r="E287" s="546"/>
      <c r="F287" s="546"/>
      <c r="G287" s="546"/>
    </row>
    <row r="288" spans="1:7">
      <c r="A288" s="543"/>
      <c r="B288" s="547" t="s">
        <v>2558</v>
      </c>
      <c r="C288" s="547"/>
      <c r="E288" s="546"/>
      <c r="F288" s="546"/>
      <c r="G288" s="546"/>
    </row>
    <row r="289" spans="1:7">
      <c r="A289" s="543" t="s">
        <v>2506</v>
      </c>
      <c r="B289" s="547" t="s">
        <v>2535</v>
      </c>
      <c r="C289" s="547"/>
      <c r="D289" s="545" t="s">
        <v>302</v>
      </c>
      <c r="E289" s="546">
        <v>1</v>
      </c>
      <c r="F289" s="546"/>
      <c r="G289" s="546"/>
    </row>
    <row r="290" spans="1:7">
      <c r="A290" s="543" t="s">
        <v>2506</v>
      </c>
      <c r="B290" s="547" t="s">
        <v>2559</v>
      </c>
      <c r="C290" s="547"/>
      <c r="D290" s="545" t="s">
        <v>302</v>
      </c>
      <c r="E290" s="546">
        <v>1</v>
      </c>
      <c r="F290" s="546"/>
      <c r="G290" s="546"/>
    </row>
    <row r="291" spans="1:7">
      <c r="A291" s="543" t="s">
        <v>2506</v>
      </c>
      <c r="B291" s="547" t="s">
        <v>2560</v>
      </c>
      <c r="C291" s="547"/>
      <c r="D291" s="545" t="s">
        <v>302</v>
      </c>
      <c r="E291" s="546">
        <v>1</v>
      </c>
      <c r="F291" s="546"/>
      <c r="G291" s="546"/>
    </row>
    <row r="292" spans="1:7">
      <c r="A292" s="543" t="s">
        <v>2506</v>
      </c>
      <c r="B292" s="547" t="s">
        <v>2587</v>
      </c>
      <c r="C292" s="547"/>
      <c r="D292" s="545" t="s">
        <v>302</v>
      </c>
      <c r="E292" s="546">
        <v>1</v>
      </c>
      <c r="F292" s="546"/>
      <c r="G292" s="546"/>
    </row>
    <row r="293" spans="1:7">
      <c r="A293" s="543" t="s">
        <v>2506</v>
      </c>
      <c r="B293" s="547" t="s">
        <v>2562</v>
      </c>
      <c r="C293" s="547"/>
      <c r="D293" s="545" t="s">
        <v>302</v>
      </c>
      <c r="E293" s="546">
        <v>3</v>
      </c>
      <c r="F293" s="546"/>
      <c r="G293" s="546"/>
    </row>
    <row r="294" spans="1:7">
      <c r="A294" s="543" t="s">
        <v>2506</v>
      </c>
      <c r="B294" s="547" t="s">
        <v>2563</v>
      </c>
      <c r="C294" s="547"/>
      <c r="D294" s="545" t="s">
        <v>302</v>
      </c>
      <c r="E294" s="546">
        <v>3</v>
      </c>
      <c r="F294" s="546"/>
      <c r="G294" s="546"/>
    </row>
    <row r="295" spans="1:7" ht="25.5">
      <c r="A295" s="543" t="s">
        <v>2506</v>
      </c>
      <c r="B295" s="547" t="s">
        <v>2574</v>
      </c>
      <c r="C295" s="547"/>
      <c r="D295" s="545" t="s">
        <v>302</v>
      </c>
      <c r="E295" s="546">
        <v>2</v>
      </c>
      <c r="F295" s="546"/>
      <c r="G295" s="546"/>
    </row>
    <row r="296" spans="1:7">
      <c r="A296" s="543"/>
      <c r="B296" s="547" t="s">
        <v>2565</v>
      </c>
      <c r="C296" s="547"/>
      <c r="D296" s="545" t="s">
        <v>302</v>
      </c>
      <c r="E296" s="546">
        <v>29</v>
      </c>
      <c r="F296" s="546"/>
      <c r="G296" s="546"/>
    </row>
    <row r="297" spans="1:7">
      <c r="A297" s="543" t="s">
        <v>2506</v>
      </c>
      <c r="B297" s="547" t="s">
        <v>2590</v>
      </c>
      <c r="C297" s="547"/>
      <c r="D297" s="545" t="s">
        <v>302</v>
      </c>
      <c r="E297" s="546">
        <v>1</v>
      </c>
      <c r="F297" s="546"/>
      <c r="G297" s="546"/>
    </row>
    <row r="298" spans="1:7">
      <c r="A298" s="543" t="s">
        <v>2506</v>
      </c>
      <c r="B298" s="547" t="s">
        <v>2567</v>
      </c>
      <c r="C298" s="547"/>
      <c r="D298" s="545" t="s">
        <v>302</v>
      </c>
      <c r="E298" s="546">
        <v>1</v>
      </c>
      <c r="F298" s="546"/>
      <c r="G298" s="546"/>
    </row>
    <row r="299" spans="1:7">
      <c r="A299" s="543" t="s">
        <v>2506</v>
      </c>
      <c r="B299" s="547" t="s">
        <v>2568</v>
      </c>
      <c r="C299" s="547"/>
      <c r="E299" s="546"/>
      <c r="F299" s="546"/>
      <c r="G299" s="546"/>
    </row>
    <row r="300" spans="1:7">
      <c r="A300" s="543"/>
      <c r="B300" s="547" t="s">
        <v>2578</v>
      </c>
      <c r="C300" s="547"/>
      <c r="E300" s="546"/>
      <c r="F300" s="546"/>
      <c r="G300" s="546"/>
    </row>
    <row r="301" spans="1:7">
      <c r="A301" s="543" t="s">
        <v>2506</v>
      </c>
      <c r="B301" s="547" t="s">
        <v>2535</v>
      </c>
      <c r="C301" s="547"/>
      <c r="D301" s="545" t="s">
        <v>302</v>
      </c>
      <c r="E301" s="546">
        <v>1</v>
      </c>
      <c r="F301" s="546"/>
      <c r="G301" s="546"/>
    </row>
    <row r="302" spans="1:7">
      <c r="A302" s="543" t="s">
        <v>2506</v>
      </c>
      <c r="B302" s="547" t="s">
        <v>2562</v>
      </c>
      <c r="C302" s="547"/>
      <c r="D302" s="545" t="s">
        <v>302</v>
      </c>
      <c r="E302" s="546">
        <v>3</v>
      </c>
      <c r="F302" s="546"/>
      <c r="G302" s="546"/>
    </row>
    <row r="303" spans="1:7">
      <c r="A303" s="543" t="s">
        <v>2506</v>
      </c>
      <c r="B303" s="547" t="s">
        <v>2563</v>
      </c>
      <c r="C303" s="547"/>
      <c r="D303" s="545" t="s">
        <v>302</v>
      </c>
      <c r="E303" s="546">
        <v>3</v>
      </c>
      <c r="F303" s="546"/>
      <c r="G303" s="546"/>
    </row>
    <row r="304" spans="1:7" ht="25.5">
      <c r="A304" s="543" t="s">
        <v>2506</v>
      </c>
      <c r="B304" s="547" t="s">
        <v>2574</v>
      </c>
      <c r="C304" s="547"/>
      <c r="D304" s="545" t="s">
        <v>302</v>
      </c>
      <c r="E304" s="546">
        <v>1</v>
      </c>
      <c r="F304" s="546"/>
      <c r="G304" s="546"/>
    </row>
    <row r="305" spans="1:7">
      <c r="A305" s="543" t="s">
        <v>2506</v>
      </c>
      <c r="B305" s="547" t="s">
        <v>2565</v>
      </c>
      <c r="C305" s="547"/>
      <c r="D305" s="545" t="s">
        <v>302</v>
      </c>
      <c r="E305" s="546">
        <v>6</v>
      </c>
      <c r="F305" s="546"/>
      <c r="G305" s="546"/>
    </row>
    <row r="306" spans="1:7">
      <c r="A306" s="543" t="s">
        <v>2506</v>
      </c>
      <c r="B306" s="547" t="s">
        <v>2567</v>
      </c>
      <c r="C306" s="547"/>
      <c r="D306" s="545" t="s">
        <v>302</v>
      </c>
      <c r="E306" s="546">
        <v>1</v>
      </c>
      <c r="F306" s="546"/>
      <c r="G306" s="546"/>
    </row>
    <row r="307" spans="1:7">
      <c r="A307" s="543" t="s">
        <v>2506</v>
      </c>
      <c r="B307" s="547" t="s">
        <v>2568</v>
      </c>
      <c r="C307" s="547"/>
      <c r="D307" s="545" t="s">
        <v>302</v>
      </c>
      <c r="E307" s="546">
        <v>1</v>
      </c>
      <c r="F307" s="546"/>
      <c r="G307" s="546"/>
    </row>
    <row r="308" spans="1:7">
      <c r="A308" s="559" t="s">
        <v>2506</v>
      </c>
      <c r="B308" s="552" t="s">
        <v>2582</v>
      </c>
      <c r="C308" s="552"/>
      <c r="D308" s="553" t="s">
        <v>302</v>
      </c>
      <c r="E308" s="554">
        <v>1</v>
      </c>
      <c r="F308" s="558"/>
      <c r="G308" s="546"/>
    </row>
    <row r="309" spans="1:7">
      <c r="A309" s="543"/>
      <c r="B309" s="565" t="s">
        <v>2556</v>
      </c>
      <c r="C309" s="565"/>
      <c r="D309" s="545" t="s">
        <v>302</v>
      </c>
      <c r="E309" s="546">
        <v>1</v>
      </c>
      <c r="F309" s="568"/>
      <c r="G309" s="546">
        <f>E309*F309</f>
        <v>0</v>
      </c>
    </row>
    <row r="310" spans="1:7">
      <c r="A310" s="543"/>
      <c r="B310" s="544"/>
      <c r="C310" s="544"/>
      <c r="E310" s="546"/>
      <c r="F310" s="546"/>
      <c r="G310" s="546"/>
    </row>
    <row r="311" spans="1:7">
      <c r="A311" s="543" t="s">
        <v>1502</v>
      </c>
      <c r="B311" s="547" t="s">
        <v>2593</v>
      </c>
      <c r="C311" s="547"/>
      <c r="E311" s="546"/>
      <c r="F311" s="546"/>
      <c r="G311" s="546"/>
    </row>
    <row r="312" spans="1:7">
      <c r="A312" s="543"/>
      <c r="B312" s="547" t="s">
        <v>2594</v>
      </c>
      <c r="C312" s="547"/>
      <c r="E312" s="546"/>
      <c r="F312" s="546"/>
      <c r="G312" s="546"/>
    </row>
    <row r="313" spans="1:7">
      <c r="A313" s="543"/>
      <c r="B313" s="547" t="s">
        <v>2558</v>
      </c>
      <c r="C313" s="547"/>
      <c r="E313" s="546"/>
      <c r="F313" s="546"/>
      <c r="G313" s="546"/>
    </row>
    <row r="314" spans="1:7">
      <c r="A314" s="543" t="s">
        <v>2506</v>
      </c>
      <c r="B314" s="547" t="s">
        <v>2535</v>
      </c>
      <c r="C314" s="547"/>
      <c r="D314" s="545" t="s">
        <v>302</v>
      </c>
      <c r="E314" s="546">
        <v>1</v>
      </c>
      <c r="F314" s="546"/>
      <c r="G314" s="546"/>
    </row>
    <row r="315" spans="1:7">
      <c r="A315" s="543" t="s">
        <v>2506</v>
      </c>
      <c r="B315" s="547" t="s">
        <v>2559</v>
      </c>
      <c r="C315" s="547"/>
      <c r="D315" s="545" t="s">
        <v>302</v>
      </c>
      <c r="E315" s="546">
        <v>1</v>
      </c>
      <c r="F315" s="546"/>
      <c r="G315" s="546"/>
    </row>
    <row r="316" spans="1:7">
      <c r="A316" s="543" t="s">
        <v>2506</v>
      </c>
      <c r="B316" s="547" t="s">
        <v>2560</v>
      </c>
      <c r="C316" s="547"/>
      <c r="D316" s="545" t="s">
        <v>302</v>
      </c>
      <c r="E316" s="546">
        <v>1</v>
      </c>
      <c r="F316" s="546"/>
      <c r="G316" s="546"/>
    </row>
    <row r="317" spans="1:7">
      <c r="A317" s="543" t="s">
        <v>2506</v>
      </c>
      <c r="B317" s="547" t="s">
        <v>2587</v>
      </c>
      <c r="C317" s="547"/>
      <c r="D317" s="545" t="s">
        <v>302</v>
      </c>
      <c r="E317" s="546">
        <v>1</v>
      </c>
      <c r="F317" s="546"/>
      <c r="G317" s="546"/>
    </row>
    <row r="318" spans="1:7">
      <c r="A318" s="543" t="s">
        <v>2506</v>
      </c>
      <c r="B318" s="547" t="s">
        <v>2562</v>
      </c>
      <c r="C318" s="547"/>
      <c r="D318" s="545" t="s">
        <v>302</v>
      </c>
      <c r="E318" s="546">
        <v>3</v>
      </c>
      <c r="F318" s="546"/>
      <c r="G318" s="546"/>
    </row>
    <row r="319" spans="1:7">
      <c r="A319" s="543" t="s">
        <v>2506</v>
      </c>
      <c r="B319" s="547" t="s">
        <v>2563</v>
      </c>
      <c r="C319" s="547"/>
      <c r="D319" s="545" t="s">
        <v>302</v>
      </c>
      <c r="E319" s="546">
        <v>3</v>
      </c>
      <c r="F319" s="546"/>
      <c r="G319" s="546"/>
    </row>
    <row r="320" spans="1:7" ht="25.5">
      <c r="A320" s="543" t="s">
        <v>2506</v>
      </c>
      <c r="B320" s="547" t="s">
        <v>2574</v>
      </c>
      <c r="C320" s="547"/>
      <c r="D320" s="545" t="s">
        <v>302</v>
      </c>
      <c r="E320" s="546">
        <v>2</v>
      </c>
      <c r="F320" s="546"/>
      <c r="G320" s="546"/>
    </row>
    <row r="321" spans="1:7">
      <c r="A321" s="543"/>
      <c r="B321" s="547" t="s">
        <v>2565</v>
      </c>
      <c r="C321" s="547"/>
      <c r="D321" s="545" t="s">
        <v>302</v>
      </c>
      <c r="E321" s="546">
        <v>27</v>
      </c>
      <c r="F321" s="546"/>
      <c r="G321" s="546"/>
    </row>
    <row r="322" spans="1:7">
      <c r="A322" s="543" t="s">
        <v>2506</v>
      </c>
      <c r="B322" s="547" t="s">
        <v>2590</v>
      </c>
      <c r="C322" s="547"/>
      <c r="D322" s="545" t="s">
        <v>302</v>
      </c>
      <c r="E322" s="546">
        <v>3</v>
      </c>
      <c r="F322" s="546"/>
      <c r="G322" s="546"/>
    </row>
    <row r="323" spans="1:7">
      <c r="A323" s="543" t="s">
        <v>2506</v>
      </c>
      <c r="B323" s="547" t="s">
        <v>2567</v>
      </c>
      <c r="C323" s="547"/>
      <c r="D323" s="545" t="s">
        <v>302</v>
      </c>
      <c r="E323" s="546">
        <v>1</v>
      </c>
      <c r="F323" s="546"/>
      <c r="G323" s="546"/>
    </row>
    <row r="324" spans="1:7">
      <c r="A324" s="543" t="s">
        <v>2506</v>
      </c>
      <c r="B324" s="547" t="s">
        <v>2568</v>
      </c>
      <c r="C324" s="547"/>
      <c r="D324" s="545" t="s">
        <v>302</v>
      </c>
      <c r="E324" s="546">
        <v>1</v>
      </c>
      <c r="F324" s="546"/>
      <c r="G324" s="546"/>
    </row>
    <row r="325" spans="1:7">
      <c r="A325" s="543"/>
      <c r="B325" s="547" t="s">
        <v>2578</v>
      </c>
      <c r="C325" s="547"/>
      <c r="E325" s="546"/>
      <c r="F325" s="546"/>
      <c r="G325" s="546"/>
    </row>
    <row r="326" spans="1:7">
      <c r="A326" s="543" t="s">
        <v>2506</v>
      </c>
      <c r="B326" s="547" t="s">
        <v>2535</v>
      </c>
      <c r="C326" s="547"/>
      <c r="D326" s="545" t="s">
        <v>302</v>
      </c>
      <c r="E326" s="546">
        <v>1</v>
      </c>
      <c r="F326" s="546"/>
      <c r="G326" s="546"/>
    </row>
    <row r="327" spans="1:7">
      <c r="A327" s="543" t="s">
        <v>2506</v>
      </c>
      <c r="B327" s="547" t="s">
        <v>2562</v>
      </c>
      <c r="C327" s="547"/>
      <c r="D327" s="545" t="s">
        <v>302</v>
      </c>
      <c r="E327" s="546">
        <v>3</v>
      </c>
      <c r="F327" s="546"/>
      <c r="G327" s="546"/>
    </row>
    <row r="328" spans="1:7">
      <c r="A328" s="543" t="s">
        <v>2506</v>
      </c>
      <c r="B328" s="547" t="s">
        <v>2563</v>
      </c>
      <c r="C328" s="547"/>
      <c r="D328" s="545" t="s">
        <v>302</v>
      </c>
      <c r="E328" s="546">
        <v>3</v>
      </c>
      <c r="F328" s="546"/>
      <c r="G328" s="546"/>
    </row>
    <row r="329" spans="1:7" ht="25.5">
      <c r="A329" s="543" t="s">
        <v>2506</v>
      </c>
      <c r="B329" s="547" t="s">
        <v>2574</v>
      </c>
      <c r="C329" s="547"/>
      <c r="D329" s="545" t="s">
        <v>302</v>
      </c>
      <c r="E329" s="546">
        <v>1</v>
      </c>
      <c r="F329" s="546"/>
      <c r="G329" s="546"/>
    </row>
    <row r="330" spans="1:7">
      <c r="A330" s="543" t="s">
        <v>2506</v>
      </c>
      <c r="B330" s="547" t="s">
        <v>2565</v>
      </c>
      <c r="C330" s="547"/>
      <c r="D330" s="545" t="s">
        <v>302</v>
      </c>
      <c r="E330" s="546">
        <v>12</v>
      </c>
      <c r="F330" s="546"/>
      <c r="G330" s="546"/>
    </row>
    <row r="331" spans="1:7">
      <c r="A331" s="543" t="s">
        <v>2506</v>
      </c>
      <c r="B331" s="547" t="s">
        <v>2567</v>
      </c>
      <c r="C331" s="547"/>
      <c r="D331" s="545" t="s">
        <v>302</v>
      </c>
      <c r="E331" s="546">
        <v>1</v>
      </c>
      <c r="F331" s="546"/>
      <c r="G331" s="546"/>
    </row>
    <row r="332" spans="1:7">
      <c r="A332" s="543" t="s">
        <v>2506</v>
      </c>
      <c r="B332" s="547" t="s">
        <v>2568</v>
      </c>
      <c r="C332" s="547"/>
      <c r="D332" s="545" t="s">
        <v>302</v>
      </c>
      <c r="E332" s="546">
        <v>1</v>
      </c>
      <c r="F332" s="546"/>
      <c r="G332" s="546"/>
    </row>
    <row r="333" spans="1:7">
      <c r="A333" s="559" t="s">
        <v>2506</v>
      </c>
      <c r="B333" s="552" t="s">
        <v>2582</v>
      </c>
      <c r="C333" s="552"/>
      <c r="D333" s="553" t="s">
        <v>302</v>
      </c>
      <c r="E333" s="554">
        <v>1</v>
      </c>
      <c r="F333" s="558"/>
      <c r="G333" s="546"/>
    </row>
    <row r="334" spans="1:7">
      <c r="A334" s="543"/>
      <c r="B334" s="565" t="s">
        <v>2556</v>
      </c>
      <c r="C334" s="565"/>
      <c r="D334" s="545" t="s">
        <v>302</v>
      </c>
      <c r="E334" s="546">
        <v>1</v>
      </c>
      <c r="F334" s="546"/>
      <c r="G334" s="546">
        <f>E334*F334</f>
        <v>0</v>
      </c>
    </row>
    <row r="335" spans="1:7">
      <c r="A335" s="543"/>
      <c r="B335" s="544"/>
      <c r="C335" s="544"/>
      <c r="E335" s="546"/>
      <c r="F335" s="546"/>
      <c r="G335" s="546"/>
    </row>
    <row r="336" spans="1:7">
      <c r="A336" s="543" t="s">
        <v>1506</v>
      </c>
      <c r="B336" s="547" t="s">
        <v>2595</v>
      </c>
      <c r="C336" s="547"/>
      <c r="E336" s="546"/>
      <c r="F336" s="546"/>
      <c r="G336" s="546"/>
    </row>
    <row r="337" spans="1:7">
      <c r="A337" s="543"/>
      <c r="B337" s="547" t="s">
        <v>2596</v>
      </c>
      <c r="C337" s="547"/>
      <c r="E337" s="546"/>
      <c r="F337" s="546"/>
      <c r="G337" s="546"/>
    </row>
    <row r="338" spans="1:7">
      <c r="A338" s="543"/>
      <c r="B338" s="547" t="s">
        <v>2558</v>
      </c>
      <c r="C338" s="547"/>
      <c r="E338" s="546"/>
      <c r="F338" s="546"/>
      <c r="G338" s="546"/>
    </row>
    <row r="339" spans="1:7">
      <c r="A339" s="543" t="s">
        <v>2506</v>
      </c>
      <c r="B339" s="547" t="s">
        <v>2535</v>
      </c>
      <c r="C339" s="547"/>
      <c r="D339" s="545" t="s">
        <v>302</v>
      </c>
      <c r="E339" s="546">
        <v>1</v>
      </c>
      <c r="F339" s="546"/>
      <c r="G339" s="546"/>
    </row>
    <row r="340" spans="1:7">
      <c r="A340" s="543" t="s">
        <v>2506</v>
      </c>
      <c r="B340" s="547" t="s">
        <v>2559</v>
      </c>
      <c r="C340" s="547"/>
      <c r="D340" s="545" t="s">
        <v>302</v>
      </c>
      <c r="E340" s="546">
        <v>1</v>
      </c>
      <c r="F340" s="546"/>
      <c r="G340" s="546"/>
    </row>
    <row r="341" spans="1:7">
      <c r="A341" s="543" t="s">
        <v>2506</v>
      </c>
      <c r="B341" s="547" t="s">
        <v>2560</v>
      </c>
      <c r="C341" s="547"/>
      <c r="D341" s="545" t="s">
        <v>302</v>
      </c>
      <c r="E341" s="546">
        <v>1</v>
      </c>
      <c r="F341" s="546"/>
      <c r="G341" s="546"/>
    </row>
    <row r="342" spans="1:7">
      <c r="A342" s="543" t="s">
        <v>2506</v>
      </c>
      <c r="B342" s="547" t="s">
        <v>2587</v>
      </c>
      <c r="C342" s="547"/>
      <c r="D342" s="545" t="s">
        <v>302</v>
      </c>
      <c r="E342" s="546">
        <v>1</v>
      </c>
      <c r="F342" s="546"/>
      <c r="G342" s="546"/>
    </row>
    <row r="343" spans="1:7">
      <c r="A343" s="543" t="s">
        <v>2506</v>
      </c>
      <c r="B343" s="547" t="s">
        <v>2562</v>
      </c>
      <c r="C343" s="547"/>
      <c r="D343" s="545" t="s">
        <v>302</v>
      </c>
      <c r="E343" s="546">
        <v>3</v>
      </c>
      <c r="F343" s="546"/>
      <c r="G343" s="546"/>
    </row>
    <row r="344" spans="1:7">
      <c r="A344" s="543" t="s">
        <v>2506</v>
      </c>
      <c r="B344" s="547" t="s">
        <v>2563</v>
      </c>
      <c r="C344" s="547"/>
      <c r="D344" s="545" t="s">
        <v>302</v>
      </c>
      <c r="E344" s="546">
        <v>3</v>
      </c>
      <c r="F344" s="546"/>
      <c r="G344" s="546"/>
    </row>
    <row r="345" spans="1:7" ht="25.5">
      <c r="A345" s="543" t="s">
        <v>2506</v>
      </c>
      <c r="B345" s="547" t="s">
        <v>2574</v>
      </c>
      <c r="C345" s="547"/>
      <c r="D345" s="545" t="s">
        <v>302</v>
      </c>
      <c r="E345" s="546">
        <v>2</v>
      </c>
      <c r="F345" s="546"/>
      <c r="G345" s="546"/>
    </row>
    <row r="346" spans="1:7">
      <c r="A346" s="543"/>
      <c r="B346" s="547" t="s">
        <v>2565</v>
      </c>
      <c r="C346" s="547"/>
      <c r="D346" s="545" t="s">
        <v>302</v>
      </c>
      <c r="E346" s="546">
        <v>33</v>
      </c>
      <c r="F346" s="546"/>
      <c r="G346" s="546"/>
    </row>
    <row r="347" spans="1:7">
      <c r="A347" s="543" t="s">
        <v>2506</v>
      </c>
      <c r="B347" s="547" t="s">
        <v>2590</v>
      </c>
      <c r="C347" s="547"/>
      <c r="D347" s="545" t="s">
        <v>302</v>
      </c>
      <c r="E347" s="546">
        <v>3</v>
      </c>
      <c r="F347" s="546"/>
      <c r="G347" s="546"/>
    </row>
    <row r="348" spans="1:7">
      <c r="A348" s="543" t="s">
        <v>2506</v>
      </c>
      <c r="B348" s="547" t="s">
        <v>2567</v>
      </c>
      <c r="C348" s="547"/>
      <c r="D348" s="545" t="s">
        <v>302</v>
      </c>
      <c r="E348" s="546">
        <v>1</v>
      </c>
      <c r="F348" s="546"/>
      <c r="G348" s="546"/>
    </row>
    <row r="349" spans="1:7">
      <c r="A349" s="543" t="s">
        <v>2506</v>
      </c>
      <c r="B349" s="547" t="s">
        <v>2568</v>
      </c>
      <c r="C349" s="547"/>
      <c r="D349" s="545" t="s">
        <v>302</v>
      </c>
      <c r="E349" s="546">
        <v>1</v>
      </c>
      <c r="F349" s="546"/>
      <c r="G349" s="546"/>
    </row>
    <row r="350" spans="1:7">
      <c r="A350" s="543"/>
      <c r="B350" s="547" t="s">
        <v>2578</v>
      </c>
      <c r="C350" s="547"/>
      <c r="E350" s="546"/>
      <c r="F350" s="546"/>
      <c r="G350" s="546"/>
    </row>
    <row r="351" spans="1:7">
      <c r="A351" s="543" t="s">
        <v>2506</v>
      </c>
      <c r="B351" s="547" t="s">
        <v>2535</v>
      </c>
      <c r="C351" s="547"/>
      <c r="D351" s="545" t="s">
        <v>302</v>
      </c>
      <c r="E351" s="546">
        <v>1</v>
      </c>
      <c r="F351" s="546"/>
      <c r="G351" s="546"/>
    </row>
    <row r="352" spans="1:7">
      <c r="A352" s="543" t="s">
        <v>2506</v>
      </c>
      <c r="B352" s="547" t="s">
        <v>2562</v>
      </c>
      <c r="C352" s="547"/>
      <c r="D352" s="545" t="s">
        <v>302</v>
      </c>
      <c r="E352" s="546">
        <v>3</v>
      </c>
      <c r="F352" s="546"/>
      <c r="G352" s="546"/>
    </row>
    <row r="353" spans="1:7">
      <c r="A353" s="543" t="s">
        <v>2506</v>
      </c>
      <c r="B353" s="547" t="s">
        <v>2563</v>
      </c>
      <c r="C353" s="547"/>
      <c r="D353" s="545" t="s">
        <v>302</v>
      </c>
      <c r="E353" s="546">
        <v>3</v>
      </c>
      <c r="F353" s="546"/>
      <c r="G353" s="546"/>
    </row>
    <row r="354" spans="1:7" ht="25.5">
      <c r="A354" s="543" t="s">
        <v>2506</v>
      </c>
      <c r="B354" s="547" t="s">
        <v>2574</v>
      </c>
      <c r="C354" s="547"/>
      <c r="D354" s="545" t="s">
        <v>302</v>
      </c>
      <c r="E354" s="546">
        <v>1</v>
      </c>
      <c r="F354" s="546"/>
      <c r="G354" s="546"/>
    </row>
    <row r="355" spans="1:7">
      <c r="A355" s="543" t="s">
        <v>2506</v>
      </c>
      <c r="B355" s="547" t="s">
        <v>2565</v>
      </c>
      <c r="C355" s="547"/>
      <c r="D355" s="545" t="s">
        <v>302</v>
      </c>
      <c r="E355" s="546">
        <v>6</v>
      </c>
      <c r="F355" s="546"/>
      <c r="G355" s="546"/>
    </row>
    <row r="356" spans="1:7">
      <c r="A356" s="543" t="s">
        <v>2506</v>
      </c>
      <c r="B356" s="547" t="s">
        <v>2567</v>
      </c>
      <c r="C356" s="547"/>
      <c r="D356" s="545" t="s">
        <v>302</v>
      </c>
      <c r="E356" s="546">
        <v>1</v>
      </c>
      <c r="F356" s="546"/>
      <c r="G356" s="546"/>
    </row>
    <row r="357" spans="1:7">
      <c r="A357" s="543" t="s">
        <v>2506</v>
      </c>
      <c r="B357" s="547" t="s">
        <v>2568</v>
      </c>
      <c r="C357" s="547"/>
      <c r="D357" s="545" t="s">
        <v>302</v>
      </c>
      <c r="E357" s="546">
        <v>1</v>
      </c>
      <c r="F357" s="546"/>
      <c r="G357" s="546"/>
    </row>
    <row r="358" spans="1:7">
      <c r="A358" s="559"/>
      <c r="B358" s="552" t="s">
        <v>2582</v>
      </c>
      <c r="C358" s="552"/>
      <c r="D358" s="553" t="s">
        <v>302</v>
      </c>
      <c r="E358" s="554">
        <v>1</v>
      </c>
      <c r="F358" s="558"/>
      <c r="G358" s="546"/>
    </row>
    <row r="359" spans="1:7">
      <c r="A359" s="543"/>
      <c r="B359" s="565" t="s">
        <v>2556</v>
      </c>
      <c r="C359" s="565"/>
      <c r="D359" s="545" t="s">
        <v>302</v>
      </c>
      <c r="E359" s="546">
        <v>1</v>
      </c>
      <c r="F359" s="546"/>
      <c r="G359" s="546">
        <f>E359*F359</f>
        <v>0</v>
      </c>
    </row>
    <row r="360" spans="1:7">
      <c r="A360" s="543"/>
      <c r="B360" s="544"/>
      <c r="C360" s="544"/>
      <c r="E360" s="546"/>
      <c r="F360" s="546"/>
      <c r="G360" s="546"/>
    </row>
    <row r="361" spans="1:7">
      <c r="A361" s="543" t="s">
        <v>979</v>
      </c>
      <c r="B361" s="547" t="s">
        <v>2597</v>
      </c>
      <c r="C361" s="547"/>
      <c r="E361" s="546"/>
      <c r="F361" s="546"/>
      <c r="G361" s="546"/>
    </row>
    <row r="362" spans="1:7">
      <c r="A362" s="543"/>
      <c r="B362" s="547" t="s">
        <v>2598</v>
      </c>
      <c r="C362" s="547"/>
      <c r="E362" s="546"/>
      <c r="F362" s="546"/>
      <c r="G362" s="546"/>
    </row>
    <row r="363" spans="1:7">
      <c r="A363" s="543"/>
      <c r="B363" s="547" t="s">
        <v>2558</v>
      </c>
      <c r="C363" s="547"/>
      <c r="E363" s="546"/>
      <c r="F363" s="546"/>
      <c r="G363" s="546"/>
    </row>
    <row r="364" spans="1:7">
      <c r="A364" s="543" t="s">
        <v>2506</v>
      </c>
      <c r="B364" s="547" t="s">
        <v>2535</v>
      </c>
      <c r="C364" s="547"/>
      <c r="D364" s="545" t="s">
        <v>302</v>
      </c>
      <c r="E364" s="546">
        <v>1</v>
      </c>
      <c r="F364" s="546"/>
      <c r="G364" s="546"/>
    </row>
    <row r="365" spans="1:7">
      <c r="A365" s="543" t="s">
        <v>2506</v>
      </c>
      <c r="B365" s="547" t="s">
        <v>2560</v>
      </c>
      <c r="C365" s="547"/>
      <c r="D365" s="545" t="s">
        <v>302</v>
      </c>
      <c r="E365" s="546">
        <v>3</v>
      </c>
      <c r="F365" s="546"/>
      <c r="G365" s="546"/>
    </row>
    <row r="366" spans="1:7">
      <c r="A366" s="543" t="s">
        <v>2506</v>
      </c>
      <c r="B366" s="547" t="s">
        <v>2561</v>
      </c>
      <c r="C366" s="547"/>
      <c r="D366" s="545" t="s">
        <v>302</v>
      </c>
      <c r="E366" s="546">
        <v>1</v>
      </c>
      <c r="F366" s="546"/>
      <c r="G366" s="546"/>
    </row>
    <row r="367" spans="1:7">
      <c r="A367" s="543" t="s">
        <v>2506</v>
      </c>
      <c r="B367" s="547" t="s">
        <v>2562</v>
      </c>
      <c r="C367" s="547"/>
      <c r="D367" s="545" t="s">
        <v>302</v>
      </c>
      <c r="E367" s="546">
        <v>3</v>
      </c>
      <c r="F367" s="546"/>
      <c r="G367" s="546"/>
    </row>
    <row r="368" spans="1:7">
      <c r="A368" s="543" t="s">
        <v>2506</v>
      </c>
      <c r="B368" s="547" t="s">
        <v>2563</v>
      </c>
      <c r="C368" s="547"/>
      <c r="D368" s="545" t="s">
        <v>302</v>
      </c>
      <c r="E368" s="546">
        <v>3</v>
      </c>
      <c r="F368" s="546"/>
      <c r="G368" s="546"/>
    </row>
    <row r="369" spans="1:7" ht="25.5">
      <c r="A369" s="543" t="s">
        <v>2506</v>
      </c>
      <c r="B369" s="547" t="s">
        <v>2574</v>
      </c>
      <c r="C369" s="547"/>
      <c r="D369" s="545" t="s">
        <v>302</v>
      </c>
      <c r="E369" s="546">
        <v>1</v>
      </c>
      <c r="F369" s="546"/>
      <c r="G369" s="546"/>
    </row>
    <row r="370" spans="1:7">
      <c r="A370" s="543" t="s">
        <v>2506</v>
      </c>
      <c r="B370" s="547" t="s">
        <v>2565</v>
      </c>
      <c r="C370" s="547"/>
      <c r="D370" s="545" t="s">
        <v>302</v>
      </c>
      <c r="E370" s="546">
        <v>10</v>
      </c>
      <c r="F370" s="546"/>
      <c r="G370" s="546"/>
    </row>
    <row r="371" spans="1:7">
      <c r="A371" s="543" t="s">
        <v>2506</v>
      </c>
      <c r="B371" s="547" t="s">
        <v>2590</v>
      </c>
      <c r="C371" s="547"/>
      <c r="D371" s="545" t="s">
        <v>302</v>
      </c>
      <c r="E371" s="546">
        <v>2</v>
      </c>
      <c r="F371" s="546"/>
      <c r="G371" s="546"/>
    </row>
    <row r="372" spans="1:7">
      <c r="A372" s="543" t="s">
        <v>2506</v>
      </c>
      <c r="B372" s="547" t="s">
        <v>2567</v>
      </c>
      <c r="C372" s="547"/>
      <c r="D372" s="545" t="s">
        <v>302</v>
      </c>
      <c r="E372" s="546">
        <v>1</v>
      </c>
      <c r="F372" s="546"/>
      <c r="G372" s="546"/>
    </row>
    <row r="373" spans="1:7">
      <c r="A373" s="543" t="s">
        <v>2506</v>
      </c>
      <c r="B373" s="547" t="s">
        <v>2568</v>
      </c>
      <c r="C373" s="547"/>
      <c r="D373" s="545" t="s">
        <v>302</v>
      </c>
      <c r="E373" s="546">
        <v>1</v>
      </c>
      <c r="F373" s="546"/>
      <c r="G373" s="546"/>
    </row>
    <row r="374" spans="1:7">
      <c r="A374" s="543"/>
      <c r="B374" s="547" t="s">
        <v>2578</v>
      </c>
      <c r="C374" s="547"/>
      <c r="E374" s="546"/>
      <c r="F374" s="546"/>
      <c r="G374" s="546"/>
    </row>
    <row r="375" spans="1:7">
      <c r="A375" s="543" t="s">
        <v>2506</v>
      </c>
      <c r="B375" s="547" t="s">
        <v>2535</v>
      </c>
      <c r="C375" s="547"/>
      <c r="D375" s="545" t="s">
        <v>302</v>
      </c>
      <c r="E375" s="546">
        <v>1</v>
      </c>
      <c r="F375" s="546"/>
      <c r="G375" s="546"/>
    </row>
    <row r="376" spans="1:7">
      <c r="A376" s="543" t="s">
        <v>2506</v>
      </c>
      <c r="B376" s="547" t="s">
        <v>2561</v>
      </c>
      <c r="C376" s="547"/>
      <c r="D376" s="545" t="s">
        <v>302</v>
      </c>
      <c r="E376" s="546">
        <v>1</v>
      </c>
      <c r="F376" s="546"/>
      <c r="G376" s="546"/>
    </row>
    <row r="377" spans="1:7">
      <c r="A377" s="543" t="s">
        <v>2506</v>
      </c>
      <c r="B377" s="547" t="s">
        <v>2562</v>
      </c>
      <c r="C377" s="547"/>
      <c r="D377" s="545" t="s">
        <v>302</v>
      </c>
      <c r="E377" s="546">
        <v>3</v>
      </c>
      <c r="F377" s="546"/>
      <c r="G377" s="546"/>
    </row>
    <row r="378" spans="1:7">
      <c r="A378" s="543" t="s">
        <v>2506</v>
      </c>
      <c r="B378" s="547" t="s">
        <v>2563</v>
      </c>
      <c r="C378" s="547"/>
      <c r="D378" s="545" t="s">
        <v>302</v>
      </c>
      <c r="E378" s="546">
        <v>3</v>
      </c>
      <c r="F378" s="546"/>
      <c r="G378" s="546"/>
    </row>
    <row r="379" spans="1:7" ht="25.5">
      <c r="A379" s="543" t="s">
        <v>2506</v>
      </c>
      <c r="B379" s="547" t="s">
        <v>2574</v>
      </c>
      <c r="C379" s="547"/>
      <c r="D379" s="545" t="s">
        <v>302</v>
      </c>
      <c r="E379" s="546">
        <v>1</v>
      </c>
      <c r="F379" s="546"/>
      <c r="G379" s="546"/>
    </row>
    <row r="380" spans="1:7">
      <c r="A380" s="543" t="s">
        <v>2506</v>
      </c>
      <c r="B380" s="547" t="s">
        <v>2599</v>
      </c>
      <c r="C380" s="547"/>
      <c r="D380" s="545" t="s">
        <v>302</v>
      </c>
      <c r="E380" s="546">
        <v>3</v>
      </c>
      <c r="F380" s="546"/>
      <c r="G380" s="546"/>
    </row>
    <row r="381" spans="1:7">
      <c r="A381" s="543" t="s">
        <v>2506</v>
      </c>
      <c r="B381" s="547" t="s">
        <v>2565</v>
      </c>
      <c r="C381" s="547"/>
      <c r="D381" s="545" t="s">
        <v>302</v>
      </c>
      <c r="E381" s="546">
        <v>7</v>
      </c>
      <c r="F381" s="546"/>
      <c r="G381" s="546"/>
    </row>
    <row r="382" spans="1:7">
      <c r="A382" s="543" t="s">
        <v>2506</v>
      </c>
      <c r="B382" s="547" t="s">
        <v>2580</v>
      </c>
      <c r="C382" s="547"/>
      <c r="D382" s="545" t="s">
        <v>302</v>
      </c>
      <c r="E382" s="546">
        <v>2</v>
      </c>
      <c r="F382" s="546"/>
      <c r="G382" s="546"/>
    </row>
    <row r="383" spans="1:7">
      <c r="A383" s="543" t="s">
        <v>2506</v>
      </c>
      <c r="B383" s="547" t="s">
        <v>2581</v>
      </c>
      <c r="C383" s="547"/>
      <c r="D383" s="545" t="s">
        <v>302</v>
      </c>
      <c r="E383" s="546">
        <v>1</v>
      </c>
      <c r="F383" s="546"/>
      <c r="G383" s="546"/>
    </row>
    <row r="384" spans="1:7">
      <c r="A384" s="543" t="s">
        <v>2506</v>
      </c>
      <c r="B384" s="547" t="s">
        <v>2567</v>
      </c>
      <c r="C384" s="547"/>
      <c r="D384" s="545" t="s">
        <v>302</v>
      </c>
      <c r="E384" s="546">
        <v>1</v>
      </c>
      <c r="F384" s="546"/>
      <c r="G384" s="546"/>
    </row>
    <row r="385" spans="1:7">
      <c r="A385" s="543" t="s">
        <v>2506</v>
      </c>
      <c r="B385" s="547" t="s">
        <v>2568</v>
      </c>
      <c r="C385" s="547"/>
      <c r="D385" s="545" t="s">
        <v>302</v>
      </c>
      <c r="E385" s="546">
        <v>1</v>
      </c>
      <c r="F385" s="546"/>
      <c r="G385" s="546"/>
    </row>
    <row r="386" spans="1:7">
      <c r="A386" s="543" t="s">
        <v>2506</v>
      </c>
      <c r="B386" s="552" t="s">
        <v>2582</v>
      </c>
      <c r="C386" s="552"/>
      <c r="D386" s="553" t="s">
        <v>302</v>
      </c>
      <c r="E386" s="554">
        <v>1</v>
      </c>
      <c r="F386" s="558"/>
      <c r="G386" s="546"/>
    </row>
    <row r="387" spans="1:7">
      <c r="A387" s="543"/>
      <c r="B387" s="565" t="s">
        <v>2556</v>
      </c>
      <c r="C387" s="565"/>
      <c r="D387" s="545" t="s">
        <v>302</v>
      </c>
      <c r="E387" s="546">
        <v>1</v>
      </c>
      <c r="F387" s="546"/>
      <c r="G387" s="546">
        <f>E387*F387</f>
        <v>0</v>
      </c>
    </row>
    <row r="388" spans="1:7">
      <c r="A388" s="543"/>
      <c r="B388" s="544"/>
      <c r="C388" s="544"/>
      <c r="E388" s="546"/>
      <c r="F388" s="546"/>
      <c r="G388" s="546"/>
    </row>
    <row r="389" spans="1:7">
      <c r="A389" s="543" t="s">
        <v>680</v>
      </c>
      <c r="B389" s="547" t="s">
        <v>2600</v>
      </c>
      <c r="C389" s="547"/>
      <c r="E389" s="546"/>
      <c r="F389" s="546"/>
      <c r="G389" s="546"/>
    </row>
    <row r="390" spans="1:7">
      <c r="A390" s="543"/>
      <c r="B390" s="547" t="s">
        <v>2601</v>
      </c>
      <c r="C390" s="547"/>
      <c r="E390" s="546"/>
      <c r="F390" s="546"/>
      <c r="G390" s="546"/>
    </row>
    <row r="391" spans="1:7">
      <c r="A391" s="543"/>
      <c r="B391" s="547" t="s">
        <v>2558</v>
      </c>
      <c r="C391" s="547"/>
      <c r="E391" s="546"/>
      <c r="F391" s="546"/>
      <c r="G391" s="546"/>
    </row>
    <row r="392" spans="1:7">
      <c r="A392" s="543" t="s">
        <v>2506</v>
      </c>
      <c r="B392" s="547" t="s">
        <v>2535</v>
      </c>
      <c r="C392" s="547"/>
      <c r="D392" s="545" t="s">
        <v>302</v>
      </c>
      <c r="E392" s="546">
        <v>1</v>
      </c>
      <c r="F392" s="546"/>
      <c r="G392" s="546"/>
    </row>
    <row r="393" spans="1:7">
      <c r="A393" s="543" t="s">
        <v>2506</v>
      </c>
      <c r="B393" s="547" t="s">
        <v>2560</v>
      </c>
      <c r="C393" s="547"/>
      <c r="D393" s="545" t="s">
        <v>302</v>
      </c>
      <c r="E393" s="546">
        <v>3</v>
      </c>
      <c r="F393" s="546"/>
      <c r="G393" s="546"/>
    </row>
    <row r="394" spans="1:7">
      <c r="A394" s="543" t="s">
        <v>2506</v>
      </c>
      <c r="B394" s="547" t="s">
        <v>2561</v>
      </c>
      <c r="C394" s="547"/>
      <c r="D394" s="545" t="s">
        <v>302</v>
      </c>
      <c r="E394" s="546">
        <v>1</v>
      </c>
      <c r="F394" s="546"/>
      <c r="G394" s="546"/>
    </row>
    <row r="395" spans="1:7">
      <c r="A395" s="543" t="s">
        <v>2506</v>
      </c>
      <c r="B395" s="547" t="s">
        <v>2562</v>
      </c>
      <c r="C395" s="547"/>
      <c r="D395" s="545" t="s">
        <v>302</v>
      </c>
      <c r="E395" s="546">
        <v>3</v>
      </c>
      <c r="F395" s="546"/>
      <c r="G395" s="546"/>
    </row>
    <row r="396" spans="1:7">
      <c r="A396" s="543" t="s">
        <v>2506</v>
      </c>
      <c r="B396" s="547" t="s">
        <v>2563</v>
      </c>
      <c r="C396" s="547"/>
      <c r="D396" s="545" t="s">
        <v>302</v>
      </c>
      <c r="E396" s="546">
        <v>3</v>
      </c>
      <c r="F396" s="546"/>
      <c r="G396" s="546"/>
    </row>
    <row r="397" spans="1:7" ht="25.5">
      <c r="A397" s="543" t="s">
        <v>2506</v>
      </c>
      <c r="B397" s="547" t="s">
        <v>2574</v>
      </c>
      <c r="C397" s="547"/>
      <c r="D397" s="545" t="s">
        <v>302</v>
      </c>
      <c r="E397" s="546">
        <v>1</v>
      </c>
      <c r="F397" s="546"/>
      <c r="G397" s="546"/>
    </row>
    <row r="398" spans="1:7">
      <c r="A398" s="543" t="s">
        <v>2506</v>
      </c>
      <c r="B398" s="547" t="s">
        <v>2565</v>
      </c>
      <c r="C398" s="547"/>
      <c r="D398" s="545" t="s">
        <v>302</v>
      </c>
      <c r="E398" s="546">
        <v>11</v>
      </c>
      <c r="F398" s="546"/>
      <c r="G398" s="546"/>
    </row>
    <row r="399" spans="1:7">
      <c r="A399" s="543" t="s">
        <v>2506</v>
      </c>
      <c r="B399" s="547" t="s">
        <v>2590</v>
      </c>
      <c r="C399" s="547"/>
      <c r="D399" s="545" t="s">
        <v>302</v>
      </c>
      <c r="E399" s="546">
        <v>1</v>
      </c>
      <c r="F399" s="546"/>
      <c r="G399" s="546"/>
    </row>
    <row r="400" spans="1:7">
      <c r="A400" s="543" t="s">
        <v>2506</v>
      </c>
      <c r="B400" s="547" t="s">
        <v>2567</v>
      </c>
      <c r="C400" s="547"/>
      <c r="D400" s="545" t="s">
        <v>302</v>
      </c>
      <c r="E400" s="546">
        <v>1</v>
      </c>
      <c r="F400" s="546"/>
      <c r="G400" s="546"/>
    </row>
    <row r="401" spans="1:7">
      <c r="A401" s="543" t="s">
        <v>2506</v>
      </c>
      <c r="B401" s="547" t="s">
        <v>2568</v>
      </c>
      <c r="C401" s="547"/>
      <c r="D401" s="545" t="s">
        <v>302</v>
      </c>
      <c r="E401" s="546">
        <v>1</v>
      </c>
      <c r="F401" s="546"/>
      <c r="G401" s="546"/>
    </row>
    <row r="402" spans="1:7">
      <c r="A402" s="543"/>
      <c r="B402" s="547" t="s">
        <v>2578</v>
      </c>
      <c r="C402" s="547"/>
      <c r="E402" s="546"/>
      <c r="F402" s="546"/>
      <c r="G402" s="546"/>
    </row>
    <row r="403" spans="1:7">
      <c r="A403" s="543" t="s">
        <v>2506</v>
      </c>
      <c r="B403" s="547" t="s">
        <v>2535</v>
      </c>
      <c r="C403" s="547"/>
      <c r="D403" s="545" t="s">
        <v>302</v>
      </c>
      <c r="E403" s="546">
        <v>1</v>
      </c>
      <c r="F403" s="546"/>
      <c r="G403" s="546"/>
    </row>
    <row r="404" spans="1:7">
      <c r="A404" s="543" t="s">
        <v>2506</v>
      </c>
      <c r="B404" s="547" t="s">
        <v>2561</v>
      </c>
      <c r="C404" s="547"/>
      <c r="D404" s="545" t="s">
        <v>302</v>
      </c>
      <c r="E404" s="546">
        <v>1</v>
      </c>
      <c r="F404" s="546"/>
      <c r="G404" s="546"/>
    </row>
    <row r="405" spans="1:7">
      <c r="A405" s="543" t="s">
        <v>2506</v>
      </c>
      <c r="B405" s="547" t="s">
        <v>2562</v>
      </c>
      <c r="C405" s="547"/>
      <c r="D405" s="545" t="s">
        <v>302</v>
      </c>
      <c r="E405" s="546">
        <v>3</v>
      </c>
      <c r="F405" s="546"/>
      <c r="G405" s="546"/>
    </row>
    <row r="406" spans="1:7">
      <c r="A406" s="543" t="s">
        <v>2506</v>
      </c>
      <c r="B406" s="547" t="s">
        <v>2563</v>
      </c>
      <c r="C406" s="547"/>
      <c r="D406" s="545" t="s">
        <v>302</v>
      </c>
      <c r="E406" s="546">
        <v>3</v>
      </c>
      <c r="F406" s="546"/>
      <c r="G406" s="546"/>
    </row>
    <row r="407" spans="1:7" ht="25.5">
      <c r="A407" s="543" t="s">
        <v>2506</v>
      </c>
      <c r="B407" s="547" t="s">
        <v>2574</v>
      </c>
      <c r="C407" s="547"/>
      <c r="D407" s="545" t="s">
        <v>302</v>
      </c>
      <c r="E407" s="546">
        <v>1</v>
      </c>
      <c r="F407" s="546"/>
      <c r="G407" s="546"/>
    </row>
    <row r="408" spans="1:7">
      <c r="A408" s="543" t="s">
        <v>2506</v>
      </c>
      <c r="B408" s="547" t="s">
        <v>2599</v>
      </c>
      <c r="C408" s="547"/>
      <c r="D408" s="545" t="s">
        <v>302</v>
      </c>
      <c r="E408" s="546">
        <v>3</v>
      </c>
      <c r="F408" s="546"/>
      <c r="G408" s="546"/>
    </row>
    <row r="409" spans="1:7">
      <c r="A409" s="543" t="s">
        <v>2506</v>
      </c>
      <c r="B409" s="547" t="s">
        <v>2565</v>
      </c>
      <c r="C409" s="547"/>
      <c r="D409" s="545" t="s">
        <v>302</v>
      </c>
      <c r="E409" s="546">
        <v>8</v>
      </c>
      <c r="F409" s="546"/>
      <c r="G409" s="546"/>
    </row>
    <row r="410" spans="1:7">
      <c r="A410" s="543" t="s">
        <v>2506</v>
      </c>
      <c r="B410" s="547" t="s">
        <v>2580</v>
      </c>
      <c r="C410" s="547"/>
      <c r="D410" s="545" t="s">
        <v>302</v>
      </c>
      <c r="E410" s="546">
        <v>2</v>
      </c>
      <c r="F410" s="546"/>
      <c r="G410" s="546"/>
    </row>
    <row r="411" spans="1:7">
      <c r="A411" s="543" t="s">
        <v>2506</v>
      </c>
      <c r="B411" s="547" t="s">
        <v>2581</v>
      </c>
      <c r="C411" s="547"/>
      <c r="D411" s="545" t="s">
        <v>302</v>
      </c>
      <c r="E411" s="546">
        <v>1</v>
      </c>
      <c r="F411" s="546"/>
      <c r="G411" s="546"/>
    </row>
    <row r="412" spans="1:7">
      <c r="A412" s="543" t="s">
        <v>2506</v>
      </c>
      <c r="B412" s="547" t="s">
        <v>2567</v>
      </c>
      <c r="C412" s="547"/>
      <c r="D412" s="545" t="s">
        <v>302</v>
      </c>
      <c r="E412" s="546">
        <v>1</v>
      </c>
      <c r="F412" s="546"/>
      <c r="G412" s="546"/>
    </row>
    <row r="413" spans="1:7">
      <c r="A413" s="543" t="s">
        <v>2506</v>
      </c>
      <c r="B413" s="547" t="s">
        <v>2568</v>
      </c>
      <c r="C413" s="547"/>
      <c r="D413" s="545" t="s">
        <v>302</v>
      </c>
      <c r="E413" s="546">
        <v>1</v>
      </c>
      <c r="F413" s="546"/>
      <c r="G413" s="546"/>
    </row>
    <row r="414" spans="1:7">
      <c r="A414" s="543" t="s">
        <v>2506</v>
      </c>
      <c r="B414" s="552" t="s">
        <v>2582</v>
      </c>
      <c r="C414" s="552"/>
      <c r="D414" s="553" t="s">
        <v>302</v>
      </c>
      <c r="E414" s="554">
        <v>1</v>
      </c>
      <c r="F414" s="558"/>
      <c r="G414" s="546"/>
    </row>
    <row r="415" spans="1:7">
      <c r="A415" s="543"/>
      <c r="B415" s="565" t="s">
        <v>2556</v>
      </c>
      <c r="C415" s="565"/>
      <c r="D415" s="545" t="s">
        <v>302</v>
      </c>
      <c r="E415" s="546">
        <v>1</v>
      </c>
      <c r="F415" s="546"/>
      <c r="G415" s="546">
        <f>E415*F415</f>
        <v>0</v>
      </c>
    </row>
    <row r="416" spans="1:7">
      <c r="A416" s="543"/>
      <c r="B416" s="544"/>
      <c r="C416" s="544"/>
      <c r="E416" s="546"/>
      <c r="F416" s="546"/>
      <c r="G416" s="546"/>
    </row>
    <row r="417" spans="1:7">
      <c r="A417" s="543" t="s">
        <v>681</v>
      </c>
      <c r="B417" s="547" t="s">
        <v>2602</v>
      </c>
      <c r="C417" s="547"/>
      <c r="E417" s="546"/>
      <c r="F417" s="546"/>
      <c r="G417" s="546"/>
    </row>
    <row r="418" spans="1:7">
      <c r="A418" s="543"/>
      <c r="B418" s="547" t="s">
        <v>2603</v>
      </c>
      <c r="C418" s="547"/>
      <c r="E418" s="546"/>
      <c r="F418" s="546"/>
      <c r="G418" s="546"/>
    </row>
    <row r="419" spans="1:7">
      <c r="A419" s="543"/>
      <c r="B419" s="547" t="s">
        <v>2558</v>
      </c>
      <c r="C419" s="547"/>
      <c r="E419" s="546"/>
      <c r="F419" s="546"/>
      <c r="G419" s="546"/>
    </row>
    <row r="420" spans="1:7">
      <c r="A420" s="543" t="s">
        <v>2506</v>
      </c>
      <c r="B420" s="547" t="s">
        <v>2535</v>
      </c>
      <c r="C420" s="547"/>
      <c r="D420" s="545" t="s">
        <v>302</v>
      </c>
      <c r="E420" s="546"/>
      <c r="F420" s="546"/>
      <c r="G420" s="546"/>
    </row>
    <row r="421" spans="1:7">
      <c r="A421" s="543" t="s">
        <v>2506</v>
      </c>
      <c r="B421" s="547" t="s">
        <v>2559</v>
      </c>
      <c r="C421" s="547"/>
      <c r="D421" s="545" t="s">
        <v>302</v>
      </c>
      <c r="E421" s="546"/>
      <c r="F421" s="546"/>
      <c r="G421" s="546"/>
    </row>
    <row r="422" spans="1:7">
      <c r="A422" s="543" t="s">
        <v>2506</v>
      </c>
      <c r="B422" s="547" t="s">
        <v>2560</v>
      </c>
      <c r="C422" s="547"/>
      <c r="D422" s="545" t="s">
        <v>302</v>
      </c>
      <c r="E422" s="546"/>
      <c r="F422" s="546"/>
      <c r="G422" s="546"/>
    </row>
    <row r="423" spans="1:7">
      <c r="A423" s="543" t="s">
        <v>2506</v>
      </c>
      <c r="B423" s="547" t="s">
        <v>2561</v>
      </c>
      <c r="C423" s="547"/>
      <c r="D423" s="545" t="s">
        <v>302</v>
      </c>
      <c r="E423" s="546"/>
      <c r="F423" s="546"/>
      <c r="G423" s="546"/>
    </row>
    <row r="424" spans="1:7">
      <c r="A424" s="543" t="s">
        <v>2506</v>
      </c>
      <c r="B424" s="547" t="s">
        <v>2562</v>
      </c>
      <c r="C424" s="547"/>
      <c r="D424" s="545" t="s">
        <v>302</v>
      </c>
      <c r="E424" s="546"/>
      <c r="F424" s="546"/>
      <c r="G424" s="546"/>
    </row>
    <row r="425" spans="1:7">
      <c r="A425" s="543" t="s">
        <v>2506</v>
      </c>
      <c r="B425" s="547" t="s">
        <v>2563</v>
      </c>
      <c r="C425" s="547"/>
      <c r="D425" s="545" t="s">
        <v>302</v>
      </c>
      <c r="E425" s="546"/>
      <c r="F425" s="546"/>
      <c r="G425" s="546"/>
    </row>
    <row r="426" spans="1:7" ht="25.5">
      <c r="A426" s="543" t="s">
        <v>2506</v>
      </c>
      <c r="B426" s="547" t="s">
        <v>2574</v>
      </c>
      <c r="C426" s="547"/>
      <c r="D426" s="545" t="s">
        <v>302</v>
      </c>
      <c r="E426" s="546">
        <v>2</v>
      </c>
      <c r="F426" s="546"/>
      <c r="G426" s="546"/>
    </row>
    <row r="427" spans="1:7">
      <c r="A427" s="543" t="s">
        <v>2506</v>
      </c>
      <c r="B427" s="547" t="s">
        <v>2565</v>
      </c>
      <c r="C427" s="547"/>
      <c r="D427" s="545" t="s">
        <v>302</v>
      </c>
      <c r="E427" s="546">
        <v>8</v>
      </c>
      <c r="F427" s="546"/>
      <c r="G427" s="546"/>
    </row>
    <row r="428" spans="1:7">
      <c r="A428" s="543" t="s">
        <v>2506</v>
      </c>
      <c r="B428" s="547" t="s">
        <v>2590</v>
      </c>
      <c r="C428" s="547"/>
      <c r="D428" s="545" t="s">
        <v>302</v>
      </c>
      <c r="E428" s="546">
        <v>1</v>
      </c>
      <c r="F428" s="546"/>
      <c r="G428" s="546"/>
    </row>
    <row r="429" spans="1:7">
      <c r="A429" s="543" t="s">
        <v>2506</v>
      </c>
      <c r="B429" s="547" t="s">
        <v>2567</v>
      </c>
      <c r="C429" s="547"/>
      <c r="D429" s="545" t="s">
        <v>302</v>
      </c>
      <c r="E429" s="546">
        <v>1</v>
      </c>
      <c r="F429" s="546"/>
      <c r="G429" s="546"/>
    </row>
    <row r="430" spans="1:7">
      <c r="A430" s="543" t="s">
        <v>2506</v>
      </c>
      <c r="B430" s="547" t="s">
        <v>2568</v>
      </c>
      <c r="C430" s="547"/>
      <c r="D430" s="545" t="s">
        <v>302</v>
      </c>
      <c r="E430" s="546">
        <v>1</v>
      </c>
      <c r="F430" s="546"/>
      <c r="G430" s="546"/>
    </row>
    <row r="431" spans="1:7">
      <c r="A431" s="543" t="s">
        <v>2506</v>
      </c>
      <c r="B431" s="552" t="s">
        <v>2582</v>
      </c>
      <c r="C431" s="552"/>
      <c r="D431" s="553" t="s">
        <v>302</v>
      </c>
      <c r="E431" s="554">
        <v>1</v>
      </c>
      <c r="F431" s="546"/>
      <c r="G431" s="546"/>
    </row>
    <row r="432" spans="1:7">
      <c r="A432" s="543"/>
      <c r="B432" s="565" t="s">
        <v>2556</v>
      </c>
      <c r="C432" s="565"/>
      <c r="D432" s="545" t="s">
        <v>302</v>
      </c>
      <c r="E432" s="546">
        <v>1</v>
      </c>
      <c r="F432" s="546"/>
      <c r="G432" s="546">
        <f>E432*F432</f>
        <v>0</v>
      </c>
    </row>
    <row r="433" spans="1:7">
      <c r="A433" s="543"/>
      <c r="B433" s="544"/>
      <c r="C433" s="544"/>
      <c r="E433" s="546"/>
      <c r="F433" s="546"/>
      <c r="G433" s="546"/>
    </row>
    <row r="434" spans="1:7">
      <c r="A434" s="543" t="s">
        <v>868</v>
      </c>
      <c r="B434" s="547" t="s">
        <v>2604</v>
      </c>
      <c r="C434" s="547"/>
      <c r="E434" s="546"/>
      <c r="F434" s="546"/>
      <c r="G434" s="546"/>
    </row>
    <row r="435" spans="1:7">
      <c r="A435" s="543"/>
      <c r="B435" s="547" t="s">
        <v>2605</v>
      </c>
      <c r="C435" s="547"/>
      <c r="E435" s="546"/>
      <c r="F435" s="546"/>
      <c r="G435" s="546"/>
    </row>
    <row r="436" spans="1:7">
      <c r="A436" s="543"/>
      <c r="B436" s="547" t="s">
        <v>2558</v>
      </c>
      <c r="C436" s="547"/>
      <c r="E436" s="546"/>
      <c r="F436" s="546"/>
      <c r="G436" s="546"/>
    </row>
    <row r="437" spans="1:7">
      <c r="A437" s="543" t="s">
        <v>2506</v>
      </c>
      <c r="B437" s="547" t="s">
        <v>2535</v>
      </c>
      <c r="C437" s="547"/>
      <c r="D437" s="545" t="s">
        <v>302</v>
      </c>
      <c r="E437" s="546">
        <v>1</v>
      </c>
      <c r="F437" s="546"/>
      <c r="G437" s="546"/>
    </row>
    <row r="438" spans="1:7">
      <c r="A438" s="543" t="s">
        <v>2506</v>
      </c>
      <c r="B438" s="547" t="s">
        <v>2559</v>
      </c>
      <c r="C438" s="547"/>
      <c r="D438" s="545" t="s">
        <v>302</v>
      </c>
      <c r="E438" s="546">
        <v>1</v>
      </c>
      <c r="F438" s="546"/>
      <c r="G438" s="546"/>
    </row>
    <row r="439" spans="1:7">
      <c r="A439" s="543" t="s">
        <v>2506</v>
      </c>
      <c r="B439" s="547" t="s">
        <v>2560</v>
      </c>
      <c r="C439" s="547"/>
      <c r="D439" s="545" t="s">
        <v>302</v>
      </c>
      <c r="E439" s="546">
        <v>1</v>
      </c>
      <c r="F439" s="546"/>
      <c r="G439" s="546"/>
    </row>
    <row r="440" spans="1:7">
      <c r="A440" s="543" t="s">
        <v>2506</v>
      </c>
      <c r="B440" s="547" t="s">
        <v>2561</v>
      </c>
      <c r="C440" s="547"/>
      <c r="D440" s="545" t="s">
        <v>302</v>
      </c>
      <c r="E440" s="546">
        <v>1</v>
      </c>
      <c r="F440" s="546"/>
      <c r="G440" s="546"/>
    </row>
    <row r="441" spans="1:7">
      <c r="A441" s="543" t="s">
        <v>2506</v>
      </c>
      <c r="B441" s="547" t="s">
        <v>2562</v>
      </c>
      <c r="C441" s="547"/>
      <c r="D441" s="545" t="s">
        <v>302</v>
      </c>
      <c r="E441" s="546">
        <v>3</v>
      </c>
      <c r="F441" s="546"/>
      <c r="G441" s="546"/>
    </row>
    <row r="442" spans="1:7">
      <c r="A442" s="543" t="s">
        <v>2506</v>
      </c>
      <c r="B442" s="547" t="s">
        <v>2563</v>
      </c>
      <c r="C442" s="547"/>
      <c r="D442" s="545" t="s">
        <v>302</v>
      </c>
      <c r="E442" s="546">
        <v>3</v>
      </c>
      <c r="F442" s="546"/>
      <c r="G442" s="546"/>
    </row>
    <row r="443" spans="1:7" ht="25.5">
      <c r="A443" s="543" t="s">
        <v>2506</v>
      </c>
      <c r="B443" s="547" t="s">
        <v>2574</v>
      </c>
      <c r="C443" s="547"/>
      <c r="D443" s="545" t="s">
        <v>302</v>
      </c>
      <c r="E443" s="546">
        <v>2</v>
      </c>
      <c r="F443" s="546"/>
      <c r="G443" s="546"/>
    </row>
    <row r="444" spans="1:7">
      <c r="A444" s="543" t="s">
        <v>2506</v>
      </c>
      <c r="B444" s="547" t="s">
        <v>2565</v>
      </c>
      <c r="C444" s="547"/>
      <c r="D444" s="545" t="s">
        <v>302</v>
      </c>
      <c r="E444" s="546">
        <v>36</v>
      </c>
      <c r="F444" s="546"/>
      <c r="G444" s="546"/>
    </row>
    <row r="445" spans="1:7">
      <c r="A445" s="543" t="s">
        <v>2506</v>
      </c>
      <c r="B445" s="547" t="s">
        <v>2567</v>
      </c>
      <c r="C445" s="547"/>
      <c r="D445" s="545" t="s">
        <v>302</v>
      </c>
      <c r="E445" s="546">
        <v>1</v>
      </c>
      <c r="F445" s="546"/>
      <c r="G445" s="546"/>
    </row>
    <row r="446" spans="1:7">
      <c r="A446" s="543" t="s">
        <v>2506</v>
      </c>
      <c r="B446" s="547" t="s">
        <v>2568</v>
      </c>
      <c r="C446" s="547"/>
      <c r="D446" s="545" t="s">
        <v>302</v>
      </c>
      <c r="E446" s="546">
        <v>1</v>
      </c>
      <c r="F446" s="546"/>
      <c r="G446" s="546"/>
    </row>
    <row r="447" spans="1:7">
      <c r="A447" s="543"/>
      <c r="B447" s="547" t="s">
        <v>2578</v>
      </c>
      <c r="C447" s="547"/>
      <c r="E447" s="546"/>
      <c r="F447" s="546"/>
      <c r="G447" s="546"/>
    </row>
    <row r="448" spans="1:7">
      <c r="A448" s="543" t="s">
        <v>2506</v>
      </c>
      <c r="B448" s="547" t="s">
        <v>2535</v>
      </c>
      <c r="C448" s="547"/>
      <c r="D448" s="545" t="s">
        <v>302</v>
      </c>
      <c r="E448" s="546">
        <v>1</v>
      </c>
      <c r="F448" s="546"/>
      <c r="G448" s="546"/>
    </row>
    <row r="449" spans="1:7">
      <c r="A449" s="543" t="s">
        <v>2506</v>
      </c>
      <c r="B449" s="547" t="s">
        <v>2562</v>
      </c>
      <c r="C449" s="547"/>
      <c r="D449" s="545" t="s">
        <v>302</v>
      </c>
      <c r="E449" s="546">
        <v>3</v>
      </c>
      <c r="F449" s="546"/>
      <c r="G449" s="546"/>
    </row>
    <row r="450" spans="1:7">
      <c r="A450" s="543" t="s">
        <v>2506</v>
      </c>
      <c r="B450" s="547" t="s">
        <v>2563</v>
      </c>
      <c r="C450" s="547"/>
      <c r="D450" s="545" t="s">
        <v>302</v>
      </c>
      <c r="E450" s="546">
        <v>3</v>
      </c>
      <c r="F450" s="546"/>
      <c r="G450" s="546"/>
    </row>
    <row r="451" spans="1:7" ht="25.5">
      <c r="A451" s="543" t="s">
        <v>2506</v>
      </c>
      <c r="B451" s="547" t="s">
        <v>2574</v>
      </c>
      <c r="C451" s="547"/>
      <c r="D451" s="545" t="s">
        <v>302</v>
      </c>
      <c r="E451" s="546">
        <v>1</v>
      </c>
      <c r="F451" s="546"/>
      <c r="G451" s="546"/>
    </row>
    <row r="452" spans="1:7">
      <c r="A452" s="543" t="s">
        <v>2506</v>
      </c>
      <c r="B452" s="547" t="s">
        <v>2565</v>
      </c>
      <c r="C452" s="547"/>
      <c r="D452" s="545" t="s">
        <v>302</v>
      </c>
      <c r="E452" s="546">
        <v>7</v>
      </c>
      <c r="F452" s="546"/>
      <c r="G452" s="546"/>
    </row>
    <row r="453" spans="1:7">
      <c r="A453" s="543" t="s">
        <v>2506</v>
      </c>
      <c r="B453" s="547" t="s">
        <v>2580</v>
      </c>
      <c r="C453" s="547"/>
      <c r="D453" s="545" t="s">
        <v>302</v>
      </c>
      <c r="E453" s="546">
        <v>2</v>
      </c>
      <c r="F453" s="546"/>
      <c r="G453" s="546"/>
    </row>
    <row r="454" spans="1:7">
      <c r="A454" s="543" t="s">
        <v>2506</v>
      </c>
      <c r="B454" s="547" t="s">
        <v>2581</v>
      </c>
      <c r="C454" s="547"/>
      <c r="D454" s="545" t="s">
        <v>302</v>
      </c>
      <c r="E454" s="546">
        <v>1</v>
      </c>
      <c r="F454" s="546"/>
      <c r="G454" s="546"/>
    </row>
    <row r="455" spans="1:7">
      <c r="A455" s="543" t="s">
        <v>2506</v>
      </c>
      <c r="B455" s="547" t="s">
        <v>2567</v>
      </c>
      <c r="C455" s="547"/>
      <c r="D455" s="545" t="s">
        <v>302</v>
      </c>
      <c r="E455" s="546">
        <v>1</v>
      </c>
      <c r="F455" s="546"/>
      <c r="G455" s="546"/>
    </row>
    <row r="456" spans="1:7">
      <c r="A456" s="543" t="s">
        <v>2506</v>
      </c>
      <c r="B456" s="547" t="s">
        <v>2568</v>
      </c>
      <c r="C456" s="547"/>
      <c r="D456" s="545" t="s">
        <v>302</v>
      </c>
      <c r="E456" s="546">
        <v>1</v>
      </c>
      <c r="F456" s="546"/>
      <c r="G456" s="546"/>
    </row>
    <row r="457" spans="1:7">
      <c r="A457" s="543" t="s">
        <v>2506</v>
      </c>
      <c r="B457" s="552" t="s">
        <v>2582</v>
      </c>
      <c r="C457" s="552"/>
      <c r="D457" s="553" t="s">
        <v>302</v>
      </c>
      <c r="E457" s="554">
        <v>1</v>
      </c>
      <c r="F457" s="554"/>
      <c r="G457" s="546"/>
    </row>
    <row r="458" spans="1:7">
      <c r="A458" s="543"/>
      <c r="B458" s="565" t="s">
        <v>2556</v>
      </c>
      <c r="C458" s="565"/>
      <c r="D458" s="545" t="s">
        <v>302</v>
      </c>
      <c r="E458" s="546">
        <v>1</v>
      </c>
      <c r="F458" s="546"/>
      <c r="G458" s="546">
        <f>E458*F458</f>
        <v>0</v>
      </c>
    </row>
    <row r="459" spans="1:7">
      <c r="A459" s="543"/>
      <c r="B459" s="544"/>
      <c r="C459" s="544"/>
      <c r="E459" s="546"/>
      <c r="F459" s="546"/>
      <c r="G459" s="546"/>
    </row>
    <row r="460" spans="1:7">
      <c r="A460" s="543" t="s">
        <v>1338</v>
      </c>
      <c r="B460" s="547" t="s">
        <v>2606</v>
      </c>
      <c r="C460" s="547"/>
      <c r="E460" s="546"/>
      <c r="F460" s="546"/>
      <c r="G460" s="546"/>
    </row>
    <row r="461" spans="1:7">
      <c r="A461" s="543"/>
      <c r="B461" s="547" t="s">
        <v>2607</v>
      </c>
      <c r="C461" s="547"/>
      <c r="E461" s="546"/>
      <c r="F461" s="546"/>
      <c r="G461" s="546"/>
    </row>
    <row r="462" spans="1:7">
      <c r="A462" s="543"/>
      <c r="B462" s="547" t="s">
        <v>2558</v>
      </c>
      <c r="C462" s="547"/>
      <c r="E462" s="546"/>
      <c r="F462" s="546"/>
      <c r="G462" s="546"/>
    </row>
    <row r="463" spans="1:7">
      <c r="A463" s="543" t="s">
        <v>2506</v>
      </c>
      <c r="B463" s="547" t="s">
        <v>2535</v>
      </c>
      <c r="C463" s="547"/>
      <c r="D463" s="545" t="s">
        <v>302</v>
      </c>
      <c r="E463" s="546">
        <v>1</v>
      </c>
      <c r="F463" s="546"/>
      <c r="G463" s="546"/>
    </row>
    <row r="464" spans="1:7">
      <c r="A464" s="543" t="s">
        <v>2506</v>
      </c>
      <c r="B464" s="547" t="s">
        <v>2528</v>
      </c>
      <c r="C464" s="547"/>
      <c r="D464" s="545" t="s">
        <v>302</v>
      </c>
      <c r="E464" s="546">
        <v>1</v>
      </c>
      <c r="F464" s="546"/>
      <c r="G464" s="546"/>
    </row>
    <row r="465" spans="1:7">
      <c r="A465" s="543" t="s">
        <v>2506</v>
      </c>
      <c r="B465" s="547" t="s">
        <v>2544</v>
      </c>
      <c r="C465" s="547"/>
      <c r="D465" s="545" t="s">
        <v>302</v>
      </c>
      <c r="E465" s="546">
        <v>1</v>
      </c>
      <c r="F465" s="546"/>
      <c r="G465" s="546"/>
    </row>
    <row r="466" spans="1:7">
      <c r="A466" s="543" t="s">
        <v>2506</v>
      </c>
      <c r="B466" s="547" t="s">
        <v>2608</v>
      </c>
      <c r="C466" s="547"/>
      <c r="D466" s="545" t="s">
        <v>302</v>
      </c>
      <c r="E466" s="546">
        <v>1</v>
      </c>
      <c r="F466" s="546"/>
      <c r="G466" s="546"/>
    </row>
    <row r="467" spans="1:7">
      <c r="A467" s="543" t="s">
        <v>2506</v>
      </c>
      <c r="B467" s="547" t="s">
        <v>2559</v>
      </c>
      <c r="C467" s="547"/>
      <c r="D467" s="545" t="s">
        <v>302</v>
      </c>
      <c r="E467" s="546">
        <v>1</v>
      </c>
      <c r="F467" s="546"/>
      <c r="G467" s="546"/>
    </row>
    <row r="468" spans="1:7">
      <c r="A468" s="543" t="s">
        <v>2506</v>
      </c>
      <c r="B468" s="547" t="s">
        <v>2560</v>
      </c>
      <c r="C468" s="547"/>
      <c r="D468" s="545" t="s">
        <v>302</v>
      </c>
      <c r="E468" s="546">
        <v>1</v>
      </c>
      <c r="F468" s="546"/>
      <c r="G468" s="546"/>
    </row>
    <row r="469" spans="1:7">
      <c r="A469" s="543" t="s">
        <v>2506</v>
      </c>
      <c r="B469" s="547" t="s">
        <v>2561</v>
      </c>
      <c r="C469" s="547"/>
      <c r="D469" s="545" t="s">
        <v>302</v>
      </c>
      <c r="E469" s="546">
        <v>1</v>
      </c>
      <c r="F469" s="546"/>
      <c r="G469" s="546"/>
    </row>
    <row r="470" spans="1:7">
      <c r="A470" s="543" t="s">
        <v>2506</v>
      </c>
      <c r="B470" s="547" t="s">
        <v>2562</v>
      </c>
      <c r="C470" s="547"/>
      <c r="D470" s="545" t="s">
        <v>302</v>
      </c>
      <c r="E470" s="546">
        <v>3</v>
      </c>
      <c r="F470" s="546"/>
      <c r="G470" s="546"/>
    </row>
    <row r="471" spans="1:7">
      <c r="A471" s="543" t="s">
        <v>2506</v>
      </c>
      <c r="B471" s="547" t="s">
        <v>2563</v>
      </c>
      <c r="C471" s="547"/>
      <c r="D471" s="545" t="s">
        <v>302</v>
      </c>
      <c r="E471" s="546">
        <v>3</v>
      </c>
      <c r="F471" s="546"/>
      <c r="G471" s="546"/>
    </row>
    <row r="472" spans="1:7">
      <c r="A472" s="543" t="s">
        <v>2506</v>
      </c>
      <c r="B472" s="547" t="s">
        <v>2564</v>
      </c>
      <c r="C472" s="547"/>
      <c r="D472" s="545" t="s">
        <v>302</v>
      </c>
      <c r="E472" s="546">
        <v>2</v>
      </c>
      <c r="F472" s="546"/>
      <c r="G472" s="546"/>
    </row>
    <row r="473" spans="1:7">
      <c r="A473" s="543" t="s">
        <v>2506</v>
      </c>
      <c r="B473" s="547" t="s">
        <v>2565</v>
      </c>
      <c r="C473" s="547"/>
      <c r="D473" s="545" t="s">
        <v>302</v>
      </c>
      <c r="E473" s="546">
        <v>31</v>
      </c>
      <c r="F473" s="546"/>
      <c r="G473" s="546"/>
    </row>
    <row r="474" spans="1:7">
      <c r="A474" s="543" t="s">
        <v>2506</v>
      </c>
      <c r="B474" s="547" t="s">
        <v>2567</v>
      </c>
      <c r="C474" s="547"/>
      <c r="D474" s="545" t="s">
        <v>302</v>
      </c>
      <c r="E474" s="546">
        <v>1</v>
      </c>
      <c r="F474" s="546"/>
      <c r="G474" s="546"/>
    </row>
    <row r="475" spans="1:7">
      <c r="A475" s="543" t="s">
        <v>2506</v>
      </c>
      <c r="B475" s="547" t="s">
        <v>2568</v>
      </c>
      <c r="C475" s="547"/>
      <c r="D475" s="545" t="s">
        <v>302</v>
      </c>
      <c r="E475" s="546">
        <v>1</v>
      </c>
      <c r="F475" s="546"/>
      <c r="G475" s="546"/>
    </row>
    <row r="476" spans="1:7">
      <c r="A476" s="543" t="s">
        <v>2506</v>
      </c>
      <c r="B476" s="552" t="s">
        <v>2582</v>
      </c>
      <c r="C476" s="552"/>
      <c r="D476" s="553" t="s">
        <v>302</v>
      </c>
      <c r="E476" s="554">
        <v>1</v>
      </c>
      <c r="F476" s="554"/>
      <c r="G476" s="546"/>
    </row>
    <row r="477" spans="1:7">
      <c r="A477" s="543"/>
      <c r="B477" s="565" t="s">
        <v>2556</v>
      </c>
      <c r="C477" s="565"/>
      <c r="D477" s="545" t="s">
        <v>302</v>
      </c>
      <c r="E477" s="546">
        <v>1</v>
      </c>
      <c r="F477" s="546"/>
      <c r="G477" s="546">
        <f>E477*F477</f>
        <v>0</v>
      </c>
    </row>
    <row r="478" spans="1:7">
      <c r="A478" s="543"/>
      <c r="B478" s="544" t="s">
        <v>2609</v>
      </c>
      <c r="C478" s="544"/>
      <c r="E478" s="546"/>
      <c r="F478" s="546"/>
      <c r="G478" s="546"/>
    </row>
    <row r="479" spans="1:7">
      <c r="A479" s="543"/>
      <c r="B479" s="547" t="s">
        <v>2610</v>
      </c>
      <c r="C479" s="547"/>
      <c r="E479" s="546"/>
      <c r="F479" s="546"/>
      <c r="G479" s="546"/>
    </row>
    <row r="480" spans="1:7">
      <c r="A480" s="543"/>
      <c r="B480" s="547" t="s">
        <v>2611</v>
      </c>
      <c r="C480" s="547"/>
      <c r="E480" s="546"/>
      <c r="F480" s="546"/>
      <c r="G480" s="546"/>
    </row>
    <row r="481" spans="1:7">
      <c r="A481" s="543"/>
      <c r="B481" s="547" t="s">
        <v>2558</v>
      </c>
      <c r="C481" s="547"/>
      <c r="E481" s="546"/>
      <c r="F481" s="546"/>
      <c r="G481" s="546"/>
    </row>
    <row r="482" spans="1:7">
      <c r="A482" s="543" t="s">
        <v>2506</v>
      </c>
      <c r="B482" s="547" t="s">
        <v>2535</v>
      </c>
      <c r="C482" s="547"/>
      <c r="E482" s="546"/>
      <c r="F482" s="546"/>
      <c r="G482" s="546"/>
    </row>
    <row r="483" spans="1:7">
      <c r="A483" s="543" t="s">
        <v>2506</v>
      </c>
      <c r="B483" s="547" t="s">
        <v>2559</v>
      </c>
      <c r="C483" s="547"/>
      <c r="D483" s="545" t="s">
        <v>302</v>
      </c>
      <c r="E483" s="546">
        <v>1</v>
      </c>
      <c r="F483" s="546"/>
      <c r="G483" s="546"/>
    </row>
    <row r="484" spans="1:7">
      <c r="A484" s="543" t="s">
        <v>2506</v>
      </c>
      <c r="B484" s="547" t="s">
        <v>2560</v>
      </c>
      <c r="C484" s="547"/>
      <c r="D484" s="545" t="s">
        <v>302</v>
      </c>
      <c r="E484" s="546">
        <v>1</v>
      </c>
      <c r="F484" s="546"/>
      <c r="G484" s="546"/>
    </row>
    <row r="485" spans="1:7">
      <c r="A485" s="543" t="s">
        <v>2506</v>
      </c>
      <c r="B485" s="547" t="s">
        <v>2561</v>
      </c>
      <c r="C485" s="547"/>
      <c r="D485" s="545" t="s">
        <v>302</v>
      </c>
      <c r="E485" s="546">
        <v>1</v>
      </c>
      <c r="F485" s="546"/>
      <c r="G485" s="546"/>
    </row>
    <row r="486" spans="1:7">
      <c r="A486" s="543" t="s">
        <v>2506</v>
      </c>
      <c r="B486" s="547" t="s">
        <v>2562</v>
      </c>
      <c r="C486" s="547"/>
      <c r="D486" s="545" t="s">
        <v>302</v>
      </c>
      <c r="E486" s="546">
        <v>3</v>
      </c>
      <c r="F486" s="546"/>
      <c r="G486" s="546"/>
    </row>
    <row r="487" spans="1:7">
      <c r="A487" s="543" t="s">
        <v>2506</v>
      </c>
      <c r="B487" s="547" t="s">
        <v>2563</v>
      </c>
      <c r="C487" s="547"/>
      <c r="D487" s="545" t="s">
        <v>302</v>
      </c>
      <c r="E487" s="546">
        <v>3</v>
      </c>
      <c r="F487" s="546"/>
      <c r="G487" s="546"/>
    </row>
    <row r="488" spans="1:7">
      <c r="A488" s="543" t="s">
        <v>2506</v>
      </c>
      <c r="B488" s="547" t="s">
        <v>2564</v>
      </c>
      <c r="C488" s="547"/>
      <c r="D488" s="545" t="s">
        <v>302</v>
      </c>
      <c r="E488" s="546">
        <v>2</v>
      </c>
      <c r="F488" s="546"/>
      <c r="G488" s="546"/>
    </row>
    <row r="489" spans="1:7">
      <c r="A489" s="543" t="s">
        <v>2506</v>
      </c>
      <c r="B489" s="547" t="s">
        <v>2565</v>
      </c>
      <c r="C489" s="547"/>
      <c r="D489" s="545" t="s">
        <v>302</v>
      </c>
      <c r="E489" s="546">
        <v>24</v>
      </c>
      <c r="F489" s="546"/>
      <c r="G489" s="546"/>
    </row>
    <row r="490" spans="1:7">
      <c r="A490" s="543" t="s">
        <v>2506</v>
      </c>
      <c r="B490" s="547" t="s">
        <v>2567</v>
      </c>
      <c r="C490" s="547"/>
      <c r="D490" s="545" t="s">
        <v>302</v>
      </c>
      <c r="E490" s="546">
        <v>1</v>
      </c>
      <c r="F490" s="546"/>
      <c r="G490" s="546"/>
    </row>
    <row r="491" spans="1:7">
      <c r="A491" s="543" t="s">
        <v>2506</v>
      </c>
      <c r="B491" s="547" t="s">
        <v>2568</v>
      </c>
      <c r="C491" s="547"/>
      <c r="D491" s="545" t="s">
        <v>302</v>
      </c>
      <c r="E491" s="546">
        <v>1</v>
      </c>
      <c r="F491" s="546"/>
      <c r="G491" s="546"/>
    </row>
    <row r="492" spans="1:7">
      <c r="A492" s="543"/>
      <c r="B492" s="547" t="s">
        <v>2578</v>
      </c>
      <c r="C492" s="547"/>
      <c r="E492" s="546"/>
      <c r="F492" s="546"/>
      <c r="G492" s="546"/>
    </row>
    <row r="493" spans="1:7">
      <c r="A493" s="543" t="s">
        <v>2506</v>
      </c>
      <c r="B493" s="547" t="s">
        <v>2535</v>
      </c>
      <c r="C493" s="547"/>
      <c r="D493" s="545" t="s">
        <v>302</v>
      </c>
      <c r="E493" s="546">
        <v>1</v>
      </c>
      <c r="F493" s="546"/>
      <c r="G493" s="546"/>
    </row>
    <row r="494" spans="1:7">
      <c r="A494" s="543" t="s">
        <v>2506</v>
      </c>
      <c r="B494" s="547" t="s">
        <v>2562</v>
      </c>
      <c r="C494" s="547"/>
      <c r="D494" s="545" t="s">
        <v>302</v>
      </c>
      <c r="E494" s="546">
        <v>3</v>
      </c>
      <c r="F494" s="546"/>
      <c r="G494" s="546"/>
    </row>
    <row r="495" spans="1:7">
      <c r="A495" s="543" t="s">
        <v>2506</v>
      </c>
      <c r="B495" s="547" t="s">
        <v>2563</v>
      </c>
      <c r="C495" s="547"/>
      <c r="D495" s="545" t="s">
        <v>302</v>
      </c>
      <c r="E495" s="546">
        <v>3</v>
      </c>
      <c r="F495" s="546"/>
      <c r="G495" s="546"/>
    </row>
    <row r="496" spans="1:7">
      <c r="A496" s="543" t="s">
        <v>2506</v>
      </c>
      <c r="B496" s="547" t="s">
        <v>2564</v>
      </c>
      <c r="C496" s="547"/>
      <c r="D496" s="545" t="s">
        <v>302</v>
      </c>
      <c r="E496" s="546">
        <v>1</v>
      </c>
      <c r="F496" s="546"/>
      <c r="G496" s="546"/>
    </row>
    <row r="497" spans="1:7">
      <c r="A497" s="543" t="s">
        <v>2506</v>
      </c>
      <c r="B497" s="547" t="s">
        <v>2565</v>
      </c>
      <c r="C497" s="547"/>
      <c r="D497" s="545" t="s">
        <v>302</v>
      </c>
      <c r="E497" s="546">
        <v>7</v>
      </c>
      <c r="F497" s="546"/>
      <c r="G497" s="546"/>
    </row>
    <row r="498" spans="1:7">
      <c r="A498" s="543" t="s">
        <v>2506</v>
      </c>
      <c r="B498" s="547" t="s">
        <v>2580</v>
      </c>
      <c r="C498" s="547"/>
      <c r="D498" s="545" t="s">
        <v>302</v>
      </c>
      <c r="E498" s="546">
        <v>2</v>
      </c>
      <c r="F498" s="546"/>
      <c r="G498" s="546"/>
    </row>
    <row r="499" spans="1:7">
      <c r="A499" s="543" t="s">
        <v>2506</v>
      </c>
      <c r="B499" s="547" t="s">
        <v>2581</v>
      </c>
      <c r="C499" s="547"/>
      <c r="D499" s="545" t="s">
        <v>302</v>
      </c>
      <c r="E499" s="546">
        <v>1</v>
      </c>
      <c r="F499" s="546"/>
      <c r="G499" s="546"/>
    </row>
    <row r="500" spans="1:7">
      <c r="A500" s="543" t="s">
        <v>2506</v>
      </c>
      <c r="B500" s="547" t="s">
        <v>2567</v>
      </c>
      <c r="C500" s="547"/>
      <c r="D500" s="545" t="s">
        <v>302</v>
      </c>
      <c r="E500" s="546">
        <v>1</v>
      </c>
      <c r="F500" s="546"/>
      <c r="G500" s="546"/>
    </row>
    <row r="501" spans="1:7">
      <c r="A501" s="543" t="s">
        <v>2506</v>
      </c>
      <c r="B501" s="547" t="s">
        <v>2568</v>
      </c>
      <c r="C501" s="547"/>
      <c r="D501" s="545" t="s">
        <v>302</v>
      </c>
      <c r="E501" s="546">
        <v>1</v>
      </c>
      <c r="F501" s="546"/>
      <c r="G501" s="546"/>
    </row>
    <row r="502" spans="1:7">
      <c r="A502" s="543" t="s">
        <v>2506</v>
      </c>
      <c r="B502" s="552" t="s">
        <v>2582</v>
      </c>
      <c r="C502" s="552"/>
      <c r="D502" s="553" t="s">
        <v>302</v>
      </c>
      <c r="E502" s="554">
        <v>1</v>
      </c>
      <c r="F502" s="554"/>
      <c r="G502" s="546"/>
    </row>
    <row r="503" spans="1:7">
      <c r="A503" s="543"/>
      <c r="B503" s="565" t="s">
        <v>2556</v>
      </c>
      <c r="C503" s="565"/>
      <c r="D503" s="545" t="s">
        <v>302</v>
      </c>
      <c r="E503" s="546">
        <v>1</v>
      </c>
      <c r="F503" s="546"/>
      <c r="G503" s="546">
        <f>E503*F503</f>
        <v>0</v>
      </c>
    </row>
    <row r="504" spans="1:7">
      <c r="A504" s="543"/>
      <c r="B504" s="544"/>
      <c r="C504" s="544"/>
      <c r="E504" s="546"/>
      <c r="F504" s="546"/>
      <c r="G504" s="546"/>
    </row>
    <row r="505" spans="1:7">
      <c r="A505" s="543" t="s">
        <v>888</v>
      </c>
      <c r="B505" s="547" t="s">
        <v>2612</v>
      </c>
      <c r="C505" s="547"/>
      <c r="E505" s="546"/>
      <c r="F505" s="546"/>
      <c r="G505" s="546"/>
    </row>
    <row r="506" spans="1:7">
      <c r="A506" s="543"/>
      <c r="B506" s="547" t="s">
        <v>2613</v>
      </c>
      <c r="C506" s="547"/>
      <c r="E506" s="546"/>
      <c r="F506" s="546"/>
      <c r="G506" s="546"/>
    </row>
    <row r="507" spans="1:7">
      <c r="A507" s="543"/>
      <c r="B507" s="547" t="s">
        <v>2558</v>
      </c>
      <c r="C507" s="547"/>
      <c r="E507" s="546"/>
      <c r="F507" s="546"/>
      <c r="G507" s="546"/>
    </row>
    <row r="508" spans="1:7">
      <c r="A508" s="543" t="s">
        <v>2506</v>
      </c>
      <c r="B508" s="547" t="s">
        <v>2535</v>
      </c>
      <c r="C508" s="547"/>
      <c r="E508" s="546"/>
      <c r="F508" s="546"/>
      <c r="G508" s="546"/>
    </row>
    <row r="509" spans="1:7">
      <c r="A509" s="543" t="s">
        <v>2506</v>
      </c>
      <c r="B509" s="547" t="s">
        <v>2559</v>
      </c>
      <c r="C509" s="547"/>
      <c r="D509" s="545" t="s">
        <v>302</v>
      </c>
      <c r="E509" s="546">
        <v>1</v>
      </c>
      <c r="F509" s="546"/>
      <c r="G509" s="546"/>
    </row>
    <row r="510" spans="1:7">
      <c r="A510" s="543" t="s">
        <v>2506</v>
      </c>
      <c r="B510" s="547" t="s">
        <v>2560</v>
      </c>
      <c r="C510" s="547"/>
      <c r="D510" s="545" t="s">
        <v>302</v>
      </c>
      <c r="E510" s="546">
        <v>1</v>
      </c>
      <c r="F510" s="546"/>
      <c r="G510" s="546"/>
    </row>
    <row r="511" spans="1:7">
      <c r="A511" s="543" t="s">
        <v>2506</v>
      </c>
      <c r="B511" s="547" t="s">
        <v>2561</v>
      </c>
      <c r="C511" s="547"/>
      <c r="D511" s="545" t="s">
        <v>302</v>
      </c>
      <c r="E511" s="546">
        <v>1</v>
      </c>
      <c r="F511" s="546"/>
      <c r="G511" s="546"/>
    </row>
    <row r="512" spans="1:7">
      <c r="A512" s="543" t="s">
        <v>2506</v>
      </c>
      <c r="B512" s="547" t="s">
        <v>2562</v>
      </c>
      <c r="C512" s="547"/>
      <c r="D512" s="545" t="s">
        <v>302</v>
      </c>
      <c r="E512" s="546">
        <v>3</v>
      </c>
      <c r="F512" s="546"/>
      <c r="G512" s="546"/>
    </row>
    <row r="513" spans="1:7">
      <c r="A513" s="543" t="s">
        <v>2506</v>
      </c>
      <c r="B513" s="547" t="s">
        <v>2563</v>
      </c>
      <c r="C513" s="547"/>
      <c r="D513" s="545" t="s">
        <v>302</v>
      </c>
      <c r="E513" s="546">
        <v>3</v>
      </c>
      <c r="F513" s="546"/>
      <c r="G513" s="546"/>
    </row>
    <row r="514" spans="1:7">
      <c r="A514" s="543" t="s">
        <v>2506</v>
      </c>
      <c r="B514" s="547" t="s">
        <v>2564</v>
      </c>
      <c r="C514" s="547"/>
      <c r="D514" s="545" t="s">
        <v>302</v>
      </c>
      <c r="E514" s="546">
        <v>2</v>
      </c>
      <c r="F514" s="546"/>
      <c r="G514" s="546"/>
    </row>
    <row r="515" spans="1:7">
      <c r="A515" s="543" t="s">
        <v>2506</v>
      </c>
      <c r="B515" s="547" t="s">
        <v>2565</v>
      </c>
      <c r="C515" s="547"/>
      <c r="D515" s="545" t="s">
        <v>302</v>
      </c>
      <c r="E515" s="546">
        <v>30</v>
      </c>
      <c r="F515" s="546"/>
      <c r="G515" s="546"/>
    </row>
    <row r="516" spans="1:7">
      <c r="A516" s="543" t="s">
        <v>2506</v>
      </c>
      <c r="B516" s="547" t="s">
        <v>2567</v>
      </c>
      <c r="C516" s="547"/>
      <c r="D516" s="545" t="s">
        <v>302</v>
      </c>
      <c r="E516" s="546">
        <v>1</v>
      </c>
      <c r="F516" s="546"/>
      <c r="G516" s="546"/>
    </row>
    <row r="517" spans="1:7">
      <c r="A517" s="543" t="s">
        <v>2506</v>
      </c>
      <c r="B517" s="547" t="s">
        <v>2568</v>
      </c>
      <c r="C517" s="547"/>
      <c r="D517" s="545" t="s">
        <v>302</v>
      </c>
      <c r="E517" s="546">
        <v>1</v>
      </c>
      <c r="F517" s="546"/>
      <c r="G517" s="546"/>
    </row>
    <row r="518" spans="1:7">
      <c r="A518" s="543" t="s">
        <v>2506</v>
      </c>
      <c r="B518" s="552" t="s">
        <v>2582</v>
      </c>
      <c r="C518" s="552"/>
      <c r="D518" s="553" t="s">
        <v>302</v>
      </c>
      <c r="E518" s="554">
        <v>1</v>
      </c>
      <c r="F518" s="554"/>
      <c r="G518" s="546"/>
    </row>
    <row r="519" spans="1:7">
      <c r="A519" s="543"/>
      <c r="B519" s="565" t="s">
        <v>2556</v>
      </c>
      <c r="C519" s="565"/>
      <c r="D519" s="545" t="s">
        <v>302</v>
      </c>
      <c r="E519" s="546">
        <v>1</v>
      </c>
      <c r="F519" s="546"/>
      <c r="G519" s="546">
        <f>E519*F519</f>
        <v>0</v>
      </c>
    </row>
    <row r="520" spans="1:7">
      <c r="A520" s="543"/>
      <c r="B520" s="544"/>
      <c r="C520" s="544"/>
      <c r="E520" s="546"/>
      <c r="F520" s="546"/>
      <c r="G520" s="546"/>
    </row>
    <row r="521" spans="1:7">
      <c r="A521" s="543" t="s">
        <v>422</v>
      </c>
      <c r="B521" s="547" t="s">
        <v>2614</v>
      </c>
      <c r="C521" s="547"/>
      <c r="E521" s="546"/>
      <c r="F521" s="546"/>
      <c r="G521" s="546"/>
    </row>
    <row r="522" spans="1:7">
      <c r="A522" s="543"/>
      <c r="B522" s="547" t="s">
        <v>2615</v>
      </c>
      <c r="C522" s="547"/>
      <c r="E522" s="546"/>
      <c r="F522" s="546"/>
      <c r="G522" s="546"/>
    </row>
    <row r="523" spans="1:7">
      <c r="A523" s="543"/>
      <c r="B523" s="547" t="s">
        <v>2558</v>
      </c>
      <c r="C523" s="547"/>
      <c r="E523" s="546"/>
      <c r="F523" s="546"/>
      <c r="G523" s="546"/>
    </row>
    <row r="524" spans="1:7">
      <c r="A524" s="543" t="s">
        <v>2506</v>
      </c>
      <c r="B524" s="547" t="s">
        <v>2535</v>
      </c>
      <c r="C524" s="547"/>
      <c r="D524" s="545" t="s">
        <v>302</v>
      </c>
      <c r="E524" s="546">
        <v>1</v>
      </c>
      <c r="F524" s="546"/>
      <c r="G524" s="546"/>
    </row>
    <row r="525" spans="1:7">
      <c r="A525" s="543" t="s">
        <v>2506</v>
      </c>
      <c r="B525" s="547" t="s">
        <v>2528</v>
      </c>
      <c r="C525" s="547"/>
      <c r="D525" s="545" t="s">
        <v>302</v>
      </c>
      <c r="E525" s="546">
        <v>1</v>
      </c>
      <c r="F525" s="546"/>
      <c r="G525" s="546"/>
    </row>
    <row r="526" spans="1:7">
      <c r="A526" s="543" t="s">
        <v>2506</v>
      </c>
      <c r="B526" s="547" t="s">
        <v>2544</v>
      </c>
      <c r="C526" s="547"/>
      <c r="D526" s="545" t="s">
        <v>302</v>
      </c>
      <c r="E526" s="546">
        <v>1</v>
      </c>
      <c r="F526" s="546"/>
      <c r="G526" s="546"/>
    </row>
    <row r="527" spans="1:7">
      <c r="A527" s="543" t="s">
        <v>2506</v>
      </c>
      <c r="B527" s="547" t="s">
        <v>2608</v>
      </c>
      <c r="C527" s="547"/>
      <c r="D527" s="545" t="s">
        <v>302</v>
      </c>
      <c r="E527" s="546">
        <v>1</v>
      </c>
      <c r="F527" s="546"/>
      <c r="G527" s="546"/>
    </row>
    <row r="528" spans="1:7">
      <c r="A528" s="543" t="s">
        <v>2506</v>
      </c>
      <c r="B528" s="547" t="s">
        <v>2559</v>
      </c>
      <c r="C528" s="547"/>
      <c r="D528" s="545" t="s">
        <v>302</v>
      </c>
      <c r="E528" s="546">
        <v>1</v>
      </c>
      <c r="F528" s="546"/>
      <c r="G528" s="546"/>
    </row>
    <row r="529" spans="1:7">
      <c r="A529" s="543" t="s">
        <v>2506</v>
      </c>
      <c r="B529" s="547" t="s">
        <v>2560</v>
      </c>
      <c r="C529" s="547"/>
      <c r="D529" s="545" t="s">
        <v>302</v>
      </c>
      <c r="E529" s="546">
        <v>1</v>
      </c>
      <c r="F529" s="546"/>
      <c r="G529" s="546"/>
    </row>
    <row r="530" spans="1:7">
      <c r="A530" s="543" t="s">
        <v>2506</v>
      </c>
      <c r="B530" s="547" t="s">
        <v>2561</v>
      </c>
      <c r="C530" s="547"/>
      <c r="D530" s="545" t="s">
        <v>302</v>
      </c>
      <c r="E530" s="546">
        <v>1</v>
      </c>
      <c r="F530" s="546"/>
      <c r="G530" s="546"/>
    </row>
    <row r="531" spans="1:7">
      <c r="A531" s="543" t="s">
        <v>2506</v>
      </c>
      <c r="B531" s="547" t="s">
        <v>2562</v>
      </c>
      <c r="C531" s="547"/>
      <c r="D531" s="545" t="s">
        <v>302</v>
      </c>
      <c r="E531" s="546">
        <v>3</v>
      </c>
      <c r="F531" s="546"/>
      <c r="G531" s="546"/>
    </row>
    <row r="532" spans="1:7">
      <c r="A532" s="543" t="s">
        <v>2506</v>
      </c>
      <c r="B532" s="547" t="s">
        <v>2563</v>
      </c>
      <c r="C532" s="547"/>
      <c r="D532" s="545" t="s">
        <v>302</v>
      </c>
      <c r="E532" s="546">
        <v>3</v>
      </c>
      <c r="F532" s="546"/>
      <c r="G532" s="546"/>
    </row>
    <row r="533" spans="1:7" ht="25.5">
      <c r="A533" s="543" t="s">
        <v>2506</v>
      </c>
      <c r="B533" s="547" t="s">
        <v>2574</v>
      </c>
      <c r="C533" s="547"/>
      <c r="D533" s="545" t="s">
        <v>302</v>
      </c>
      <c r="E533" s="546">
        <v>2</v>
      </c>
      <c r="F533" s="546"/>
      <c r="G533" s="546"/>
    </row>
    <row r="534" spans="1:7">
      <c r="A534" s="543" t="s">
        <v>2506</v>
      </c>
      <c r="B534" s="547" t="s">
        <v>2565</v>
      </c>
      <c r="C534" s="547"/>
      <c r="D534" s="545" t="s">
        <v>302</v>
      </c>
      <c r="E534" s="546">
        <v>53</v>
      </c>
      <c r="F534" s="546"/>
      <c r="G534" s="546"/>
    </row>
    <row r="535" spans="1:7">
      <c r="A535" s="543" t="s">
        <v>2506</v>
      </c>
      <c r="B535" s="547" t="s">
        <v>2616</v>
      </c>
      <c r="C535" s="547"/>
      <c r="D535" s="545" t="s">
        <v>302</v>
      </c>
      <c r="E535" s="546">
        <v>1</v>
      </c>
      <c r="F535" s="546"/>
      <c r="G535" s="546"/>
    </row>
    <row r="536" spans="1:7">
      <c r="A536" s="543" t="s">
        <v>2506</v>
      </c>
      <c r="B536" s="547" t="s">
        <v>2580</v>
      </c>
      <c r="C536" s="547"/>
      <c r="D536" s="545" t="s">
        <v>302</v>
      </c>
      <c r="E536" s="546">
        <v>4</v>
      </c>
      <c r="F536" s="546"/>
      <c r="G536" s="546"/>
    </row>
    <row r="537" spans="1:7">
      <c r="A537" s="543" t="s">
        <v>2506</v>
      </c>
      <c r="B537" s="547" t="s">
        <v>2567</v>
      </c>
      <c r="C537" s="547"/>
      <c r="D537" s="545" t="s">
        <v>302</v>
      </c>
      <c r="E537" s="546">
        <v>1</v>
      </c>
      <c r="F537" s="546"/>
      <c r="G537" s="546"/>
    </row>
    <row r="538" spans="1:7">
      <c r="A538" s="543" t="s">
        <v>2506</v>
      </c>
      <c r="B538" s="547" t="s">
        <v>2568</v>
      </c>
      <c r="C538" s="547"/>
      <c r="D538" s="545" t="s">
        <v>302</v>
      </c>
      <c r="E538" s="546">
        <v>1</v>
      </c>
      <c r="F538" s="546"/>
      <c r="G538" s="546"/>
    </row>
    <row r="539" spans="1:7">
      <c r="A539" s="543"/>
      <c r="B539" s="547" t="s">
        <v>2578</v>
      </c>
      <c r="C539" s="547"/>
      <c r="E539" s="546"/>
      <c r="F539" s="558"/>
      <c r="G539" s="558"/>
    </row>
    <row r="540" spans="1:7">
      <c r="A540" s="543" t="s">
        <v>2506</v>
      </c>
      <c r="B540" s="564" t="s">
        <v>2535</v>
      </c>
      <c r="C540" s="564"/>
      <c r="D540" s="545" t="s">
        <v>302</v>
      </c>
      <c r="E540" s="546">
        <v>1</v>
      </c>
      <c r="F540" s="647"/>
      <c r="G540" s="648"/>
    </row>
    <row r="541" spans="1:7">
      <c r="A541" s="543" t="s">
        <v>2506</v>
      </c>
      <c r="B541" s="547" t="s">
        <v>2561</v>
      </c>
      <c r="C541" s="547"/>
      <c r="D541" s="545" t="s">
        <v>302</v>
      </c>
      <c r="E541" s="546">
        <v>1</v>
      </c>
      <c r="F541" s="647"/>
      <c r="G541" s="648"/>
    </row>
    <row r="542" spans="1:7">
      <c r="A542" s="543" t="s">
        <v>2506</v>
      </c>
      <c r="B542" s="547" t="s">
        <v>2562</v>
      </c>
      <c r="C542" s="547"/>
      <c r="D542" s="545" t="s">
        <v>302</v>
      </c>
      <c r="E542" s="546">
        <v>3</v>
      </c>
      <c r="F542" s="647"/>
      <c r="G542" s="648"/>
    </row>
    <row r="543" spans="1:7">
      <c r="A543" s="543" t="s">
        <v>2506</v>
      </c>
      <c r="B543" s="547" t="s">
        <v>2563</v>
      </c>
      <c r="C543" s="547"/>
      <c r="D543" s="545" t="s">
        <v>302</v>
      </c>
      <c r="E543" s="546">
        <v>3</v>
      </c>
      <c r="F543" s="647"/>
      <c r="G543" s="648"/>
    </row>
    <row r="544" spans="1:7" ht="25.5">
      <c r="A544" s="543" t="s">
        <v>2506</v>
      </c>
      <c r="B544" s="547" t="s">
        <v>2574</v>
      </c>
      <c r="C544" s="547"/>
      <c r="D544" s="545" t="s">
        <v>302</v>
      </c>
      <c r="E544" s="546">
        <v>1</v>
      </c>
      <c r="F544" s="647"/>
      <c r="G544" s="648"/>
    </row>
    <row r="545" spans="1:7">
      <c r="A545" s="543" t="s">
        <v>2506</v>
      </c>
      <c r="B545" s="547" t="s">
        <v>2565</v>
      </c>
      <c r="C545" s="547"/>
      <c r="D545" s="545" t="s">
        <v>302</v>
      </c>
      <c r="E545" s="546">
        <v>18</v>
      </c>
      <c r="F545" s="647"/>
      <c r="G545" s="648"/>
    </row>
    <row r="546" spans="1:7">
      <c r="A546" s="543" t="s">
        <v>2506</v>
      </c>
      <c r="B546" s="564" t="s">
        <v>2580</v>
      </c>
      <c r="C546" s="564"/>
      <c r="D546" s="545" t="s">
        <v>302</v>
      </c>
      <c r="E546" s="546">
        <v>6</v>
      </c>
      <c r="F546" s="647"/>
      <c r="G546" s="648"/>
    </row>
    <row r="547" spans="1:7">
      <c r="A547" s="543" t="s">
        <v>2506</v>
      </c>
      <c r="B547" s="564" t="s">
        <v>2581</v>
      </c>
      <c r="C547" s="564"/>
      <c r="D547" s="545" t="s">
        <v>302</v>
      </c>
      <c r="E547" s="546">
        <v>2</v>
      </c>
      <c r="F547" s="647"/>
      <c r="G547" s="648"/>
    </row>
    <row r="548" spans="1:7">
      <c r="A548" s="543" t="s">
        <v>2506</v>
      </c>
      <c r="B548" s="547" t="s">
        <v>2567</v>
      </c>
      <c r="C548" s="547"/>
      <c r="D548" s="545" t="s">
        <v>302</v>
      </c>
      <c r="E548" s="546">
        <v>1</v>
      </c>
      <c r="F548" s="546"/>
      <c r="G548" s="546"/>
    </row>
    <row r="549" spans="1:7">
      <c r="A549" s="543" t="s">
        <v>2506</v>
      </c>
      <c r="B549" s="547" t="s">
        <v>2568</v>
      </c>
      <c r="C549" s="547"/>
      <c r="D549" s="545" t="s">
        <v>302</v>
      </c>
      <c r="E549" s="546">
        <v>1</v>
      </c>
      <c r="F549" s="546"/>
      <c r="G549" s="546"/>
    </row>
    <row r="550" spans="1:7">
      <c r="A550" s="543" t="s">
        <v>2506</v>
      </c>
      <c r="B550" s="552" t="s">
        <v>2582</v>
      </c>
      <c r="C550" s="552"/>
      <c r="D550" s="553" t="s">
        <v>302</v>
      </c>
      <c r="E550" s="554">
        <v>1</v>
      </c>
      <c r="F550" s="562"/>
      <c r="G550" s="546"/>
    </row>
    <row r="551" spans="1:7">
      <c r="A551" s="543"/>
      <c r="B551" s="565" t="s">
        <v>2556</v>
      </c>
      <c r="C551" s="565"/>
      <c r="D551" s="545" t="s">
        <v>302</v>
      </c>
      <c r="E551" s="546">
        <v>1</v>
      </c>
      <c r="F551" s="546"/>
      <c r="G551" s="546">
        <f>E551*F551</f>
        <v>0</v>
      </c>
    </row>
    <row r="552" spans="1:7">
      <c r="A552" s="543"/>
      <c r="B552" s="544"/>
      <c r="C552" s="544"/>
      <c r="E552" s="546"/>
      <c r="F552" s="546"/>
      <c r="G552" s="546"/>
    </row>
    <row r="553" spans="1:7">
      <c r="A553" s="543" t="s">
        <v>423</v>
      </c>
      <c r="B553" s="547" t="s">
        <v>2617</v>
      </c>
      <c r="C553" s="547"/>
      <c r="E553" s="546"/>
      <c r="F553" s="546"/>
      <c r="G553" s="546"/>
    </row>
    <row r="554" spans="1:7">
      <c r="A554" s="543"/>
      <c r="B554" s="547" t="s">
        <v>2618</v>
      </c>
      <c r="C554" s="547"/>
      <c r="E554" s="546"/>
      <c r="F554" s="546"/>
      <c r="G554" s="546"/>
    </row>
    <row r="555" spans="1:7">
      <c r="A555" s="543"/>
      <c r="B555" s="547" t="s">
        <v>2558</v>
      </c>
      <c r="C555" s="547"/>
      <c r="E555" s="546"/>
      <c r="F555" s="546"/>
      <c r="G555" s="546"/>
    </row>
    <row r="556" spans="1:7">
      <c r="A556" s="543" t="s">
        <v>2506</v>
      </c>
      <c r="B556" s="564" t="s">
        <v>2535</v>
      </c>
      <c r="C556" s="564"/>
      <c r="D556" s="569" t="s">
        <v>302</v>
      </c>
      <c r="E556" s="546"/>
      <c r="F556" s="546"/>
      <c r="G556" s="546"/>
    </row>
    <row r="557" spans="1:7">
      <c r="A557" s="543" t="s">
        <v>2506</v>
      </c>
      <c r="B557" s="547" t="s">
        <v>2559</v>
      </c>
      <c r="C557" s="547"/>
      <c r="D557" s="545" t="s">
        <v>302</v>
      </c>
      <c r="E557" s="546">
        <v>1</v>
      </c>
      <c r="F557" s="546"/>
      <c r="G557" s="546"/>
    </row>
    <row r="558" spans="1:7">
      <c r="A558" s="543" t="s">
        <v>2506</v>
      </c>
      <c r="B558" s="547" t="s">
        <v>2560</v>
      </c>
      <c r="C558" s="547"/>
      <c r="D558" s="545" t="s">
        <v>302</v>
      </c>
      <c r="E558" s="546">
        <v>1</v>
      </c>
      <c r="F558" s="546"/>
      <c r="G558" s="546"/>
    </row>
    <row r="559" spans="1:7">
      <c r="A559" s="543" t="s">
        <v>2506</v>
      </c>
      <c r="B559" s="547" t="s">
        <v>2561</v>
      </c>
      <c r="C559" s="547"/>
      <c r="D559" s="545" t="s">
        <v>302</v>
      </c>
      <c r="E559" s="546">
        <v>1</v>
      </c>
      <c r="F559" s="546"/>
      <c r="G559" s="546"/>
    </row>
    <row r="560" spans="1:7">
      <c r="A560" s="543" t="s">
        <v>2506</v>
      </c>
      <c r="B560" s="547" t="s">
        <v>2562</v>
      </c>
      <c r="C560" s="547"/>
      <c r="D560" s="545" t="s">
        <v>302</v>
      </c>
      <c r="E560" s="546">
        <v>3</v>
      </c>
      <c r="F560" s="546"/>
      <c r="G560" s="546"/>
    </row>
    <row r="561" spans="1:7">
      <c r="A561" s="543" t="s">
        <v>2506</v>
      </c>
      <c r="B561" s="547" t="s">
        <v>2563</v>
      </c>
      <c r="C561" s="547"/>
      <c r="D561" s="545" t="s">
        <v>302</v>
      </c>
      <c r="E561" s="546">
        <v>3</v>
      </c>
      <c r="F561" s="546"/>
      <c r="G561" s="546"/>
    </row>
    <row r="562" spans="1:7" ht="25.5">
      <c r="A562" s="543" t="s">
        <v>2506</v>
      </c>
      <c r="B562" s="547" t="s">
        <v>2574</v>
      </c>
      <c r="C562" s="547"/>
      <c r="D562" s="545" t="s">
        <v>302</v>
      </c>
      <c r="E562" s="546">
        <v>2</v>
      </c>
      <c r="F562" s="546"/>
      <c r="G562" s="546"/>
    </row>
    <row r="563" spans="1:7">
      <c r="A563" s="543" t="s">
        <v>2506</v>
      </c>
      <c r="B563" s="547" t="s">
        <v>2565</v>
      </c>
      <c r="C563" s="547"/>
      <c r="D563" s="569" t="s">
        <v>302</v>
      </c>
      <c r="E563" s="546">
        <v>27</v>
      </c>
      <c r="F563" s="546"/>
      <c r="G563" s="546"/>
    </row>
    <row r="564" spans="1:7">
      <c r="A564" s="543" t="s">
        <v>2506</v>
      </c>
      <c r="B564" s="547" t="s">
        <v>2616</v>
      </c>
      <c r="C564" s="547"/>
      <c r="D564" s="569" t="s">
        <v>302</v>
      </c>
      <c r="E564" s="546">
        <v>2</v>
      </c>
      <c r="F564" s="546"/>
      <c r="G564" s="546"/>
    </row>
    <row r="565" spans="1:7">
      <c r="A565" s="543" t="s">
        <v>2506</v>
      </c>
      <c r="B565" s="547" t="s">
        <v>2567</v>
      </c>
      <c r="C565" s="547"/>
      <c r="D565" s="545" t="s">
        <v>302</v>
      </c>
      <c r="E565" s="546">
        <v>1</v>
      </c>
      <c r="F565" s="546"/>
      <c r="G565" s="546"/>
    </row>
    <row r="566" spans="1:7">
      <c r="A566" s="543" t="s">
        <v>2506</v>
      </c>
      <c r="B566" s="547" t="s">
        <v>2568</v>
      </c>
      <c r="C566" s="547"/>
      <c r="D566" s="545" t="s">
        <v>302</v>
      </c>
      <c r="E566" s="546">
        <v>1</v>
      </c>
      <c r="F566" s="546"/>
      <c r="G566" s="546"/>
    </row>
    <row r="567" spans="1:7">
      <c r="A567" s="543" t="s">
        <v>2506</v>
      </c>
      <c r="B567" s="552" t="s">
        <v>2582</v>
      </c>
      <c r="C567" s="552"/>
      <c r="D567" s="553" t="s">
        <v>302</v>
      </c>
      <c r="E567" s="554">
        <v>1</v>
      </c>
      <c r="F567" s="562"/>
      <c r="G567" s="546"/>
    </row>
    <row r="568" spans="1:7">
      <c r="A568" s="543"/>
      <c r="B568" s="565" t="s">
        <v>2556</v>
      </c>
      <c r="C568" s="565"/>
      <c r="D568" s="545" t="s">
        <v>302</v>
      </c>
      <c r="E568" s="546">
        <v>1</v>
      </c>
      <c r="F568" s="546"/>
      <c r="G568" s="546">
        <f>E568*F568</f>
        <v>0</v>
      </c>
    </row>
    <row r="569" spans="1:7">
      <c r="A569" s="543"/>
      <c r="B569" s="544"/>
      <c r="C569" s="544"/>
      <c r="E569" s="546"/>
      <c r="F569" s="546"/>
      <c r="G569" s="546"/>
    </row>
    <row r="570" spans="1:7">
      <c r="A570" s="543" t="s">
        <v>424</v>
      </c>
      <c r="B570" s="547" t="s">
        <v>2619</v>
      </c>
      <c r="C570" s="547"/>
      <c r="E570" s="546"/>
      <c r="F570" s="546"/>
      <c r="G570" s="546"/>
    </row>
    <row r="571" spans="1:7">
      <c r="A571" s="543"/>
      <c r="B571" s="547" t="s">
        <v>2620</v>
      </c>
      <c r="C571" s="547"/>
      <c r="E571" s="546"/>
      <c r="F571" s="546"/>
      <c r="G571" s="546"/>
    </row>
    <row r="572" spans="1:7">
      <c r="A572" s="543"/>
      <c r="B572" s="547" t="s">
        <v>2558</v>
      </c>
      <c r="C572" s="547"/>
      <c r="E572" s="546"/>
      <c r="F572" s="546"/>
      <c r="G572" s="546"/>
    </row>
    <row r="573" spans="1:7">
      <c r="A573" s="543" t="s">
        <v>2506</v>
      </c>
      <c r="B573" s="564" t="s">
        <v>2535</v>
      </c>
      <c r="C573" s="564"/>
      <c r="D573" s="545" t="s">
        <v>302</v>
      </c>
      <c r="E573" s="546">
        <v>1</v>
      </c>
      <c r="F573" s="546"/>
      <c r="G573" s="546"/>
    </row>
    <row r="574" spans="1:7">
      <c r="A574" s="543" t="s">
        <v>2506</v>
      </c>
      <c r="B574" s="547" t="s">
        <v>2560</v>
      </c>
      <c r="C574" s="547"/>
      <c r="D574" s="545" t="s">
        <v>302</v>
      </c>
      <c r="E574" s="546">
        <v>3</v>
      </c>
      <c r="F574" s="546"/>
      <c r="G574" s="546"/>
    </row>
    <row r="575" spans="1:7">
      <c r="A575" s="543" t="s">
        <v>2506</v>
      </c>
      <c r="B575" s="547" t="s">
        <v>2561</v>
      </c>
      <c r="C575" s="547"/>
      <c r="D575" s="545" t="s">
        <v>302</v>
      </c>
      <c r="E575" s="546">
        <v>1</v>
      </c>
      <c r="F575" s="546"/>
      <c r="G575" s="546"/>
    </row>
    <row r="576" spans="1:7">
      <c r="A576" s="543" t="s">
        <v>2506</v>
      </c>
      <c r="B576" s="547" t="s">
        <v>2562</v>
      </c>
      <c r="C576" s="547"/>
      <c r="D576" s="545" t="s">
        <v>302</v>
      </c>
      <c r="E576" s="546">
        <v>3</v>
      </c>
      <c r="F576" s="546"/>
      <c r="G576" s="546"/>
    </row>
    <row r="577" spans="1:7">
      <c r="A577" s="543" t="s">
        <v>2506</v>
      </c>
      <c r="B577" s="547" t="s">
        <v>2563</v>
      </c>
      <c r="C577" s="547"/>
      <c r="D577" s="545" t="s">
        <v>302</v>
      </c>
      <c r="E577" s="546">
        <v>3</v>
      </c>
      <c r="F577" s="546"/>
      <c r="G577" s="546"/>
    </row>
    <row r="578" spans="1:7" ht="25.5">
      <c r="A578" s="543" t="s">
        <v>2506</v>
      </c>
      <c r="B578" s="547" t="s">
        <v>2574</v>
      </c>
      <c r="C578" s="547"/>
      <c r="D578" s="545" t="s">
        <v>302</v>
      </c>
      <c r="E578" s="546">
        <v>1</v>
      </c>
      <c r="F578" s="546"/>
      <c r="G578" s="546"/>
    </row>
    <row r="579" spans="1:7">
      <c r="A579" s="543" t="s">
        <v>2506</v>
      </c>
      <c r="B579" s="547" t="s">
        <v>2565</v>
      </c>
      <c r="C579" s="547"/>
      <c r="D579" s="545" t="s">
        <v>302</v>
      </c>
      <c r="E579" s="546">
        <v>10</v>
      </c>
      <c r="F579" s="546"/>
      <c r="G579" s="546"/>
    </row>
    <row r="580" spans="1:7">
      <c r="A580" s="543" t="s">
        <v>2506</v>
      </c>
      <c r="B580" s="547" t="s">
        <v>2616</v>
      </c>
      <c r="C580" s="547"/>
      <c r="D580" s="545" t="s">
        <v>302</v>
      </c>
      <c r="E580" s="546">
        <v>20</v>
      </c>
      <c r="F580" s="546"/>
      <c r="G580" s="546"/>
    </row>
    <row r="581" spans="1:7">
      <c r="A581" s="543" t="s">
        <v>2506</v>
      </c>
      <c r="B581" s="547" t="s">
        <v>2567</v>
      </c>
      <c r="C581" s="547"/>
      <c r="D581" s="545" t="s">
        <v>302</v>
      </c>
      <c r="E581" s="546">
        <v>1</v>
      </c>
      <c r="F581" s="546"/>
      <c r="G581" s="546"/>
    </row>
    <row r="582" spans="1:7">
      <c r="A582" s="543" t="s">
        <v>2506</v>
      </c>
      <c r="B582" s="547" t="s">
        <v>2568</v>
      </c>
      <c r="C582" s="547"/>
      <c r="D582" s="545" t="s">
        <v>302</v>
      </c>
      <c r="E582" s="546">
        <v>1</v>
      </c>
      <c r="F582" s="546"/>
      <c r="G582" s="546"/>
    </row>
    <row r="583" spans="1:7">
      <c r="A583" s="543"/>
      <c r="B583" s="547" t="s">
        <v>2578</v>
      </c>
      <c r="C583" s="547"/>
      <c r="E583" s="546"/>
      <c r="F583" s="546"/>
      <c r="G583" s="546"/>
    </row>
    <row r="584" spans="1:7">
      <c r="A584" s="543" t="s">
        <v>2506</v>
      </c>
      <c r="B584" s="564" t="s">
        <v>2535</v>
      </c>
      <c r="C584" s="564"/>
      <c r="D584" s="545" t="s">
        <v>302</v>
      </c>
      <c r="E584" s="546">
        <v>1</v>
      </c>
      <c r="F584" s="546"/>
      <c r="G584" s="546"/>
    </row>
    <row r="585" spans="1:7">
      <c r="A585" s="543" t="s">
        <v>2506</v>
      </c>
      <c r="B585" s="547" t="s">
        <v>2561</v>
      </c>
      <c r="C585" s="547"/>
      <c r="D585" s="545" t="s">
        <v>302</v>
      </c>
      <c r="E585" s="546">
        <v>1</v>
      </c>
      <c r="F585" s="546"/>
      <c r="G585" s="546"/>
    </row>
    <row r="586" spans="1:7">
      <c r="A586" s="543" t="s">
        <v>2506</v>
      </c>
      <c r="B586" s="547" t="s">
        <v>2562</v>
      </c>
      <c r="C586" s="547"/>
      <c r="D586" s="545" t="s">
        <v>302</v>
      </c>
      <c r="E586" s="546">
        <v>3</v>
      </c>
      <c r="F586" s="546"/>
      <c r="G586" s="546"/>
    </row>
    <row r="587" spans="1:7">
      <c r="A587" s="543" t="s">
        <v>2506</v>
      </c>
      <c r="B587" s="547" t="s">
        <v>2563</v>
      </c>
      <c r="C587" s="547"/>
      <c r="D587" s="545" t="s">
        <v>302</v>
      </c>
      <c r="E587" s="546">
        <v>3</v>
      </c>
      <c r="F587" s="546"/>
      <c r="G587" s="546"/>
    </row>
    <row r="588" spans="1:7" ht="25.5">
      <c r="A588" s="543" t="s">
        <v>2506</v>
      </c>
      <c r="B588" s="547" t="s">
        <v>2574</v>
      </c>
      <c r="C588" s="547"/>
      <c r="D588" s="545" t="s">
        <v>302</v>
      </c>
      <c r="E588" s="546">
        <v>1</v>
      </c>
      <c r="F588" s="546"/>
      <c r="G588" s="546"/>
    </row>
    <row r="589" spans="1:7">
      <c r="A589" s="543" t="s">
        <v>2506</v>
      </c>
      <c r="B589" s="547" t="s">
        <v>2599</v>
      </c>
      <c r="C589" s="547"/>
      <c r="D589" s="545" t="s">
        <v>302</v>
      </c>
      <c r="E589" s="546">
        <v>3</v>
      </c>
      <c r="F589" s="546"/>
      <c r="G589" s="546"/>
    </row>
    <row r="590" spans="1:7">
      <c r="A590" s="543" t="s">
        <v>2506</v>
      </c>
      <c r="B590" s="547" t="s">
        <v>2565</v>
      </c>
      <c r="C590" s="547"/>
      <c r="D590" s="545" t="s">
        <v>302</v>
      </c>
      <c r="E590" s="546">
        <v>6</v>
      </c>
      <c r="F590" s="546"/>
      <c r="G590" s="546"/>
    </row>
    <row r="591" spans="1:7">
      <c r="A591" s="543" t="s">
        <v>2506</v>
      </c>
      <c r="B591" s="547" t="s">
        <v>2567</v>
      </c>
      <c r="C591" s="547"/>
      <c r="D591" s="545" t="s">
        <v>302</v>
      </c>
      <c r="E591" s="546">
        <v>1</v>
      </c>
      <c r="F591" s="546"/>
      <c r="G591" s="546"/>
    </row>
    <row r="592" spans="1:7">
      <c r="A592" s="543" t="s">
        <v>2506</v>
      </c>
      <c r="B592" s="547" t="s">
        <v>2568</v>
      </c>
      <c r="C592" s="547"/>
      <c r="D592" s="545" t="s">
        <v>302</v>
      </c>
      <c r="E592" s="546">
        <v>1</v>
      </c>
      <c r="F592" s="546"/>
      <c r="G592" s="546"/>
    </row>
    <row r="593" spans="1:7">
      <c r="A593" s="559" t="s">
        <v>2506</v>
      </c>
      <c r="B593" s="552" t="s">
        <v>2582</v>
      </c>
      <c r="C593" s="552"/>
      <c r="D593" s="553" t="s">
        <v>302</v>
      </c>
      <c r="E593" s="554">
        <v>1</v>
      </c>
      <c r="F593" s="554"/>
      <c r="G593" s="546"/>
    </row>
    <row r="594" spans="1:7">
      <c r="A594" s="543"/>
      <c r="B594" s="565" t="s">
        <v>2556</v>
      </c>
      <c r="C594" s="565"/>
      <c r="D594" s="545" t="s">
        <v>302</v>
      </c>
      <c r="E594" s="546">
        <v>1</v>
      </c>
      <c r="F594" s="546"/>
      <c r="G594" s="546">
        <f>E594*F594</f>
        <v>0</v>
      </c>
    </row>
    <row r="595" spans="1:7">
      <c r="A595" s="543"/>
      <c r="B595" s="544"/>
      <c r="C595" s="544"/>
      <c r="E595" s="546"/>
      <c r="F595" s="546"/>
      <c r="G595" s="546"/>
    </row>
    <row r="596" spans="1:7">
      <c r="A596" s="543" t="s">
        <v>1023</v>
      </c>
      <c r="B596" s="547" t="s">
        <v>2621</v>
      </c>
      <c r="C596" s="547"/>
      <c r="E596" s="546"/>
      <c r="F596" s="546"/>
      <c r="G596" s="546"/>
    </row>
    <row r="597" spans="1:7">
      <c r="A597" s="543"/>
      <c r="B597" s="547" t="s">
        <v>2622</v>
      </c>
      <c r="C597" s="547"/>
      <c r="E597" s="546"/>
      <c r="F597" s="546"/>
      <c r="G597" s="546"/>
    </row>
    <row r="598" spans="1:7">
      <c r="A598" s="543"/>
      <c r="B598" s="547" t="s">
        <v>2558</v>
      </c>
      <c r="C598" s="547"/>
      <c r="E598" s="546"/>
      <c r="F598" s="546"/>
      <c r="G598" s="546"/>
    </row>
    <row r="599" spans="1:7">
      <c r="A599" s="543" t="s">
        <v>2506</v>
      </c>
      <c r="B599" s="564" t="s">
        <v>2535</v>
      </c>
      <c r="C599" s="564"/>
      <c r="D599" s="545" t="s">
        <v>302</v>
      </c>
      <c r="E599" s="546">
        <v>1</v>
      </c>
      <c r="F599" s="546"/>
      <c r="G599" s="546"/>
    </row>
    <row r="600" spans="1:7">
      <c r="A600" s="543" t="s">
        <v>2506</v>
      </c>
      <c r="B600" s="547" t="s">
        <v>2560</v>
      </c>
      <c r="C600" s="547"/>
      <c r="D600" s="545" t="s">
        <v>302</v>
      </c>
      <c r="E600" s="546">
        <v>3</v>
      </c>
      <c r="F600" s="546"/>
      <c r="G600" s="546"/>
    </row>
    <row r="601" spans="1:7">
      <c r="A601" s="543" t="s">
        <v>2506</v>
      </c>
      <c r="B601" s="547" t="s">
        <v>2561</v>
      </c>
      <c r="C601" s="547"/>
      <c r="D601" s="545" t="s">
        <v>302</v>
      </c>
      <c r="E601" s="546">
        <v>1</v>
      </c>
      <c r="F601" s="546"/>
      <c r="G601" s="546"/>
    </row>
    <row r="602" spans="1:7">
      <c r="A602" s="543" t="s">
        <v>2506</v>
      </c>
      <c r="B602" s="547" t="s">
        <v>2562</v>
      </c>
      <c r="C602" s="547"/>
      <c r="D602" s="545" t="s">
        <v>302</v>
      </c>
      <c r="E602" s="546">
        <v>3</v>
      </c>
      <c r="F602" s="546"/>
      <c r="G602" s="546"/>
    </row>
    <row r="603" spans="1:7">
      <c r="A603" s="543" t="s">
        <v>2506</v>
      </c>
      <c r="B603" s="547" t="s">
        <v>2563</v>
      </c>
      <c r="C603" s="547"/>
      <c r="D603" s="545" t="s">
        <v>302</v>
      </c>
      <c r="E603" s="546">
        <v>3</v>
      </c>
      <c r="F603" s="546"/>
      <c r="G603" s="546"/>
    </row>
    <row r="604" spans="1:7" ht="25.5">
      <c r="A604" s="543" t="s">
        <v>2506</v>
      </c>
      <c r="B604" s="547" t="s">
        <v>2574</v>
      </c>
      <c r="C604" s="547"/>
      <c r="D604" s="545" t="s">
        <v>302</v>
      </c>
      <c r="E604" s="546">
        <v>1</v>
      </c>
      <c r="F604" s="546"/>
      <c r="G604" s="546"/>
    </row>
    <row r="605" spans="1:7">
      <c r="A605" s="543" t="s">
        <v>2506</v>
      </c>
      <c r="B605" s="547" t="s">
        <v>2565</v>
      </c>
      <c r="C605" s="547"/>
      <c r="D605" s="545" t="s">
        <v>302</v>
      </c>
      <c r="E605" s="546">
        <v>11</v>
      </c>
      <c r="F605" s="546"/>
      <c r="G605" s="546"/>
    </row>
    <row r="606" spans="1:7">
      <c r="A606" s="543" t="s">
        <v>2506</v>
      </c>
      <c r="B606" s="547" t="s">
        <v>2616</v>
      </c>
      <c r="C606" s="547"/>
      <c r="D606" s="545" t="s">
        <v>302</v>
      </c>
      <c r="E606" s="546">
        <v>1</v>
      </c>
      <c r="F606" s="546"/>
      <c r="G606" s="546"/>
    </row>
    <row r="607" spans="1:7">
      <c r="A607" s="543" t="s">
        <v>2506</v>
      </c>
      <c r="B607" s="547" t="s">
        <v>2623</v>
      </c>
      <c r="C607" s="547"/>
      <c r="D607" s="545" t="s">
        <v>302</v>
      </c>
      <c r="E607" s="546">
        <v>1</v>
      </c>
      <c r="F607" s="546"/>
      <c r="G607" s="546"/>
    </row>
    <row r="608" spans="1:7">
      <c r="A608" s="543" t="s">
        <v>2506</v>
      </c>
      <c r="B608" s="547" t="s">
        <v>2624</v>
      </c>
      <c r="C608" s="547"/>
      <c r="D608" s="545" t="s">
        <v>302</v>
      </c>
      <c r="E608" s="546">
        <v>1</v>
      </c>
      <c r="F608" s="546"/>
      <c r="G608" s="546"/>
    </row>
    <row r="609" spans="1:7">
      <c r="A609" s="543"/>
      <c r="B609" s="547" t="s">
        <v>2578</v>
      </c>
      <c r="C609" s="547"/>
      <c r="E609" s="546"/>
      <c r="F609" s="546"/>
      <c r="G609" s="546"/>
    </row>
    <row r="610" spans="1:7">
      <c r="A610" s="543" t="s">
        <v>2506</v>
      </c>
      <c r="B610" s="564" t="s">
        <v>2535</v>
      </c>
      <c r="C610" s="564"/>
      <c r="D610" s="545" t="s">
        <v>302</v>
      </c>
      <c r="E610" s="546">
        <v>1</v>
      </c>
      <c r="F610" s="546"/>
      <c r="G610" s="546"/>
    </row>
    <row r="611" spans="1:7">
      <c r="A611" s="543" t="s">
        <v>2506</v>
      </c>
      <c r="B611" s="547" t="s">
        <v>2561</v>
      </c>
      <c r="C611" s="547"/>
      <c r="D611" s="545" t="s">
        <v>302</v>
      </c>
      <c r="E611" s="546">
        <v>1</v>
      </c>
      <c r="F611" s="546"/>
      <c r="G611" s="546"/>
    </row>
    <row r="612" spans="1:7">
      <c r="A612" s="543" t="s">
        <v>2506</v>
      </c>
      <c r="B612" s="547" t="s">
        <v>2562</v>
      </c>
      <c r="C612" s="547"/>
      <c r="D612" s="545" t="s">
        <v>302</v>
      </c>
      <c r="E612" s="546">
        <v>3</v>
      </c>
      <c r="F612" s="546"/>
      <c r="G612" s="546"/>
    </row>
    <row r="613" spans="1:7">
      <c r="A613" s="543" t="s">
        <v>2506</v>
      </c>
      <c r="B613" s="547" t="s">
        <v>2563</v>
      </c>
      <c r="C613" s="547"/>
      <c r="D613" s="545" t="s">
        <v>302</v>
      </c>
      <c r="E613" s="546">
        <v>3</v>
      </c>
      <c r="F613" s="546"/>
      <c r="G613" s="546"/>
    </row>
    <row r="614" spans="1:7" ht="25.5">
      <c r="A614" s="543" t="s">
        <v>2506</v>
      </c>
      <c r="B614" s="547" t="s">
        <v>2574</v>
      </c>
      <c r="C614" s="547"/>
      <c r="D614" s="545" t="s">
        <v>302</v>
      </c>
      <c r="E614" s="546">
        <v>1</v>
      </c>
      <c r="F614" s="546"/>
      <c r="G614" s="546"/>
    </row>
    <row r="615" spans="1:7">
      <c r="A615" s="543" t="s">
        <v>2506</v>
      </c>
      <c r="B615" s="547" t="s">
        <v>2599</v>
      </c>
      <c r="C615" s="547"/>
      <c r="D615" s="545" t="s">
        <v>302</v>
      </c>
      <c r="E615" s="546">
        <v>3</v>
      </c>
      <c r="F615" s="546"/>
      <c r="G615" s="546"/>
    </row>
    <row r="616" spans="1:7">
      <c r="A616" s="543" t="s">
        <v>2506</v>
      </c>
      <c r="B616" s="547" t="s">
        <v>2565</v>
      </c>
      <c r="C616" s="547"/>
      <c r="D616" s="545" t="s">
        <v>302</v>
      </c>
      <c r="E616" s="546">
        <v>8</v>
      </c>
      <c r="F616" s="546"/>
      <c r="G616" s="546"/>
    </row>
    <row r="617" spans="1:7">
      <c r="A617" s="543" t="s">
        <v>2506</v>
      </c>
      <c r="B617" s="547" t="s">
        <v>2580</v>
      </c>
      <c r="C617" s="547"/>
      <c r="D617" s="545" t="s">
        <v>302</v>
      </c>
      <c r="E617" s="546">
        <v>2</v>
      </c>
      <c r="F617" s="546"/>
      <c r="G617" s="546"/>
    </row>
    <row r="618" spans="1:7">
      <c r="A618" s="543" t="s">
        <v>2506</v>
      </c>
      <c r="B618" s="547" t="s">
        <v>2581</v>
      </c>
      <c r="C618" s="547"/>
      <c r="D618" s="545" t="s">
        <v>302</v>
      </c>
      <c r="E618" s="546">
        <v>1</v>
      </c>
      <c r="F618" s="546"/>
      <c r="G618" s="546"/>
    </row>
    <row r="619" spans="1:7">
      <c r="A619" s="543" t="s">
        <v>2506</v>
      </c>
      <c r="B619" s="547" t="s">
        <v>2567</v>
      </c>
      <c r="C619" s="547"/>
      <c r="D619" s="545" t="s">
        <v>302</v>
      </c>
      <c r="E619" s="546">
        <v>1</v>
      </c>
      <c r="F619" s="546"/>
      <c r="G619" s="546"/>
    </row>
    <row r="620" spans="1:7">
      <c r="A620" s="543" t="s">
        <v>2506</v>
      </c>
      <c r="B620" s="547" t="s">
        <v>2568</v>
      </c>
      <c r="C620" s="547"/>
      <c r="D620" s="545" t="s">
        <v>302</v>
      </c>
      <c r="E620" s="546">
        <v>1</v>
      </c>
      <c r="F620" s="546"/>
      <c r="G620" s="546"/>
    </row>
    <row r="621" spans="1:7">
      <c r="A621" s="543" t="s">
        <v>2506</v>
      </c>
      <c r="B621" s="552" t="s">
        <v>2582</v>
      </c>
      <c r="C621" s="552"/>
      <c r="D621" s="553" t="s">
        <v>302</v>
      </c>
      <c r="E621" s="554">
        <v>1</v>
      </c>
      <c r="F621" s="562"/>
      <c r="G621" s="546"/>
    </row>
    <row r="622" spans="1:7">
      <c r="A622" s="543"/>
      <c r="B622" s="565" t="s">
        <v>2556</v>
      </c>
      <c r="C622" s="565"/>
      <c r="D622" s="545" t="s">
        <v>302</v>
      </c>
      <c r="E622" s="546">
        <v>1</v>
      </c>
      <c r="F622" s="546"/>
      <c r="G622" s="546">
        <f>E622*F622</f>
        <v>0</v>
      </c>
    </row>
    <row r="623" spans="1:7">
      <c r="A623" s="543"/>
      <c r="B623" s="544"/>
      <c r="C623" s="544"/>
      <c r="E623" s="546"/>
      <c r="F623" s="546"/>
      <c r="G623" s="546"/>
    </row>
    <row r="624" spans="1:7" ht="25.5">
      <c r="A624" s="543" t="s">
        <v>1024</v>
      </c>
      <c r="B624" s="547" t="s">
        <v>2625</v>
      </c>
      <c r="C624" s="547"/>
      <c r="E624" s="546"/>
      <c r="F624" s="546"/>
      <c r="G624" s="546"/>
    </row>
    <row r="625" spans="1:7">
      <c r="A625" s="543"/>
      <c r="B625" s="547" t="s">
        <v>2626</v>
      </c>
      <c r="C625" s="547"/>
      <c r="E625" s="546"/>
      <c r="F625" s="546"/>
      <c r="G625" s="546"/>
    </row>
    <row r="626" spans="1:7">
      <c r="A626" s="543"/>
      <c r="B626" s="547" t="s">
        <v>2627</v>
      </c>
      <c r="C626" s="547"/>
      <c r="E626" s="546"/>
      <c r="F626" s="546"/>
      <c r="G626" s="546"/>
    </row>
    <row r="627" spans="1:7">
      <c r="A627" s="543" t="s">
        <v>2506</v>
      </c>
      <c r="B627" s="547" t="s">
        <v>2628</v>
      </c>
      <c r="C627" s="547"/>
      <c r="D627" s="545" t="s">
        <v>302</v>
      </c>
      <c r="E627" s="546">
        <v>1</v>
      </c>
      <c r="F627" s="546"/>
      <c r="G627" s="546"/>
    </row>
    <row r="628" spans="1:7">
      <c r="A628" s="543" t="s">
        <v>2506</v>
      </c>
      <c r="B628" s="547" t="s">
        <v>2629</v>
      </c>
      <c r="C628" s="547"/>
      <c r="D628" s="545" t="s">
        <v>302</v>
      </c>
      <c r="E628" s="546">
        <v>7</v>
      </c>
      <c r="F628" s="546"/>
      <c r="G628" s="546"/>
    </row>
    <row r="629" spans="1:7">
      <c r="A629" s="543" t="s">
        <v>2506</v>
      </c>
      <c r="B629" s="547" t="s">
        <v>2616</v>
      </c>
      <c r="C629" s="547"/>
      <c r="D629" s="545" t="s">
        <v>302</v>
      </c>
      <c r="E629" s="546">
        <v>1</v>
      </c>
      <c r="F629" s="546"/>
      <c r="G629" s="546"/>
    </row>
    <row r="630" spans="1:7">
      <c r="A630" s="543"/>
      <c r="B630" s="547" t="s">
        <v>2630</v>
      </c>
      <c r="C630" s="547"/>
      <c r="E630" s="546"/>
      <c r="F630" s="546"/>
      <c r="G630" s="546"/>
    </row>
    <row r="631" spans="1:7">
      <c r="A631" s="543" t="s">
        <v>2506</v>
      </c>
      <c r="B631" s="547" t="s">
        <v>2628</v>
      </c>
      <c r="C631" s="547"/>
      <c r="D631" s="545" t="s">
        <v>302</v>
      </c>
      <c r="E631" s="546">
        <v>1</v>
      </c>
      <c r="F631" s="546"/>
      <c r="G631" s="546"/>
    </row>
    <row r="632" spans="1:7">
      <c r="A632" s="543" t="s">
        <v>2506</v>
      </c>
      <c r="B632" s="547" t="s">
        <v>2629</v>
      </c>
      <c r="C632" s="547"/>
      <c r="D632" s="545" t="s">
        <v>302</v>
      </c>
      <c r="E632" s="546">
        <v>2</v>
      </c>
      <c r="F632" s="546"/>
      <c r="G632" s="546"/>
    </row>
    <row r="633" spans="1:7" ht="38.25">
      <c r="A633" s="543" t="s">
        <v>2506</v>
      </c>
      <c r="B633" s="552" t="s">
        <v>2631</v>
      </c>
      <c r="C633" s="552"/>
      <c r="D633" s="553" t="s">
        <v>302</v>
      </c>
      <c r="E633" s="554">
        <v>1</v>
      </c>
      <c r="F633" s="546"/>
      <c r="G633" s="546"/>
    </row>
    <row r="634" spans="1:7">
      <c r="A634" s="543"/>
      <c r="B634" s="565" t="s">
        <v>2556</v>
      </c>
      <c r="C634" s="565"/>
      <c r="D634" s="545" t="s">
        <v>302</v>
      </c>
      <c r="E634" s="546">
        <v>14</v>
      </c>
      <c r="F634" s="546"/>
      <c r="G634" s="546">
        <f>E634*F634</f>
        <v>0</v>
      </c>
    </row>
    <row r="635" spans="1:7">
      <c r="A635" s="543"/>
      <c r="B635" s="544"/>
      <c r="C635" s="544"/>
      <c r="E635" s="546"/>
      <c r="F635" s="546"/>
      <c r="G635" s="546"/>
    </row>
    <row r="636" spans="1:7">
      <c r="A636" s="543" t="s">
        <v>1025</v>
      </c>
      <c r="B636" s="547" t="s">
        <v>2632</v>
      </c>
      <c r="C636" s="547"/>
      <c r="E636" s="546"/>
      <c r="F636" s="546"/>
      <c r="G636" s="546"/>
    </row>
    <row r="637" spans="1:7">
      <c r="A637" s="543"/>
      <c r="B637" s="547" t="s">
        <v>2633</v>
      </c>
      <c r="C637" s="547"/>
      <c r="E637" s="546"/>
      <c r="F637" s="546"/>
      <c r="G637" s="546"/>
    </row>
    <row r="638" spans="1:7">
      <c r="A638" s="543" t="s">
        <v>2506</v>
      </c>
      <c r="B638" s="547" t="s">
        <v>2559</v>
      </c>
      <c r="C638" s="547"/>
      <c r="D638" s="545" t="s">
        <v>302</v>
      </c>
      <c r="E638" s="546">
        <v>2</v>
      </c>
      <c r="F638" s="546"/>
      <c r="G638" s="546"/>
    </row>
    <row r="639" spans="1:7">
      <c r="A639" s="543" t="s">
        <v>2506</v>
      </c>
      <c r="B639" s="547" t="s">
        <v>2560</v>
      </c>
      <c r="C639" s="547"/>
      <c r="D639" s="545" t="s">
        <v>302</v>
      </c>
      <c r="E639" s="546">
        <v>3</v>
      </c>
      <c r="F639" s="546"/>
      <c r="G639" s="546"/>
    </row>
    <row r="640" spans="1:7">
      <c r="A640" s="543" t="s">
        <v>2506</v>
      </c>
      <c r="B640" s="547" t="s">
        <v>2581</v>
      </c>
      <c r="C640" s="547"/>
      <c r="D640" s="545" t="s">
        <v>302</v>
      </c>
      <c r="E640" s="546">
        <v>1</v>
      </c>
      <c r="F640" s="546"/>
      <c r="G640" s="546"/>
    </row>
    <row r="641" spans="1:7">
      <c r="A641" s="543"/>
      <c r="B641" s="547" t="s">
        <v>2562</v>
      </c>
      <c r="C641" s="547"/>
      <c r="D641" s="545" t="s">
        <v>302</v>
      </c>
      <c r="E641" s="546">
        <v>3</v>
      </c>
      <c r="F641" s="546"/>
      <c r="G641" s="546"/>
    </row>
    <row r="642" spans="1:7">
      <c r="A642" s="543" t="s">
        <v>2506</v>
      </c>
      <c r="B642" s="547" t="s">
        <v>2634</v>
      </c>
      <c r="C642" s="547"/>
      <c r="D642" s="545" t="s">
        <v>302</v>
      </c>
      <c r="E642" s="546">
        <v>5</v>
      </c>
      <c r="F642" s="546"/>
      <c r="G642" s="546"/>
    </row>
    <row r="643" spans="1:7">
      <c r="A643" s="543" t="s">
        <v>2506</v>
      </c>
      <c r="B643" s="547" t="s">
        <v>2563</v>
      </c>
      <c r="C643" s="547"/>
      <c r="D643" s="545" t="s">
        <v>302</v>
      </c>
      <c r="E643" s="546">
        <v>3</v>
      </c>
      <c r="F643" s="546"/>
      <c r="G643" s="546"/>
    </row>
    <row r="644" spans="1:7" ht="25.5">
      <c r="A644" s="543" t="s">
        <v>2506</v>
      </c>
      <c r="B644" s="547" t="s">
        <v>2574</v>
      </c>
      <c r="C644" s="547"/>
      <c r="D644" s="545" t="s">
        <v>302</v>
      </c>
      <c r="E644" s="546">
        <v>2</v>
      </c>
      <c r="F644" s="546"/>
      <c r="G644" s="546"/>
    </row>
    <row r="645" spans="1:7">
      <c r="A645" s="543" t="s">
        <v>2506</v>
      </c>
      <c r="B645" s="547" t="s">
        <v>2565</v>
      </c>
      <c r="C645" s="547"/>
      <c r="D645" s="545" t="s">
        <v>302</v>
      </c>
      <c r="E645" s="546">
        <v>26</v>
      </c>
      <c r="F645" s="546"/>
      <c r="G645" s="546"/>
    </row>
    <row r="646" spans="1:7">
      <c r="A646" s="543" t="s">
        <v>2506</v>
      </c>
      <c r="B646" s="547" t="s">
        <v>2580</v>
      </c>
      <c r="C646" s="547"/>
      <c r="D646" s="545" t="s">
        <v>302</v>
      </c>
      <c r="E646" s="546">
        <v>4</v>
      </c>
      <c r="F646" s="546"/>
      <c r="G646" s="546"/>
    </row>
    <row r="647" spans="1:7">
      <c r="A647" s="543" t="s">
        <v>2506</v>
      </c>
      <c r="B647" s="547" t="s">
        <v>2635</v>
      </c>
      <c r="C647" s="547"/>
      <c r="D647" s="545" t="s">
        <v>302</v>
      </c>
      <c r="E647" s="546">
        <v>2</v>
      </c>
      <c r="F647" s="546"/>
      <c r="G647" s="546"/>
    </row>
    <row r="648" spans="1:7">
      <c r="A648" s="543"/>
      <c r="B648" s="547" t="s">
        <v>2636</v>
      </c>
      <c r="C648" s="547"/>
      <c r="D648" s="545" t="s">
        <v>302</v>
      </c>
      <c r="E648" s="546">
        <v>2</v>
      </c>
      <c r="F648" s="546"/>
      <c r="G648" s="546"/>
    </row>
    <row r="649" spans="1:7">
      <c r="A649" s="543" t="s">
        <v>2506</v>
      </c>
      <c r="B649" s="547" t="s">
        <v>2637</v>
      </c>
      <c r="C649" s="547"/>
      <c r="D649" s="545" t="s">
        <v>302</v>
      </c>
      <c r="E649" s="546">
        <v>2</v>
      </c>
      <c r="F649" s="546"/>
      <c r="G649" s="546"/>
    </row>
    <row r="650" spans="1:7">
      <c r="A650" s="543" t="s">
        <v>2506</v>
      </c>
      <c r="B650" s="547" t="s">
        <v>2638</v>
      </c>
      <c r="C650" s="547"/>
      <c r="D650" s="545" t="s">
        <v>302</v>
      </c>
      <c r="E650" s="546">
        <v>5</v>
      </c>
      <c r="F650" s="546"/>
      <c r="G650" s="546"/>
    </row>
    <row r="651" spans="1:7">
      <c r="A651" s="543" t="s">
        <v>2506</v>
      </c>
      <c r="B651" s="547" t="s">
        <v>2639</v>
      </c>
      <c r="C651" s="547"/>
      <c r="D651" s="545" t="s">
        <v>302</v>
      </c>
      <c r="E651" s="546">
        <v>2</v>
      </c>
      <c r="F651" s="546"/>
      <c r="G651" s="546"/>
    </row>
    <row r="652" spans="1:7">
      <c r="A652" s="543" t="s">
        <v>2506</v>
      </c>
      <c r="B652" s="547" t="s">
        <v>2640</v>
      </c>
      <c r="C652" s="547"/>
      <c r="D652" s="545" t="s">
        <v>302</v>
      </c>
      <c r="E652" s="546">
        <v>1</v>
      </c>
      <c r="F652" s="546"/>
      <c r="G652" s="546"/>
    </row>
    <row r="653" spans="1:7">
      <c r="A653" s="543" t="s">
        <v>2506</v>
      </c>
      <c r="B653" s="547" t="s">
        <v>2567</v>
      </c>
      <c r="C653" s="547"/>
      <c r="D653" s="545" t="s">
        <v>302</v>
      </c>
      <c r="E653" s="546">
        <v>1</v>
      </c>
      <c r="F653" s="546"/>
      <c r="G653" s="546"/>
    </row>
    <row r="654" spans="1:7">
      <c r="A654" s="543" t="s">
        <v>2506</v>
      </c>
      <c r="B654" s="547" t="s">
        <v>2568</v>
      </c>
      <c r="C654" s="547"/>
      <c r="D654" s="545" t="s">
        <v>302</v>
      </c>
      <c r="E654" s="546">
        <v>1</v>
      </c>
      <c r="F654" s="546"/>
      <c r="G654" s="546"/>
    </row>
    <row r="655" spans="1:7" ht="51">
      <c r="A655" s="543" t="s">
        <v>2506</v>
      </c>
      <c r="B655" s="547" t="s">
        <v>2569</v>
      </c>
      <c r="C655" s="547"/>
      <c r="D655" s="545" t="s">
        <v>302</v>
      </c>
      <c r="E655" s="546">
        <v>1</v>
      </c>
      <c r="F655" s="546"/>
      <c r="G655" s="546"/>
    </row>
    <row r="656" spans="1:7">
      <c r="A656" s="543" t="s">
        <v>2506</v>
      </c>
      <c r="B656" s="552" t="s">
        <v>2553</v>
      </c>
      <c r="C656" s="552"/>
      <c r="D656" s="553" t="s">
        <v>302</v>
      </c>
      <c r="E656" s="554">
        <v>1</v>
      </c>
      <c r="F656" s="554"/>
      <c r="G656" s="546"/>
    </row>
    <row r="657" spans="1:7">
      <c r="A657" s="543"/>
      <c r="B657" s="565" t="s">
        <v>2556</v>
      </c>
      <c r="C657" s="565"/>
      <c r="D657" s="545" t="s">
        <v>302</v>
      </c>
      <c r="E657" s="546">
        <v>1</v>
      </c>
      <c r="F657" s="546"/>
      <c r="G657" s="546">
        <f>E657*F657</f>
        <v>0</v>
      </c>
    </row>
    <row r="658" spans="1:7">
      <c r="A658" s="543"/>
      <c r="B658" s="544"/>
      <c r="C658" s="544"/>
      <c r="E658" s="546"/>
      <c r="F658" s="546"/>
      <c r="G658" s="546"/>
    </row>
    <row r="659" spans="1:7" ht="25.5">
      <c r="A659" s="543" t="s">
        <v>114</v>
      </c>
      <c r="B659" s="547" t="s">
        <v>2641</v>
      </c>
      <c r="C659" s="547"/>
      <c r="E659" s="546"/>
      <c r="F659" s="546"/>
      <c r="G659" s="546"/>
    </row>
    <row r="660" spans="1:7">
      <c r="A660" s="543" t="s">
        <v>2506</v>
      </c>
      <c r="B660" s="547" t="s">
        <v>2626</v>
      </c>
      <c r="C660" s="547"/>
      <c r="E660" s="546"/>
      <c r="F660" s="546"/>
      <c r="G660" s="546"/>
    </row>
    <row r="661" spans="1:7">
      <c r="A661" s="543" t="s">
        <v>2506</v>
      </c>
      <c r="B661" s="547" t="s">
        <v>2642</v>
      </c>
      <c r="C661" s="547"/>
      <c r="D661" s="545" t="s">
        <v>302</v>
      </c>
      <c r="E661" s="546">
        <v>1</v>
      </c>
      <c r="F661" s="546"/>
      <c r="G661" s="546"/>
    </row>
    <row r="662" spans="1:7">
      <c r="A662" s="543" t="s">
        <v>2506</v>
      </c>
      <c r="B662" s="547" t="s">
        <v>2629</v>
      </c>
      <c r="C662" s="547"/>
      <c r="D662" s="545" t="s">
        <v>302</v>
      </c>
      <c r="E662" s="546">
        <v>15</v>
      </c>
      <c r="F662" s="546"/>
      <c r="G662" s="546"/>
    </row>
    <row r="663" spans="1:7">
      <c r="A663" s="543" t="s">
        <v>2506</v>
      </c>
      <c r="B663" s="552" t="s">
        <v>2638</v>
      </c>
      <c r="C663" s="552"/>
      <c r="D663" s="553" t="s">
        <v>302</v>
      </c>
      <c r="E663" s="554">
        <v>3</v>
      </c>
      <c r="F663" s="546"/>
      <c r="G663" s="546"/>
    </row>
    <row r="664" spans="1:7">
      <c r="A664" s="543"/>
      <c r="B664" s="565" t="s">
        <v>2556</v>
      </c>
      <c r="C664" s="565"/>
      <c r="D664" s="545" t="s">
        <v>302</v>
      </c>
      <c r="E664" s="546">
        <v>2</v>
      </c>
      <c r="F664" s="546"/>
      <c r="G664" s="546">
        <f>E664*F664</f>
        <v>0</v>
      </c>
    </row>
    <row r="665" spans="1:7">
      <c r="A665" s="543"/>
      <c r="B665" s="547"/>
      <c r="C665" s="547"/>
      <c r="E665" s="546"/>
      <c r="F665" s="546"/>
      <c r="G665" s="546"/>
    </row>
    <row r="666" spans="1:7" ht="25.5">
      <c r="A666" s="543" t="s">
        <v>115</v>
      </c>
      <c r="B666" s="547" t="s">
        <v>2643</v>
      </c>
      <c r="C666" s="547"/>
      <c r="E666" s="546"/>
      <c r="F666" s="546"/>
      <c r="G666" s="546"/>
    </row>
    <row r="667" spans="1:7">
      <c r="A667" s="543"/>
      <c r="B667" s="547" t="s">
        <v>2626</v>
      </c>
      <c r="C667" s="547"/>
      <c r="E667" s="546"/>
      <c r="F667" s="546"/>
      <c r="G667" s="546"/>
    </row>
    <row r="668" spans="1:7">
      <c r="A668" s="543" t="s">
        <v>2506</v>
      </c>
      <c r="B668" s="547" t="s">
        <v>2642</v>
      </c>
      <c r="C668" s="547"/>
      <c r="D668" s="545" t="s">
        <v>302</v>
      </c>
      <c r="E668" s="546">
        <v>1</v>
      </c>
      <c r="F668" s="546"/>
      <c r="G668" s="546"/>
    </row>
    <row r="669" spans="1:7">
      <c r="A669" s="543" t="s">
        <v>2506</v>
      </c>
      <c r="B669" s="547" t="s">
        <v>2629</v>
      </c>
      <c r="C669" s="547"/>
      <c r="D669" s="545" t="s">
        <v>302</v>
      </c>
      <c r="E669" s="546">
        <v>20</v>
      </c>
      <c r="F669" s="546"/>
      <c r="G669" s="546"/>
    </row>
    <row r="670" spans="1:7">
      <c r="A670" s="543" t="s">
        <v>2506</v>
      </c>
      <c r="B670" s="547" t="s">
        <v>2638</v>
      </c>
      <c r="C670" s="547"/>
      <c r="D670" s="545" t="s">
        <v>302</v>
      </c>
      <c r="E670" s="546">
        <v>3</v>
      </c>
      <c r="F670" s="546"/>
      <c r="G670" s="546"/>
    </row>
    <row r="671" spans="1:7">
      <c r="A671" s="543" t="s">
        <v>2506</v>
      </c>
      <c r="B671" s="552" t="s">
        <v>2644</v>
      </c>
      <c r="C671" s="552"/>
      <c r="D671" s="553" t="s">
        <v>302</v>
      </c>
      <c r="E671" s="554">
        <v>1</v>
      </c>
      <c r="F671" s="554"/>
      <c r="G671" s="568"/>
    </row>
    <row r="672" spans="1:7">
      <c r="A672" s="543"/>
      <c r="B672" s="565" t="s">
        <v>2556</v>
      </c>
      <c r="C672" s="565"/>
      <c r="D672" s="545" t="s">
        <v>302</v>
      </c>
      <c r="E672" s="546">
        <v>1</v>
      </c>
      <c r="F672" s="546"/>
      <c r="G672" s="546">
        <f>E672*F672</f>
        <v>0</v>
      </c>
    </row>
    <row r="673" spans="1:7">
      <c r="A673" s="543"/>
      <c r="B673" s="544"/>
      <c r="C673" s="544"/>
      <c r="E673" s="546"/>
      <c r="F673" s="546"/>
      <c r="G673" s="546"/>
    </row>
    <row r="674" spans="1:7" ht="25.5">
      <c r="A674" s="543" t="s">
        <v>371</v>
      </c>
      <c r="B674" s="547" t="s">
        <v>2645</v>
      </c>
      <c r="C674" s="547"/>
      <c r="E674" s="546"/>
      <c r="F674" s="546"/>
      <c r="G674" s="546"/>
    </row>
    <row r="675" spans="1:7">
      <c r="A675" s="543"/>
      <c r="B675" s="547" t="s">
        <v>2626</v>
      </c>
      <c r="C675" s="547"/>
      <c r="E675" s="546"/>
      <c r="F675" s="546"/>
      <c r="G675" s="546"/>
    </row>
    <row r="676" spans="1:7">
      <c r="A676" s="543" t="s">
        <v>2506</v>
      </c>
      <c r="B676" s="547" t="s">
        <v>2642</v>
      </c>
      <c r="C676" s="547"/>
      <c r="D676" s="545" t="s">
        <v>302</v>
      </c>
      <c r="E676" s="546">
        <v>1</v>
      </c>
      <c r="F676" s="546"/>
      <c r="G676" s="546"/>
    </row>
    <row r="677" spans="1:7">
      <c r="A677" s="543" t="s">
        <v>2506</v>
      </c>
      <c r="B677" s="547" t="s">
        <v>2629</v>
      </c>
      <c r="C677" s="547"/>
      <c r="D677" s="545" t="s">
        <v>302</v>
      </c>
      <c r="E677" s="546">
        <v>20</v>
      </c>
      <c r="F677" s="546"/>
      <c r="G677" s="546"/>
    </row>
    <row r="678" spans="1:7">
      <c r="A678" s="543" t="s">
        <v>2506</v>
      </c>
      <c r="B678" s="552" t="s">
        <v>2638</v>
      </c>
      <c r="C678" s="552"/>
      <c r="D678" s="553" t="s">
        <v>302</v>
      </c>
      <c r="E678" s="554">
        <v>3</v>
      </c>
      <c r="F678" s="554"/>
      <c r="G678" s="546"/>
    </row>
    <row r="679" spans="1:7">
      <c r="A679" s="543"/>
      <c r="B679" s="565" t="s">
        <v>2556</v>
      </c>
      <c r="C679" s="565"/>
      <c r="D679" s="545" t="s">
        <v>302</v>
      </c>
      <c r="E679" s="546">
        <v>1</v>
      </c>
      <c r="F679" s="546"/>
      <c r="G679" s="546">
        <f>E679*F679</f>
        <v>0</v>
      </c>
    </row>
    <row r="680" spans="1:7">
      <c r="A680" s="543"/>
      <c r="B680" s="547"/>
      <c r="C680" s="547"/>
      <c r="E680" s="546"/>
      <c r="F680" s="546"/>
      <c r="G680" s="546"/>
    </row>
    <row r="681" spans="1:7">
      <c r="A681" s="543"/>
      <c r="B681" s="544"/>
      <c r="C681" s="544"/>
      <c r="E681" s="546"/>
      <c r="F681" s="546"/>
      <c r="G681" s="546"/>
    </row>
    <row r="682" spans="1:7" ht="25.5">
      <c r="A682" s="543" t="s">
        <v>374</v>
      </c>
      <c r="B682" s="547" t="s">
        <v>2646</v>
      </c>
      <c r="C682" s="547"/>
      <c r="E682" s="546"/>
      <c r="F682" s="546"/>
      <c r="G682" s="546"/>
    </row>
    <row r="683" spans="1:7">
      <c r="A683" s="543"/>
      <c r="B683" s="547" t="s">
        <v>2626</v>
      </c>
      <c r="C683" s="547"/>
      <c r="E683" s="546"/>
      <c r="F683" s="546"/>
      <c r="G683" s="546"/>
    </row>
    <row r="684" spans="1:7">
      <c r="A684" s="543" t="s">
        <v>2506</v>
      </c>
      <c r="B684" s="547" t="s">
        <v>2642</v>
      </c>
      <c r="C684" s="547"/>
      <c r="D684" s="545" t="s">
        <v>302</v>
      </c>
      <c r="E684" s="546">
        <v>1</v>
      </c>
      <c r="F684" s="546"/>
      <c r="G684" s="546"/>
    </row>
    <row r="685" spans="1:7">
      <c r="A685" s="543" t="s">
        <v>2506</v>
      </c>
      <c r="B685" s="547" t="s">
        <v>2629</v>
      </c>
      <c r="C685" s="547"/>
      <c r="D685" s="545" t="s">
        <v>302</v>
      </c>
      <c r="E685" s="546">
        <v>20</v>
      </c>
      <c r="F685" s="546"/>
      <c r="G685" s="546"/>
    </row>
    <row r="686" spans="1:7">
      <c r="A686" s="543" t="s">
        <v>2506</v>
      </c>
      <c r="B686" s="552" t="s">
        <v>2638</v>
      </c>
      <c r="C686" s="552"/>
      <c r="D686" s="553" t="s">
        <v>302</v>
      </c>
      <c r="E686" s="554">
        <v>3</v>
      </c>
      <c r="F686" s="554"/>
      <c r="G686" s="546"/>
    </row>
    <row r="687" spans="1:7">
      <c r="A687" s="543"/>
      <c r="E687" s="546">
        <v>1</v>
      </c>
      <c r="F687" s="546"/>
      <c r="G687" s="546">
        <f>E687*F687</f>
        <v>0</v>
      </c>
    </row>
    <row r="688" spans="1:7">
      <c r="A688" s="543"/>
      <c r="B688" s="544"/>
      <c r="C688" s="544"/>
      <c r="E688" s="546"/>
      <c r="F688" s="546"/>
      <c r="G688" s="546"/>
    </row>
    <row r="689" spans="1:7">
      <c r="A689" s="543" t="s">
        <v>183</v>
      </c>
      <c r="B689" s="547" t="s">
        <v>2647</v>
      </c>
      <c r="C689" s="547"/>
      <c r="E689" s="546"/>
      <c r="F689" s="546"/>
      <c r="G689" s="546"/>
    </row>
    <row r="690" spans="1:7">
      <c r="A690" s="543"/>
      <c r="B690" s="547" t="s">
        <v>2648</v>
      </c>
      <c r="C690" s="547"/>
      <c r="E690" s="546"/>
      <c r="F690" s="546"/>
      <c r="G690" s="546"/>
    </row>
    <row r="691" spans="1:7" ht="38.25">
      <c r="A691" s="543" t="s">
        <v>2506</v>
      </c>
      <c r="B691" s="547" t="s">
        <v>2649</v>
      </c>
      <c r="C691" s="547"/>
      <c r="D691" s="545" t="s">
        <v>302</v>
      </c>
      <c r="E691" s="546">
        <v>1</v>
      </c>
      <c r="F691" s="546"/>
      <c r="G691" s="546"/>
    </row>
    <row r="692" spans="1:7">
      <c r="A692" s="543" t="s">
        <v>2506</v>
      </c>
      <c r="B692" s="547" t="s">
        <v>2560</v>
      </c>
      <c r="C692" s="547"/>
      <c r="D692" s="545" t="s">
        <v>302</v>
      </c>
      <c r="E692" s="546">
        <v>4</v>
      </c>
      <c r="F692" s="546"/>
      <c r="G692" s="546"/>
    </row>
    <row r="693" spans="1:7">
      <c r="A693" s="543" t="s">
        <v>2506</v>
      </c>
      <c r="B693" s="547" t="s">
        <v>2650</v>
      </c>
      <c r="C693" s="547"/>
      <c r="D693" s="545" t="s">
        <v>302</v>
      </c>
      <c r="E693" s="546">
        <v>6</v>
      </c>
      <c r="F693" s="546"/>
      <c r="G693" s="546"/>
    </row>
    <row r="694" spans="1:7">
      <c r="A694" s="543" t="s">
        <v>2506</v>
      </c>
      <c r="B694" s="547" t="s">
        <v>2651</v>
      </c>
      <c r="C694" s="547"/>
      <c r="D694" s="545" t="s">
        <v>302</v>
      </c>
      <c r="E694" s="546">
        <v>4</v>
      </c>
      <c r="F694" s="546"/>
      <c r="G694" s="546"/>
    </row>
    <row r="695" spans="1:7">
      <c r="A695" s="543" t="s">
        <v>2506</v>
      </c>
      <c r="B695" s="564" t="s">
        <v>2523</v>
      </c>
      <c r="C695" s="564"/>
      <c r="D695" s="545" t="s">
        <v>302</v>
      </c>
      <c r="E695" s="546">
        <v>1</v>
      </c>
      <c r="F695" s="546"/>
      <c r="G695" s="546"/>
    </row>
    <row r="696" spans="1:7">
      <c r="A696" s="543" t="s">
        <v>2506</v>
      </c>
      <c r="B696" s="547" t="s">
        <v>2562</v>
      </c>
      <c r="C696" s="547"/>
      <c r="D696" s="545" t="s">
        <v>302</v>
      </c>
      <c r="E696" s="546">
        <v>3</v>
      </c>
      <c r="F696" s="546"/>
      <c r="G696" s="546"/>
    </row>
    <row r="697" spans="1:7">
      <c r="A697" s="543" t="s">
        <v>2506</v>
      </c>
      <c r="B697" s="547" t="s">
        <v>2650</v>
      </c>
      <c r="C697" s="547"/>
      <c r="D697" s="545" t="s">
        <v>302</v>
      </c>
      <c r="E697" s="546">
        <v>6</v>
      </c>
      <c r="F697" s="546"/>
      <c r="G697" s="546"/>
    </row>
    <row r="698" spans="1:7">
      <c r="A698" s="543" t="s">
        <v>2506</v>
      </c>
      <c r="B698" s="547" t="s">
        <v>2563</v>
      </c>
      <c r="C698" s="547"/>
      <c r="D698" s="545" t="s">
        <v>302</v>
      </c>
      <c r="E698" s="546">
        <v>3</v>
      </c>
      <c r="F698" s="546"/>
      <c r="G698" s="558"/>
    </row>
    <row r="699" spans="1:7" ht="25.5">
      <c r="A699" s="543" t="s">
        <v>2506</v>
      </c>
      <c r="B699" s="547" t="s">
        <v>2652</v>
      </c>
      <c r="C699" s="547"/>
      <c r="D699" s="545" t="s">
        <v>302</v>
      </c>
      <c r="E699" s="546">
        <v>1</v>
      </c>
      <c r="F699" s="546"/>
      <c r="G699" s="546"/>
    </row>
    <row r="700" spans="1:7" ht="25.5">
      <c r="A700" s="543" t="s">
        <v>2506</v>
      </c>
      <c r="B700" s="547" t="s">
        <v>2574</v>
      </c>
      <c r="C700" s="547"/>
      <c r="D700" s="545" t="s">
        <v>302</v>
      </c>
      <c r="E700" s="546">
        <v>1</v>
      </c>
      <c r="F700" s="546"/>
      <c r="G700" s="546"/>
    </row>
    <row r="701" spans="1:7">
      <c r="A701" s="543" t="s">
        <v>2506</v>
      </c>
      <c r="B701" s="547" t="s">
        <v>2653</v>
      </c>
      <c r="C701" s="547"/>
      <c r="D701" s="545" t="s">
        <v>302</v>
      </c>
      <c r="E701" s="546">
        <v>36</v>
      </c>
      <c r="F701" s="546"/>
      <c r="G701" s="546"/>
    </row>
    <row r="702" spans="1:7">
      <c r="A702" s="543" t="s">
        <v>2506</v>
      </c>
      <c r="B702" s="547" t="s">
        <v>2654</v>
      </c>
      <c r="C702" s="547"/>
      <c r="D702" s="545" t="s">
        <v>302</v>
      </c>
      <c r="E702" s="546">
        <v>10</v>
      </c>
      <c r="F702" s="546"/>
      <c r="G702" s="546"/>
    </row>
    <row r="703" spans="1:7">
      <c r="A703" s="543" t="s">
        <v>2506</v>
      </c>
      <c r="B703" s="547" t="s">
        <v>2635</v>
      </c>
      <c r="C703" s="547"/>
      <c r="D703" s="545" t="s">
        <v>302</v>
      </c>
      <c r="E703" s="546">
        <v>3</v>
      </c>
      <c r="F703" s="546"/>
      <c r="G703" s="546"/>
    </row>
    <row r="704" spans="1:7">
      <c r="A704" s="543" t="s">
        <v>2506</v>
      </c>
      <c r="B704" s="547" t="s">
        <v>2636</v>
      </c>
      <c r="C704" s="547"/>
      <c r="D704" s="545" t="s">
        <v>302</v>
      </c>
      <c r="E704" s="546">
        <v>3</v>
      </c>
      <c r="F704" s="546"/>
      <c r="G704" s="546"/>
    </row>
    <row r="705" spans="1:7">
      <c r="A705" s="543" t="s">
        <v>2506</v>
      </c>
      <c r="B705" s="547" t="s">
        <v>2637</v>
      </c>
      <c r="C705" s="547"/>
      <c r="D705" s="545" t="s">
        <v>302</v>
      </c>
      <c r="E705" s="546">
        <v>3</v>
      </c>
      <c r="F705" s="546"/>
      <c r="G705" s="546"/>
    </row>
    <row r="706" spans="1:7">
      <c r="A706" s="543" t="s">
        <v>2506</v>
      </c>
      <c r="B706" s="547" t="s">
        <v>2638</v>
      </c>
      <c r="C706" s="547"/>
      <c r="D706" s="545" t="s">
        <v>302</v>
      </c>
      <c r="E706" s="546">
        <v>7</v>
      </c>
      <c r="F706" s="546"/>
      <c r="G706" s="546"/>
    </row>
    <row r="707" spans="1:7">
      <c r="A707" s="543" t="s">
        <v>2506</v>
      </c>
      <c r="B707" s="547" t="s">
        <v>2639</v>
      </c>
      <c r="C707" s="547"/>
      <c r="D707" s="545" t="s">
        <v>302</v>
      </c>
      <c r="E707" s="546">
        <v>3</v>
      </c>
      <c r="F707" s="546"/>
      <c r="G707" s="546"/>
    </row>
    <row r="708" spans="1:7">
      <c r="A708" s="543" t="s">
        <v>2506</v>
      </c>
      <c r="B708" s="547" t="s">
        <v>2640</v>
      </c>
      <c r="C708" s="547"/>
      <c r="D708" s="545" t="s">
        <v>302</v>
      </c>
      <c r="E708" s="546">
        <v>1</v>
      </c>
      <c r="F708" s="546"/>
      <c r="G708" s="546"/>
    </row>
    <row r="709" spans="1:7">
      <c r="A709" s="543" t="s">
        <v>2506</v>
      </c>
      <c r="B709" s="547" t="s">
        <v>2623</v>
      </c>
      <c r="C709" s="547"/>
      <c r="D709" s="545" t="s">
        <v>302</v>
      </c>
      <c r="E709" s="546">
        <v>1</v>
      </c>
      <c r="F709" s="546"/>
      <c r="G709" s="546"/>
    </row>
    <row r="710" spans="1:7">
      <c r="A710" s="543" t="s">
        <v>2506</v>
      </c>
      <c r="B710" s="547" t="s">
        <v>2624</v>
      </c>
      <c r="C710" s="547"/>
      <c r="D710" s="545" t="s">
        <v>302</v>
      </c>
      <c r="E710" s="546">
        <v>1</v>
      </c>
      <c r="F710" s="546"/>
      <c r="G710" s="546"/>
    </row>
    <row r="711" spans="1:7" ht="51">
      <c r="A711" s="543" t="s">
        <v>2506</v>
      </c>
      <c r="B711" s="547" t="s">
        <v>2569</v>
      </c>
      <c r="C711" s="547"/>
      <c r="E711" s="546"/>
      <c r="F711" s="546"/>
      <c r="G711" s="546"/>
    </row>
    <row r="712" spans="1:7">
      <c r="A712" s="543" t="s">
        <v>2506</v>
      </c>
      <c r="B712" s="552" t="s">
        <v>2553</v>
      </c>
      <c r="C712" s="552"/>
      <c r="D712" s="553" t="s">
        <v>302</v>
      </c>
      <c r="E712" s="554">
        <v>1</v>
      </c>
      <c r="F712" s="554"/>
      <c r="G712" s="546"/>
    </row>
    <row r="713" spans="1:7">
      <c r="A713" s="543"/>
      <c r="B713" s="565" t="s">
        <v>2556</v>
      </c>
      <c r="C713" s="565"/>
      <c r="D713" s="545" t="s">
        <v>302</v>
      </c>
      <c r="E713" s="546">
        <v>1</v>
      </c>
      <c r="F713" s="546"/>
      <c r="G713" s="546">
        <f>E713*F713</f>
        <v>0</v>
      </c>
    </row>
    <row r="714" spans="1:7">
      <c r="A714" s="543"/>
      <c r="B714" s="544"/>
      <c r="C714" s="544"/>
      <c r="E714" s="546"/>
      <c r="F714" s="546"/>
      <c r="G714" s="546"/>
    </row>
    <row r="715" spans="1:7">
      <c r="A715" s="543" t="s">
        <v>187</v>
      </c>
      <c r="B715" s="547" t="s">
        <v>2655</v>
      </c>
      <c r="C715" s="547"/>
      <c r="E715" s="546"/>
      <c r="F715" s="546"/>
      <c r="G715" s="546"/>
    </row>
    <row r="716" spans="1:7">
      <c r="A716" s="543"/>
      <c r="B716" s="547" t="s">
        <v>2656</v>
      </c>
      <c r="C716" s="547"/>
      <c r="E716" s="546"/>
      <c r="F716" s="546"/>
      <c r="G716" s="546"/>
    </row>
    <row r="717" spans="1:7" ht="38.25">
      <c r="A717" s="543" t="s">
        <v>2506</v>
      </c>
      <c r="B717" s="547" t="s">
        <v>2649</v>
      </c>
      <c r="C717" s="547"/>
      <c r="D717" s="545" t="s">
        <v>302</v>
      </c>
      <c r="E717" s="546">
        <v>1</v>
      </c>
      <c r="F717" s="546"/>
      <c r="G717" s="546"/>
    </row>
    <row r="718" spans="1:7" ht="25.5">
      <c r="A718" s="543" t="s">
        <v>2506</v>
      </c>
      <c r="B718" s="547" t="s">
        <v>2657</v>
      </c>
      <c r="C718" s="547"/>
      <c r="D718" s="545" t="s">
        <v>302</v>
      </c>
      <c r="E718" s="546">
        <v>1</v>
      </c>
      <c r="F718" s="546"/>
      <c r="G718" s="546"/>
    </row>
    <row r="719" spans="1:7">
      <c r="A719" s="543" t="s">
        <v>2506</v>
      </c>
      <c r="B719" s="547" t="s">
        <v>2658</v>
      </c>
      <c r="C719" s="547"/>
      <c r="D719" s="545" t="s">
        <v>302</v>
      </c>
      <c r="E719" s="546">
        <v>1</v>
      </c>
      <c r="F719" s="546"/>
      <c r="G719" s="546"/>
    </row>
    <row r="720" spans="1:7">
      <c r="A720" s="543" t="s">
        <v>2506</v>
      </c>
      <c r="B720" s="547" t="s">
        <v>2573</v>
      </c>
      <c r="C720" s="547"/>
      <c r="D720" s="545" t="s">
        <v>302</v>
      </c>
      <c r="E720" s="546">
        <v>1</v>
      </c>
      <c r="F720" s="546"/>
      <c r="G720" s="546"/>
    </row>
    <row r="721" spans="1:7">
      <c r="A721" s="543" t="s">
        <v>2506</v>
      </c>
      <c r="B721" s="547" t="s">
        <v>2562</v>
      </c>
      <c r="C721" s="547"/>
      <c r="D721" s="545" t="s">
        <v>302</v>
      </c>
      <c r="E721" s="546">
        <v>3</v>
      </c>
      <c r="F721" s="546"/>
      <c r="G721" s="546"/>
    </row>
    <row r="722" spans="1:7">
      <c r="A722" s="543" t="s">
        <v>2506</v>
      </c>
      <c r="B722" s="547" t="s">
        <v>2651</v>
      </c>
      <c r="C722" s="547"/>
      <c r="D722" s="545" t="s">
        <v>302</v>
      </c>
      <c r="E722" s="546">
        <v>9</v>
      </c>
      <c r="F722" s="546"/>
      <c r="G722" s="546"/>
    </row>
    <row r="723" spans="1:7">
      <c r="A723" s="543" t="s">
        <v>2506</v>
      </c>
      <c r="B723" s="547" t="s">
        <v>2563</v>
      </c>
      <c r="C723" s="547"/>
      <c r="D723" s="545" t="s">
        <v>302</v>
      </c>
      <c r="E723" s="546">
        <v>3</v>
      </c>
      <c r="F723" s="546"/>
      <c r="G723" s="546"/>
    </row>
    <row r="724" spans="1:7" ht="25.5">
      <c r="A724" s="543" t="s">
        <v>2506</v>
      </c>
      <c r="B724" s="547" t="s">
        <v>2652</v>
      </c>
      <c r="C724" s="547"/>
      <c r="D724" s="545" t="s">
        <v>302</v>
      </c>
      <c r="E724" s="546">
        <v>2</v>
      </c>
      <c r="F724" s="546"/>
      <c r="G724" s="546"/>
    </row>
    <row r="725" spans="1:7">
      <c r="A725" s="543" t="s">
        <v>2506</v>
      </c>
      <c r="B725" s="547" t="s">
        <v>2653</v>
      </c>
      <c r="C725" s="547"/>
      <c r="D725" s="545" t="s">
        <v>302</v>
      </c>
      <c r="E725" s="546">
        <v>15</v>
      </c>
      <c r="F725" s="546"/>
      <c r="G725" s="546"/>
    </row>
    <row r="726" spans="1:7">
      <c r="A726" s="543" t="s">
        <v>2506</v>
      </c>
      <c r="B726" s="547" t="s">
        <v>2659</v>
      </c>
      <c r="C726" s="547"/>
      <c r="D726" s="545" t="s">
        <v>302</v>
      </c>
      <c r="E726" s="546">
        <v>10</v>
      </c>
      <c r="F726" s="546"/>
      <c r="G726" s="546"/>
    </row>
    <row r="727" spans="1:7">
      <c r="A727" s="543" t="s">
        <v>2506</v>
      </c>
      <c r="B727" s="547" t="s">
        <v>2623</v>
      </c>
      <c r="C727" s="547"/>
      <c r="D727" s="545" t="s">
        <v>302</v>
      </c>
      <c r="E727" s="546">
        <v>1</v>
      </c>
      <c r="F727" s="546"/>
      <c r="G727" s="546"/>
    </row>
    <row r="728" spans="1:7">
      <c r="A728" s="543" t="s">
        <v>2506</v>
      </c>
      <c r="B728" s="547" t="s">
        <v>2624</v>
      </c>
      <c r="C728" s="547"/>
      <c r="D728" s="545" t="s">
        <v>302</v>
      </c>
      <c r="E728" s="546">
        <v>1</v>
      </c>
      <c r="F728" s="546"/>
      <c r="G728" s="546"/>
    </row>
    <row r="729" spans="1:7" ht="51">
      <c r="A729" s="543" t="s">
        <v>2506</v>
      </c>
      <c r="B729" s="547" t="s">
        <v>2569</v>
      </c>
      <c r="C729" s="547"/>
      <c r="E729" s="546"/>
      <c r="F729" s="546"/>
      <c r="G729" s="546"/>
    </row>
    <row r="730" spans="1:7">
      <c r="A730" s="543" t="s">
        <v>2506</v>
      </c>
      <c r="B730" s="552" t="s">
        <v>2553</v>
      </c>
      <c r="C730" s="552"/>
      <c r="D730" s="553" t="s">
        <v>302</v>
      </c>
      <c r="E730" s="554">
        <v>1</v>
      </c>
      <c r="F730" s="562"/>
      <c r="G730" s="546"/>
    </row>
    <row r="731" spans="1:7">
      <c r="A731" s="543"/>
      <c r="B731" s="565" t="s">
        <v>2556</v>
      </c>
      <c r="C731" s="565"/>
      <c r="D731" s="545" t="s">
        <v>302</v>
      </c>
      <c r="E731" s="546">
        <v>1</v>
      </c>
      <c r="F731" s="546"/>
      <c r="G731" s="546">
        <f>E731*F731</f>
        <v>0</v>
      </c>
    </row>
    <row r="732" spans="1:7">
      <c r="A732" s="543"/>
      <c r="B732" s="544"/>
      <c r="C732" s="544"/>
      <c r="E732" s="546"/>
      <c r="F732" s="546"/>
      <c r="G732" s="546"/>
    </row>
    <row r="733" spans="1:7">
      <c r="A733" s="543" t="s">
        <v>803</v>
      </c>
      <c r="B733" s="547" t="s">
        <v>2660</v>
      </c>
      <c r="C733" s="547"/>
      <c r="E733" s="546"/>
      <c r="F733" s="546"/>
      <c r="G733" s="546"/>
    </row>
    <row r="734" spans="1:7">
      <c r="A734" s="543"/>
      <c r="B734" s="547" t="s">
        <v>2626</v>
      </c>
      <c r="C734" s="547"/>
      <c r="E734" s="546"/>
      <c r="F734" s="546"/>
      <c r="G734" s="546"/>
    </row>
    <row r="735" spans="1:7" ht="38.25">
      <c r="A735" s="543" t="s">
        <v>2506</v>
      </c>
      <c r="B735" s="547" t="s">
        <v>2661</v>
      </c>
      <c r="C735" s="547"/>
      <c r="D735" s="545" t="s">
        <v>302</v>
      </c>
      <c r="E735" s="546">
        <v>1</v>
      </c>
      <c r="F735" s="546"/>
      <c r="G735" s="546"/>
    </row>
    <row r="736" spans="1:7">
      <c r="A736" s="543" t="s">
        <v>2506</v>
      </c>
      <c r="B736" s="547" t="s">
        <v>2662</v>
      </c>
      <c r="C736" s="547"/>
      <c r="D736" s="545" t="s">
        <v>302</v>
      </c>
      <c r="E736" s="546">
        <v>1</v>
      </c>
      <c r="F736" s="546"/>
      <c r="G736" s="546"/>
    </row>
    <row r="737" spans="1:7">
      <c r="A737" s="543" t="s">
        <v>2506</v>
      </c>
      <c r="B737" s="547" t="s">
        <v>2663</v>
      </c>
      <c r="C737" s="547"/>
      <c r="D737" s="545" t="s">
        <v>302</v>
      </c>
      <c r="E737" s="546">
        <v>48</v>
      </c>
      <c r="F737" s="546"/>
      <c r="G737" s="546"/>
    </row>
    <row r="738" spans="1:7">
      <c r="A738" s="543" t="s">
        <v>2506</v>
      </c>
      <c r="B738" s="547" t="s">
        <v>2562</v>
      </c>
      <c r="C738" s="547"/>
      <c r="D738" s="545" t="s">
        <v>302</v>
      </c>
      <c r="E738" s="546">
        <v>3</v>
      </c>
      <c r="F738" s="546"/>
      <c r="G738" s="546"/>
    </row>
    <row r="739" spans="1:7">
      <c r="A739" s="543" t="s">
        <v>2506</v>
      </c>
      <c r="B739" s="547" t="s">
        <v>2636</v>
      </c>
      <c r="C739" s="547"/>
      <c r="D739" s="545" t="s">
        <v>302</v>
      </c>
      <c r="E739" s="546">
        <v>8</v>
      </c>
      <c r="F739" s="546"/>
      <c r="G739" s="546"/>
    </row>
    <row r="740" spans="1:7">
      <c r="A740" s="543" t="s">
        <v>2506</v>
      </c>
      <c r="B740" s="547" t="s">
        <v>2664</v>
      </c>
      <c r="C740" s="547"/>
      <c r="D740" s="545" t="s">
        <v>302</v>
      </c>
      <c r="E740" s="546">
        <v>8</v>
      </c>
      <c r="F740" s="546"/>
      <c r="G740" s="546"/>
    </row>
    <row r="741" spans="1:7">
      <c r="A741" s="543" t="s">
        <v>2506</v>
      </c>
      <c r="B741" s="547" t="s">
        <v>2665</v>
      </c>
      <c r="C741" s="547"/>
      <c r="D741" s="545" t="s">
        <v>302</v>
      </c>
      <c r="E741" s="546">
        <v>2</v>
      </c>
      <c r="F741" s="546"/>
      <c r="G741" s="546"/>
    </row>
    <row r="742" spans="1:7">
      <c r="A742" s="543" t="s">
        <v>2506</v>
      </c>
      <c r="B742" s="547" t="s">
        <v>2635</v>
      </c>
      <c r="C742" s="547"/>
      <c r="D742" s="545" t="s">
        <v>302</v>
      </c>
      <c r="E742" s="546">
        <v>8</v>
      </c>
      <c r="F742" s="546"/>
      <c r="G742" s="546"/>
    </row>
    <row r="743" spans="1:7">
      <c r="A743" s="543" t="s">
        <v>2506</v>
      </c>
      <c r="B743" s="547" t="s">
        <v>2666</v>
      </c>
      <c r="C743" s="547"/>
      <c r="D743" s="545" t="s">
        <v>302</v>
      </c>
      <c r="E743" s="546">
        <v>1</v>
      </c>
      <c r="F743" s="546"/>
      <c r="G743" s="546"/>
    </row>
    <row r="744" spans="1:7">
      <c r="A744" s="543" t="s">
        <v>2506</v>
      </c>
      <c r="B744" s="547" t="s">
        <v>2667</v>
      </c>
      <c r="C744" s="547"/>
      <c r="D744" s="545" t="s">
        <v>302</v>
      </c>
      <c r="E744" s="546">
        <v>19</v>
      </c>
      <c r="F744" s="546"/>
      <c r="G744" s="546"/>
    </row>
    <row r="745" spans="1:7">
      <c r="A745" s="543" t="s">
        <v>2506</v>
      </c>
      <c r="B745" s="547" t="s">
        <v>2668</v>
      </c>
      <c r="C745" s="547"/>
      <c r="D745" s="545" t="s">
        <v>302</v>
      </c>
      <c r="E745" s="546">
        <v>2</v>
      </c>
      <c r="F745" s="546"/>
      <c r="G745" s="546"/>
    </row>
    <row r="746" spans="1:7">
      <c r="A746" s="543" t="s">
        <v>2506</v>
      </c>
      <c r="B746" s="547" t="s">
        <v>2623</v>
      </c>
      <c r="C746" s="547"/>
      <c r="D746" s="545" t="s">
        <v>302</v>
      </c>
      <c r="E746" s="546">
        <v>1</v>
      </c>
      <c r="F746" s="546"/>
      <c r="G746" s="546"/>
    </row>
    <row r="747" spans="1:7">
      <c r="A747" s="543" t="s">
        <v>2506</v>
      </c>
      <c r="B747" s="547" t="s">
        <v>2624</v>
      </c>
      <c r="C747" s="547"/>
      <c r="D747" s="545" t="s">
        <v>302</v>
      </c>
      <c r="E747" s="546">
        <v>1</v>
      </c>
      <c r="F747" s="546"/>
      <c r="G747" s="546"/>
    </row>
    <row r="748" spans="1:7">
      <c r="A748" s="543" t="s">
        <v>2506</v>
      </c>
      <c r="B748" s="547" t="s">
        <v>2669</v>
      </c>
      <c r="C748" s="547"/>
      <c r="E748" s="546"/>
      <c r="F748" s="546"/>
      <c r="G748" s="546"/>
    </row>
    <row r="749" spans="1:7">
      <c r="A749" s="543" t="s">
        <v>2506</v>
      </c>
      <c r="B749" s="547" t="s">
        <v>2670</v>
      </c>
      <c r="C749" s="547"/>
      <c r="D749" s="545" t="s">
        <v>302</v>
      </c>
      <c r="E749" s="546">
        <v>5</v>
      </c>
      <c r="F749" s="546"/>
      <c r="G749" s="546"/>
    </row>
    <row r="750" spans="1:7" ht="25.5">
      <c r="A750" s="543" t="s">
        <v>2506</v>
      </c>
      <c r="B750" s="547" t="s">
        <v>2671</v>
      </c>
      <c r="C750" s="547"/>
      <c r="D750" s="545" t="s">
        <v>302</v>
      </c>
      <c r="E750" s="546">
        <v>1</v>
      </c>
      <c r="F750" s="546"/>
      <c r="G750" s="546"/>
    </row>
    <row r="751" spans="1:7" ht="51">
      <c r="A751" s="543" t="s">
        <v>2506</v>
      </c>
      <c r="B751" s="552" t="s">
        <v>2672</v>
      </c>
      <c r="C751" s="552"/>
      <c r="D751" s="553" t="s">
        <v>302</v>
      </c>
      <c r="E751" s="554">
        <v>1</v>
      </c>
      <c r="F751" s="554"/>
      <c r="G751" s="546"/>
    </row>
    <row r="752" spans="1:7">
      <c r="A752" s="543"/>
      <c r="B752" s="565" t="s">
        <v>2556</v>
      </c>
      <c r="C752" s="565"/>
      <c r="D752" s="545" t="s">
        <v>302</v>
      </c>
      <c r="E752" s="546">
        <v>1</v>
      </c>
      <c r="F752" s="546"/>
      <c r="G752" s="546">
        <f>E752*F752</f>
        <v>0</v>
      </c>
    </row>
    <row r="753" spans="1:7">
      <c r="A753" s="543"/>
      <c r="B753" s="544"/>
      <c r="C753" s="544"/>
      <c r="E753" s="546"/>
      <c r="F753" s="546"/>
      <c r="G753" s="546"/>
    </row>
    <row r="754" spans="1:7" ht="63.75">
      <c r="A754" s="543" t="s">
        <v>805</v>
      </c>
      <c r="B754" s="547" t="s">
        <v>2673</v>
      </c>
      <c r="C754" s="547"/>
      <c r="E754" s="546"/>
      <c r="F754" s="546"/>
      <c r="G754" s="546"/>
    </row>
    <row r="755" spans="1:7" ht="114.75">
      <c r="A755" s="543"/>
      <c r="B755" s="547" t="s">
        <v>2674</v>
      </c>
      <c r="C755" s="547"/>
      <c r="E755" s="546"/>
      <c r="F755" s="546"/>
      <c r="G755" s="546"/>
    </row>
    <row r="756" spans="1:7">
      <c r="A756" s="543"/>
      <c r="B756" s="547" t="s">
        <v>2675</v>
      </c>
      <c r="C756" s="547"/>
      <c r="E756" s="546"/>
      <c r="F756" s="546"/>
      <c r="G756" s="546"/>
    </row>
    <row r="757" spans="1:7">
      <c r="A757" s="543" t="s">
        <v>2506</v>
      </c>
      <c r="B757" s="547" t="s">
        <v>2562</v>
      </c>
      <c r="C757" s="547"/>
      <c r="D757" s="545" t="s">
        <v>302</v>
      </c>
      <c r="E757" s="546">
        <v>3</v>
      </c>
      <c r="F757" s="546"/>
      <c r="G757" s="546"/>
    </row>
    <row r="758" spans="1:7">
      <c r="A758" s="543" t="s">
        <v>2506</v>
      </c>
      <c r="B758" s="547" t="s">
        <v>2676</v>
      </c>
      <c r="C758" s="547"/>
      <c r="D758" s="545" t="s">
        <v>302</v>
      </c>
      <c r="E758" s="546">
        <v>3</v>
      </c>
      <c r="F758" s="546"/>
      <c r="G758" s="546"/>
    </row>
    <row r="759" spans="1:7">
      <c r="A759" s="543" t="s">
        <v>2506</v>
      </c>
      <c r="B759" s="547" t="s">
        <v>2677</v>
      </c>
      <c r="C759" s="547"/>
      <c r="D759" s="545" t="s">
        <v>302</v>
      </c>
      <c r="E759" s="546">
        <v>1</v>
      </c>
      <c r="F759" s="546"/>
      <c r="G759" s="546"/>
    </row>
    <row r="760" spans="1:7">
      <c r="A760" s="543" t="s">
        <v>2506</v>
      </c>
      <c r="B760" s="547" t="s">
        <v>2678</v>
      </c>
      <c r="C760" s="547"/>
      <c r="D760" s="545" t="s">
        <v>302</v>
      </c>
      <c r="E760" s="546">
        <v>3</v>
      </c>
      <c r="F760" s="546"/>
      <c r="G760" s="546"/>
    </row>
    <row r="761" spans="1:7">
      <c r="A761" s="543" t="s">
        <v>2506</v>
      </c>
      <c r="B761" s="547" t="s">
        <v>2659</v>
      </c>
      <c r="C761" s="547"/>
      <c r="D761" s="545" t="s">
        <v>302</v>
      </c>
      <c r="E761" s="546">
        <v>4</v>
      </c>
      <c r="F761" s="546"/>
      <c r="G761" s="546"/>
    </row>
    <row r="762" spans="1:7">
      <c r="A762" s="543" t="s">
        <v>2506</v>
      </c>
      <c r="B762" s="547" t="s">
        <v>2623</v>
      </c>
      <c r="C762" s="547"/>
      <c r="D762" s="545" t="s">
        <v>302</v>
      </c>
      <c r="E762" s="546">
        <v>1</v>
      </c>
      <c r="F762" s="546"/>
      <c r="G762" s="546"/>
    </row>
    <row r="763" spans="1:7">
      <c r="A763" s="543" t="s">
        <v>2506</v>
      </c>
      <c r="B763" s="547" t="s">
        <v>2624</v>
      </c>
      <c r="C763" s="547"/>
      <c r="D763" s="545" t="s">
        <v>302</v>
      </c>
      <c r="E763" s="546">
        <v>1</v>
      </c>
      <c r="F763" s="546"/>
      <c r="G763" s="546"/>
    </row>
    <row r="764" spans="1:7" ht="63.75">
      <c r="A764" s="543" t="s">
        <v>2506</v>
      </c>
      <c r="B764" s="552" t="s">
        <v>2679</v>
      </c>
      <c r="C764" s="552"/>
      <c r="D764" s="553" t="s">
        <v>302</v>
      </c>
      <c r="E764" s="554">
        <v>1</v>
      </c>
      <c r="F764" s="554"/>
      <c r="G764" s="546"/>
    </row>
    <row r="765" spans="1:7">
      <c r="A765" s="543"/>
      <c r="B765" s="565" t="s">
        <v>2556</v>
      </c>
      <c r="C765" s="565"/>
      <c r="D765" s="545" t="s">
        <v>302</v>
      </c>
      <c r="E765" s="546">
        <v>2</v>
      </c>
      <c r="F765" s="546"/>
      <c r="G765" s="546">
        <f>E765*F765</f>
        <v>0</v>
      </c>
    </row>
    <row r="766" spans="1:7">
      <c r="A766" s="543"/>
      <c r="B766" s="565"/>
      <c r="C766" s="565"/>
      <c r="E766" s="546"/>
      <c r="F766" s="546"/>
      <c r="G766" s="546"/>
    </row>
    <row r="767" spans="1:7">
      <c r="A767" s="543" t="s">
        <v>808</v>
      </c>
      <c r="B767" s="547" t="s">
        <v>2680</v>
      </c>
      <c r="C767" s="547"/>
      <c r="E767" s="546"/>
      <c r="F767" s="546"/>
      <c r="G767" s="546"/>
    </row>
    <row r="768" spans="1:7">
      <c r="A768" s="543"/>
      <c r="B768" s="547" t="s">
        <v>2681</v>
      </c>
      <c r="C768" s="547"/>
      <c r="E768" s="546"/>
      <c r="F768" s="546"/>
      <c r="G768" s="546"/>
    </row>
    <row r="769" spans="1:7" ht="38.25">
      <c r="A769" s="543" t="s">
        <v>2506</v>
      </c>
      <c r="B769" s="547" t="s">
        <v>2526</v>
      </c>
      <c r="C769" s="547"/>
      <c r="D769" s="545" t="s">
        <v>302</v>
      </c>
      <c r="E769" s="546">
        <v>1</v>
      </c>
      <c r="F769" s="546"/>
      <c r="G769" s="546"/>
    </row>
    <row r="770" spans="1:7" ht="25.5">
      <c r="A770" s="543" t="s">
        <v>2506</v>
      </c>
      <c r="B770" s="547" t="s">
        <v>2657</v>
      </c>
      <c r="C770" s="547"/>
      <c r="D770" s="545" t="s">
        <v>302</v>
      </c>
      <c r="E770" s="546">
        <v>2</v>
      </c>
      <c r="F770" s="546"/>
      <c r="G770" s="546"/>
    </row>
    <row r="771" spans="1:7">
      <c r="A771" s="543" t="s">
        <v>2506</v>
      </c>
      <c r="B771" s="547" t="s">
        <v>2562</v>
      </c>
      <c r="C771" s="547"/>
      <c r="D771" s="545" t="s">
        <v>302</v>
      </c>
      <c r="E771" s="546">
        <v>3</v>
      </c>
      <c r="F771" s="546"/>
      <c r="G771" s="546"/>
    </row>
    <row r="772" spans="1:7">
      <c r="A772" s="543" t="s">
        <v>2506</v>
      </c>
      <c r="B772" s="547" t="s">
        <v>2651</v>
      </c>
      <c r="C772" s="547"/>
      <c r="D772" s="545" t="s">
        <v>302</v>
      </c>
      <c r="E772" s="546">
        <v>1</v>
      </c>
      <c r="F772" s="546"/>
      <c r="G772" s="546"/>
    </row>
    <row r="773" spans="1:7">
      <c r="A773" s="543" t="s">
        <v>2506</v>
      </c>
      <c r="B773" s="547" t="s">
        <v>2563</v>
      </c>
      <c r="C773" s="547"/>
      <c r="D773" s="545" t="s">
        <v>302</v>
      </c>
      <c r="E773" s="546">
        <v>3</v>
      </c>
      <c r="F773" s="546"/>
      <c r="G773" s="546"/>
    </row>
    <row r="774" spans="1:7" ht="25.5">
      <c r="A774" s="543" t="s">
        <v>2506</v>
      </c>
      <c r="B774" s="547" t="s">
        <v>2652</v>
      </c>
      <c r="C774" s="547"/>
      <c r="D774" s="545" t="s">
        <v>302</v>
      </c>
      <c r="E774" s="546">
        <v>1</v>
      </c>
      <c r="F774" s="546"/>
      <c r="G774" s="546"/>
    </row>
    <row r="775" spans="1:7">
      <c r="A775" s="543" t="s">
        <v>2506</v>
      </c>
      <c r="B775" s="547" t="s">
        <v>2653</v>
      </c>
      <c r="C775" s="547"/>
      <c r="D775" s="545" t="s">
        <v>302</v>
      </c>
      <c r="E775" s="546">
        <v>15</v>
      </c>
      <c r="F775" s="546"/>
      <c r="G775" s="546"/>
    </row>
    <row r="776" spans="1:7">
      <c r="A776" s="543" t="s">
        <v>2506</v>
      </c>
      <c r="B776" s="547" t="s">
        <v>2659</v>
      </c>
      <c r="C776" s="547"/>
      <c r="D776" s="545" t="s">
        <v>302</v>
      </c>
      <c r="E776" s="546">
        <v>10</v>
      </c>
      <c r="F776" s="546"/>
      <c r="G776" s="546"/>
    </row>
    <row r="777" spans="1:7">
      <c r="A777" s="543" t="s">
        <v>2506</v>
      </c>
      <c r="B777" s="547" t="s">
        <v>2623</v>
      </c>
      <c r="C777" s="547"/>
      <c r="D777" s="545" t="s">
        <v>302</v>
      </c>
      <c r="E777" s="546">
        <v>1</v>
      </c>
      <c r="F777" s="546"/>
      <c r="G777" s="546"/>
    </row>
    <row r="778" spans="1:7">
      <c r="A778" s="543" t="s">
        <v>2506</v>
      </c>
      <c r="B778" s="547" t="s">
        <v>2624</v>
      </c>
      <c r="C778" s="547"/>
      <c r="D778" s="545" t="s">
        <v>302</v>
      </c>
      <c r="E778" s="546">
        <v>1</v>
      </c>
      <c r="F778" s="546"/>
      <c r="G778" s="546"/>
    </row>
    <row r="779" spans="1:7" ht="51">
      <c r="A779" s="543" t="s">
        <v>2506</v>
      </c>
      <c r="B779" s="547" t="s">
        <v>2569</v>
      </c>
      <c r="C779" s="547"/>
      <c r="E779" s="546"/>
      <c r="F779" s="546"/>
      <c r="G779" s="546"/>
    </row>
    <row r="780" spans="1:7">
      <c r="A780" s="543" t="s">
        <v>2506</v>
      </c>
      <c r="B780" s="552" t="s">
        <v>2553</v>
      </c>
      <c r="C780" s="552"/>
      <c r="D780" s="553" t="s">
        <v>302</v>
      </c>
      <c r="E780" s="554">
        <v>1</v>
      </c>
      <c r="F780" s="562"/>
      <c r="G780" s="546"/>
    </row>
    <row r="781" spans="1:7">
      <c r="A781" s="543"/>
      <c r="B781" s="565" t="s">
        <v>2556</v>
      </c>
      <c r="C781" s="565"/>
      <c r="D781" s="545" t="s">
        <v>302</v>
      </c>
      <c r="E781" s="546">
        <v>1</v>
      </c>
      <c r="F781" s="546"/>
      <c r="G781" s="546">
        <f>E781*F781</f>
        <v>0</v>
      </c>
    </row>
    <row r="782" spans="1:7">
      <c r="A782" s="543"/>
      <c r="B782" s="565"/>
      <c r="C782" s="565"/>
      <c r="E782" s="546"/>
      <c r="F782" s="546"/>
      <c r="G782" s="546"/>
    </row>
    <row r="783" spans="1:7">
      <c r="A783" s="543" t="s">
        <v>1331</v>
      </c>
      <c r="B783" s="564" t="s">
        <v>2682</v>
      </c>
      <c r="C783" s="564"/>
      <c r="E783" s="546"/>
      <c r="F783" s="546"/>
      <c r="G783" s="546"/>
    </row>
    <row r="784" spans="1:7" ht="25.5">
      <c r="A784" s="543" t="s">
        <v>2506</v>
      </c>
      <c r="B784" s="547" t="s">
        <v>2683</v>
      </c>
      <c r="C784" s="547"/>
      <c r="D784" s="545" t="s">
        <v>302</v>
      </c>
      <c r="E784" s="546">
        <v>1</v>
      </c>
      <c r="F784" s="546"/>
      <c r="G784" s="546">
        <f>E784*F784</f>
        <v>0</v>
      </c>
    </row>
    <row r="785" spans="1:7">
      <c r="A785" s="543"/>
      <c r="B785" s="547"/>
      <c r="C785" s="547"/>
      <c r="E785" s="546"/>
      <c r="F785" s="546"/>
      <c r="G785" s="546"/>
    </row>
    <row r="786" spans="1:7">
      <c r="A786" s="543" t="s">
        <v>1843</v>
      </c>
      <c r="B786" s="564" t="s">
        <v>2682</v>
      </c>
      <c r="C786" s="564"/>
      <c r="E786" s="546"/>
      <c r="F786" s="546"/>
      <c r="G786" s="546"/>
    </row>
    <row r="787" spans="1:7">
      <c r="A787" s="543" t="s">
        <v>2506</v>
      </c>
      <c r="B787" s="547" t="s">
        <v>2616</v>
      </c>
      <c r="C787" s="547"/>
      <c r="D787" s="545" t="s">
        <v>302</v>
      </c>
      <c r="E787" s="546">
        <v>1</v>
      </c>
      <c r="F787" s="546"/>
      <c r="G787" s="546">
        <f>E787*F787</f>
        <v>0</v>
      </c>
    </row>
    <row r="788" spans="1:7">
      <c r="A788" s="543"/>
      <c r="B788" s="547"/>
      <c r="C788" s="547"/>
      <c r="E788" s="546"/>
      <c r="F788" s="546"/>
      <c r="G788" s="546"/>
    </row>
    <row r="789" spans="1:7">
      <c r="A789" s="543" t="s">
        <v>1718</v>
      </c>
      <c r="B789" s="564" t="s">
        <v>2682</v>
      </c>
      <c r="C789" s="564"/>
      <c r="E789" s="546"/>
      <c r="F789" s="546"/>
      <c r="G789" s="546"/>
    </row>
    <row r="790" spans="1:7">
      <c r="A790" s="543" t="s">
        <v>2506</v>
      </c>
      <c r="B790" s="547" t="s">
        <v>2653</v>
      </c>
      <c r="C790" s="547"/>
      <c r="D790" s="545" t="s">
        <v>302</v>
      </c>
      <c r="E790" s="546">
        <v>2</v>
      </c>
      <c r="F790" s="546"/>
      <c r="G790" s="546">
        <f>E790*F790</f>
        <v>0</v>
      </c>
    </row>
    <row r="791" spans="1:7">
      <c r="A791" s="543"/>
      <c r="B791" s="565"/>
      <c r="C791" s="565"/>
      <c r="E791" s="546"/>
      <c r="F791" s="546"/>
      <c r="G791" s="546"/>
    </row>
    <row r="792" spans="1:7">
      <c r="A792" s="543" t="s">
        <v>1723</v>
      </c>
      <c r="B792" s="547" t="s">
        <v>2684</v>
      </c>
      <c r="C792" s="547"/>
      <c r="D792" s="545" t="s">
        <v>2685</v>
      </c>
      <c r="E792" s="546">
        <v>13</v>
      </c>
      <c r="F792" s="546"/>
      <c r="G792" s="546">
        <f>E792*F792</f>
        <v>0</v>
      </c>
    </row>
    <row r="793" spans="1:7">
      <c r="A793" s="543"/>
      <c r="B793" s="547"/>
      <c r="C793" s="547"/>
      <c r="E793" s="546"/>
      <c r="F793" s="546"/>
      <c r="G793" s="546"/>
    </row>
    <row r="794" spans="1:7" ht="25.5">
      <c r="A794" s="543" t="s">
        <v>1727</v>
      </c>
      <c r="B794" s="570" t="s">
        <v>2686</v>
      </c>
      <c r="C794" s="570"/>
      <c r="D794" s="545" t="s">
        <v>302</v>
      </c>
      <c r="E794" s="546">
        <v>20</v>
      </c>
      <c r="F794" s="546"/>
      <c r="G794" s="546">
        <f>E794*F794</f>
        <v>0</v>
      </c>
    </row>
    <row r="795" spans="1:7">
      <c r="A795" s="543"/>
      <c r="E795" s="546"/>
      <c r="F795" s="546"/>
      <c r="G795" s="546"/>
    </row>
    <row r="796" spans="1:7" ht="25.5">
      <c r="A796" s="543" t="s">
        <v>1730</v>
      </c>
      <c r="B796" s="570" t="s">
        <v>2687</v>
      </c>
      <c r="C796" s="570"/>
      <c r="D796" s="545" t="s">
        <v>1132</v>
      </c>
      <c r="E796" s="546">
        <v>200</v>
      </c>
      <c r="F796" s="546"/>
      <c r="G796" s="546">
        <f>E796*F796</f>
        <v>0</v>
      </c>
    </row>
    <row r="797" spans="1:7">
      <c r="A797" s="543"/>
      <c r="D797" s="542"/>
      <c r="E797" s="558"/>
      <c r="F797" s="558"/>
      <c r="G797" s="558"/>
    </row>
    <row r="798" spans="1:7" ht="25.5">
      <c r="A798" s="543" t="s">
        <v>902</v>
      </c>
      <c r="B798" s="570" t="s">
        <v>2688</v>
      </c>
      <c r="C798" s="570"/>
      <c r="D798" s="545" t="s">
        <v>1132</v>
      </c>
      <c r="E798" s="546">
        <v>200</v>
      </c>
      <c r="F798" s="546"/>
      <c r="G798" s="546">
        <f>E798*F798</f>
        <v>0</v>
      </c>
    </row>
    <row r="799" spans="1:7">
      <c r="A799" s="543"/>
      <c r="D799" s="542"/>
      <c r="E799" s="558"/>
      <c r="F799" s="558"/>
      <c r="G799" s="558"/>
    </row>
    <row r="800" spans="1:7" ht="25.5">
      <c r="A800" s="543" t="s">
        <v>1746</v>
      </c>
      <c r="B800" s="571" t="s">
        <v>2689</v>
      </c>
      <c r="C800" s="571"/>
      <c r="D800" s="553" t="s">
        <v>1132</v>
      </c>
      <c r="E800" s="554">
        <v>200</v>
      </c>
      <c r="F800" s="554"/>
      <c r="G800" s="554">
        <f>E800*F800</f>
        <v>0</v>
      </c>
    </row>
    <row r="801" spans="1:7">
      <c r="A801" s="543"/>
      <c r="B801" s="550" t="s">
        <v>2690</v>
      </c>
      <c r="C801" s="550"/>
      <c r="E801" s="546"/>
      <c r="F801" s="546"/>
      <c r="G801" s="640">
        <f>SUM(G192:G800)</f>
        <v>0</v>
      </c>
    </row>
    <row r="802" spans="1:7">
      <c r="A802" s="543"/>
      <c r="B802" s="551"/>
      <c r="C802" s="551"/>
      <c r="D802" s="542"/>
      <c r="E802" s="558"/>
      <c r="F802" s="558"/>
      <c r="G802" s="558"/>
    </row>
    <row r="803" spans="1:7">
      <c r="A803" s="543"/>
      <c r="E803" s="546"/>
      <c r="F803" s="546"/>
      <c r="G803" s="546"/>
    </row>
    <row r="804" spans="1:7">
      <c r="A804" s="543"/>
      <c r="B804" s="544"/>
      <c r="C804" s="544"/>
      <c r="E804" s="546"/>
      <c r="F804" s="546"/>
      <c r="G804" s="546"/>
    </row>
    <row r="805" spans="1:7">
      <c r="A805" s="543"/>
      <c r="B805" s="544" t="s">
        <v>2691</v>
      </c>
      <c r="C805" s="544"/>
      <c r="D805" s="548"/>
      <c r="E805" s="546"/>
      <c r="F805" s="546"/>
      <c r="G805" s="546"/>
    </row>
    <row r="806" spans="1:7">
      <c r="A806" s="543"/>
      <c r="E806" s="546"/>
      <c r="F806" s="546"/>
      <c r="G806" s="546"/>
    </row>
    <row r="807" spans="1:7" ht="25.5">
      <c r="A807" s="543" t="s">
        <v>287</v>
      </c>
      <c r="B807" s="547" t="s">
        <v>2692</v>
      </c>
      <c r="C807" s="547"/>
      <c r="E807" s="546"/>
      <c r="F807" s="546"/>
      <c r="G807" s="546"/>
    </row>
    <row r="808" spans="1:7" ht="15">
      <c r="A808" s="543"/>
      <c r="B808" s="547" t="s">
        <v>4840</v>
      </c>
      <c r="C808" s="547"/>
      <c r="D808" s="545" t="s">
        <v>1132</v>
      </c>
      <c r="E808" s="546">
        <v>100</v>
      </c>
      <c r="F808" s="546"/>
      <c r="G808" s="546">
        <f t="shared" ref="G808:G816" si="1">E808*F808</f>
        <v>0</v>
      </c>
    </row>
    <row r="809" spans="1:7" ht="15">
      <c r="A809" s="543"/>
      <c r="B809" s="547" t="s">
        <v>4841</v>
      </c>
      <c r="C809" s="547"/>
      <c r="D809" s="545" t="s">
        <v>1132</v>
      </c>
      <c r="E809" s="546">
        <v>150</v>
      </c>
      <c r="F809" s="546"/>
      <c r="G809" s="546">
        <f t="shared" si="1"/>
        <v>0</v>
      </c>
    </row>
    <row r="810" spans="1:7" ht="15">
      <c r="A810" s="543"/>
      <c r="B810" s="547" t="s">
        <v>4842</v>
      </c>
      <c r="C810" s="547"/>
      <c r="D810" s="545" t="s">
        <v>1132</v>
      </c>
      <c r="E810" s="546">
        <v>40</v>
      </c>
      <c r="F810" s="546"/>
      <c r="G810" s="546">
        <f t="shared" si="1"/>
        <v>0</v>
      </c>
    </row>
    <row r="811" spans="1:7" ht="15">
      <c r="A811" s="543"/>
      <c r="B811" s="547" t="s">
        <v>4843</v>
      </c>
      <c r="C811" s="547"/>
      <c r="D811" s="545" t="s">
        <v>1132</v>
      </c>
      <c r="E811" s="546">
        <v>100</v>
      </c>
      <c r="F811" s="546"/>
      <c r="G811" s="546">
        <f t="shared" si="1"/>
        <v>0</v>
      </c>
    </row>
    <row r="812" spans="1:7" ht="15">
      <c r="A812" s="543"/>
      <c r="B812" s="547" t="s">
        <v>4844</v>
      </c>
      <c r="C812" s="547"/>
      <c r="D812" s="545" t="s">
        <v>1132</v>
      </c>
      <c r="E812" s="546">
        <v>180</v>
      </c>
      <c r="F812" s="546"/>
      <c r="G812" s="546">
        <f t="shared" si="1"/>
        <v>0</v>
      </c>
    </row>
    <row r="813" spans="1:7">
      <c r="A813" s="543"/>
      <c r="B813" s="547" t="s">
        <v>2693</v>
      </c>
      <c r="C813" s="547"/>
      <c r="D813" s="545" t="s">
        <v>1132</v>
      </c>
      <c r="E813" s="546">
        <v>80</v>
      </c>
      <c r="F813" s="546"/>
      <c r="G813" s="546">
        <f t="shared" si="1"/>
        <v>0</v>
      </c>
    </row>
    <row r="814" spans="1:7">
      <c r="A814" s="543"/>
      <c r="B814" s="547" t="s">
        <v>2694</v>
      </c>
      <c r="C814" s="547"/>
      <c r="D814" s="542" t="s">
        <v>760</v>
      </c>
      <c r="E814" s="546">
        <v>20</v>
      </c>
      <c r="F814" s="546"/>
      <c r="G814" s="546">
        <f t="shared" si="1"/>
        <v>0</v>
      </c>
    </row>
    <row r="815" spans="1:7">
      <c r="A815" s="543"/>
      <c r="B815" s="547" t="s">
        <v>2695</v>
      </c>
      <c r="C815" s="547"/>
      <c r="D815" s="545" t="s">
        <v>1132</v>
      </c>
      <c r="E815" s="546">
        <v>30</v>
      </c>
      <c r="F815" s="546"/>
      <c r="G815" s="546">
        <f t="shared" si="1"/>
        <v>0</v>
      </c>
    </row>
    <row r="816" spans="1:7" ht="25.5">
      <c r="A816" s="543"/>
      <c r="B816" s="547" t="s">
        <v>2696</v>
      </c>
      <c r="C816" s="547"/>
      <c r="D816" s="545" t="s">
        <v>760</v>
      </c>
      <c r="E816" s="546">
        <v>1</v>
      </c>
      <c r="F816" s="546"/>
      <c r="G816" s="546">
        <f t="shared" si="1"/>
        <v>0</v>
      </c>
    </row>
    <row r="817" spans="1:7">
      <c r="A817" s="543"/>
      <c r="B817" s="547"/>
      <c r="C817" s="547"/>
      <c r="E817" s="546"/>
      <c r="F817" s="546"/>
      <c r="G817" s="546"/>
    </row>
    <row r="818" spans="1:7">
      <c r="A818" s="543" t="s">
        <v>290</v>
      </c>
      <c r="B818" s="547" t="s">
        <v>2697</v>
      </c>
      <c r="C818" s="547"/>
      <c r="E818" s="546"/>
      <c r="F818" s="546"/>
      <c r="G818" s="546"/>
    </row>
    <row r="819" spans="1:7" ht="51">
      <c r="A819" s="543"/>
      <c r="B819" s="547" t="s">
        <v>2698</v>
      </c>
      <c r="C819" s="547"/>
      <c r="E819" s="546"/>
      <c r="F819" s="546"/>
      <c r="G819" s="546"/>
    </row>
    <row r="820" spans="1:7" ht="15">
      <c r="A820" s="543"/>
      <c r="B820" s="547" t="s">
        <v>4845</v>
      </c>
      <c r="C820" s="547"/>
      <c r="D820" s="545" t="s">
        <v>1132</v>
      </c>
      <c r="E820" s="546">
        <v>55</v>
      </c>
      <c r="F820" s="546"/>
      <c r="G820" s="546">
        <f t="shared" ref="G820:G825" si="2">E820*F820</f>
        <v>0</v>
      </c>
    </row>
    <row r="821" spans="1:7" ht="15">
      <c r="A821" s="543"/>
      <c r="B821" s="547" t="s">
        <v>4846</v>
      </c>
      <c r="C821" s="547"/>
      <c r="D821" s="545" t="s">
        <v>1132</v>
      </c>
      <c r="E821" s="546">
        <v>46.5</v>
      </c>
      <c r="F821" s="546"/>
      <c r="G821" s="546">
        <f t="shared" si="2"/>
        <v>0</v>
      </c>
    </row>
    <row r="822" spans="1:7" ht="15">
      <c r="A822" s="543"/>
      <c r="B822" s="547" t="s">
        <v>4847</v>
      </c>
      <c r="C822" s="547"/>
      <c r="D822" s="545" t="s">
        <v>1132</v>
      </c>
      <c r="E822" s="546">
        <v>65</v>
      </c>
      <c r="F822" s="546"/>
      <c r="G822" s="546">
        <f t="shared" si="2"/>
        <v>0</v>
      </c>
    </row>
    <row r="823" spans="1:7" ht="15">
      <c r="A823" s="543"/>
      <c r="B823" s="547" t="s">
        <v>4848</v>
      </c>
      <c r="C823" s="547"/>
      <c r="D823" s="545" t="s">
        <v>1132</v>
      </c>
      <c r="E823" s="546">
        <v>45</v>
      </c>
      <c r="F823" s="546"/>
      <c r="G823" s="546">
        <f t="shared" si="2"/>
        <v>0</v>
      </c>
    </row>
    <row r="824" spans="1:7" ht="15">
      <c r="A824" s="543"/>
      <c r="B824" s="547" t="s">
        <v>4849</v>
      </c>
      <c r="C824" s="547"/>
      <c r="D824" s="545" t="s">
        <v>1132</v>
      </c>
      <c r="E824" s="546">
        <v>150</v>
      </c>
      <c r="F824" s="546"/>
      <c r="G824" s="546">
        <f t="shared" si="2"/>
        <v>0</v>
      </c>
    </row>
    <row r="825" spans="1:7" ht="25.5">
      <c r="A825" s="543"/>
      <c r="B825" s="547" t="s">
        <v>2699</v>
      </c>
      <c r="C825" s="547"/>
      <c r="D825" s="545" t="s">
        <v>760</v>
      </c>
      <c r="E825" s="546">
        <v>1</v>
      </c>
      <c r="F825" s="546"/>
      <c r="G825" s="546">
        <f t="shared" si="2"/>
        <v>0</v>
      </c>
    </row>
    <row r="826" spans="1:7">
      <c r="A826" s="543"/>
      <c r="B826" s="547"/>
      <c r="C826" s="547"/>
      <c r="E826" s="546"/>
      <c r="F826" s="546"/>
      <c r="G826" s="546"/>
    </row>
    <row r="827" spans="1:7" ht="51">
      <c r="A827" s="543" t="s">
        <v>300</v>
      </c>
      <c r="B827" s="547" t="s">
        <v>2700</v>
      </c>
      <c r="C827" s="547"/>
      <c r="E827" s="546"/>
      <c r="F827" s="546"/>
      <c r="G827" s="546"/>
    </row>
    <row r="828" spans="1:7" ht="15">
      <c r="A828" s="543"/>
      <c r="B828" s="547" t="s">
        <v>4850</v>
      </c>
      <c r="C828" s="547"/>
      <c r="D828" s="545" t="s">
        <v>1132</v>
      </c>
      <c r="E828" s="546">
        <v>250</v>
      </c>
      <c r="F828" s="546"/>
      <c r="G828" s="546">
        <f>E828*F828</f>
        <v>0</v>
      </c>
    </row>
    <row r="829" spans="1:7" ht="25.5">
      <c r="A829" s="543"/>
      <c r="B829" s="547" t="s">
        <v>2701</v>
      </c>
      <c r="C829" s="547"/>
      <c r="E829" s="546"/>
      <c r="F829" s="546"/>
      <c r="G829" s="546"/>
    </row>
    <row r="830" spans="1:7">
      <c r="A830" s="543"/>
      <c r="B830" s="547"/>
      <c r="C830" s="547"/>
      <c r="E830" s="546"/>
      <c r="F830" s="546"/>
      <c r="G830" s="546"/>
    </row>
    <row r="831" spans="1:7" ht="40.5">
      <c r="A831" s="543" t="s">
        <v>301</v>
      </c>
      <c r="B831" s="547" t="s">
        <v>4851</v>
      </c>
      <c r="C831" s="547"/>
      <c r="E831" s="546"/>
      <c r="F831" s="546"/>
      <c r="G831" s="546"/>
    </row>
    <row r="832" spans="1:7">
      <c r="A832" s="543"/>
      <c r="B832" s="547" t="s">
        <v>2702</v>
      </c>
      <c r="C832" s="547"/>
      <c r="E832" s="546"/>
      <c r="F832" s="546"/>
      <c r="G832" s="546"/>
    </row>
    <row r="833" spans="1:7" ht="15">
      <c r="A833" s="543"/>
      <c r="B833" s="547" t="s">
        <v>4852</v>
      </c>
      <c r="C833" s="547"/>
      <c r="D833" s="545" t="s">
        <v>1132</v>
      </c>
      <c r="E833" s="546">
        <v>14400</v>
      </c>
      <c r="F833" s="546"/>
      <c r="G833" s="546">
        <f>E833*F833</f>
        <v>0</v>
      </c>
    </row>
    <row r="834" spans="1:7" ht="25.5">
      <c r="A834" s="543"/>
      <c r="B834" s="547" t="s">
        <v>2703</v>
      </c>
      <c r="C834" s="547"/>
      <c r="E834" s="546"/>
      <c r="F834" s="546"/>
      <c r="G834" s="546"/>
    </row>
    <row r="835" spans="1:7">
      <c r="A835" s="543"/>
      <c r="B835" s="547"/>
      <c r="C835" s="547"/>
      <c r="E835" s="546"/>
      <c r="F835" s="546"/>
      <c r="G835" s="546"/>
    </row>
    <row r="836" spans="1:7" ht="40.5">
      <c r="A836" s="543" t="s">
        <v>305</v>
      </c>
      <c r="B836" s="547" t="s">
        <v>4853</v>
      </c>
      <c r="C836" s="547"/>
      <c r="E836" s="546"/>
      <c r="F836" s="546"/>
      <c r="G836" s="546"/>
    </row>
    <row r="837" spans="1:7">
      <c r="A837" s="543"/>
      <c r="B837" s="547" t="s">
        <v>2702</v>
      </c>
      <c r="C837" s="547"/>
      <c r="E837" s="546"/>
      <c r="F837" s="546"/>
      <c r="G837" s="546"/>
    </row>
    <row r="838" spans="1:7" ht="15">
      <c r="A838" s="543"/>
      <c r="B838" s="547" t="s">
        <v>4854</v>
      </c>
      <c r="C838" s="547"/>
      <c r="D838" s="545" t="s">
        <v>1132</v>
      </c>
      <c r="E838" s="546">
        <v>2000</v>
      </c>
      <c r="F838" s="546"/>
      <c r="G838" s="546">
        <f>E838*F838</f>
        <v>0</v>
      </c>
    </row>
    <row r="839" spans="1:7" ht="15">
      <c r="A839" s="543"/>
      <c r="B839" s="547" t="s">
        <v>4855</v>
      </c>
      <c r="C839" s="547"/>
      <c r="D839" s="545" t="s">
        <v>1132</v>
      </c>
      <c r="E839" s="546">
        <v>850</v>
      </c>
      <c r="F839" s="546"/>
      <c r="G839" s="546">
        <f>E839*F839</f>
        <v>0</v>
      </c>
    </row>
    <row r="840" spans="1:7" ht="15">
      <c r="A840" s="543"/>
      <c r="B840" s="547" t="s">
        <v>4856</v>
      </c>
      <c r="C840" s="547"/>
      <c r="D840" s="545" t="s">
        <v>1132</v>
      </c>
      <c r="E840" s="546">
        <v>15600</v>
      </c>
      <c r="F840" s="546"/>
      <c r="G840" s="546">
        <f>E840*F840</f>
        <v>0</v>
      </c>
    </row>
    <row r="841" spans="1:7" ht="15">
      <c r="A841" s="543"/>
      <c r="B841" s="547" t="s">
        <v>4857</v>
      </c>
      <c r="C841" s="547"/>
      <c r="D841" s="545" t="s">
        <v>1132</v>
      </c>
      <c r="E841" s="546">
        <v>950</v>
      </c>
      <c r="F841" s="546"/>
      <c r="G841" s="546">
        <f>E841*F841</f>
        <v>0</v>
      </c>
    </row>
    <row r="842" spans="1:7" ht="25.5">
      <c r="A842" s="543"/>
      <c r="B842" s="547" t="s">
        <v>2703</v>
      </c>
      <c r="C842" s="547"/>
      <c r="D842" s="545" t="s">
        <v>760</v>
      </c>
      <c r="E842" s="546">
        <v>1</v>
      </c>
      <c r="F842" s="546"/>
      <c r="G842" s="546">
        <f>E842*F842</f>
        <v>0</v>
      </c>
    </row>
    <row r="843" spans="1:7">
      <c r="A843" s="543"/>
      <c r="B843" s="547"/>
      <c r="C843" s="547"/>
      <c r="E843" s="546"/>
      <c r="F843" s="546"/>
      <c r="G843" s="546"/>
    </row>
    <row r="844" spans="1:7">
      <c r="A844" s="543" t="s">
        <v>1501</v>
      </c>
      <c r="B844" s="547" t="s">
        <v>2704</v>
      </c>
      <c r="C844" s="547"/>
      <c r="E844" s="546"/>
      <c r="F844" s="546"/>
      <c r="G844" s="546"/>
    </row>
    <row r="845" spans="1:7">
      <c r="A845" s="543"/>
      <c r="B845" s="547" t="s">
        <v>2705</v>
      </c>
      <c r="C845" s="547"/>
      <c r="E845" s="546"/>
      <c r="F845" s="546"/>
      <c r="G845" s="546"/>
    </row>
    <row r="846" spans="1:7" ht="15">
      <c r="A846" s="543"/>
      <c r="B846" s="547" t="s">
        <v>4855</v>
      </c>
      <c r="C846" s="547"/>
      <c r="D846" s="545" t="s">
        <v>1132</v>
      </c>
      <c r="E846" s="546">
        <v>390</v>
      </c>
      <c r="F846" s="546"/>
      <c r="G846" s="546">
        <f>E846*F846</f>
        <v>0</v>
      </c>
    </row>
    <row r="847" spans="1:7" ht="15">
      <c r="A847" s="543"/>
      <c r="B847" s="547" t="s">
        <v>4858</v>
      </c>
      <c r="C847" s="547"/>
      <c r="D847" s="545" t="s">
        <v>1132</v>
      </c>
      <c r="E847" s="546">
        <v>1460</v>
      </c>
      <c r="F847" s="546"/>
      <c r="G847" s="546">
        <f>E847*F847</f>
        <v>0</v>
      </c>
    </row>
    <row r="848" spans="1:7" ht="15">
      <c r="A848" s="543"/>
      <c r="B848" s="547" t="s">
        <v>4859</v>
      </c>
      <c r="C848" s="547"/>
      <c r="D848" s="545" t="s">
        <v>1132</v>
      </c>
      <c r="E848" s="546">
        <v>250</v>
      </c>
      <c r="F848" s="546"/>
      <c r="G848" s="546">
        <f>E848*F848</f>
        <v>0</v>
      </c>
    </row>
    <row r="849" spans="1:7" ht="15">
      <c r="A849" s="543"/>
      <c r="B849" s="547" t="s">
        <v>4860</v>
      </c>
      <c r="C849" s="547"/>
      <c r="D849" s="545" t="s">
        <v>1132</v>
      </c>
      <c r="E849" s="546">
        <v>2600</v>
      </c>
      <c r="F849" s="546"/>
      <c r="G849" s="546">
        <f>E849*F849</f>
        <v>0</v>
      </c>
    </row>
    <row r="850" spans="1:7" ht="25.5">
      <c r="A850" s="543"/>
      <c r="B850" s="547" t="s">
        <v>2703</v>
      </c>
      <c r="C850" s="547"/>
      <c r="D850" s="545" t="s">
        <v>760</v>
      </c>
      <c r="E850" s="546">
        <v>1</v>
      </c>
      <c r="F850" s="546"/>
      <c r="G850" s="546">
        <f>E850*F850</f>
        <v>0</v>
      </c>
    </row>
    <row r="851" spans="1:7">
      <c r="A851" s="543"/>
      <c r="B851" s="547"/>
      <c r="C851" s="547"/>
      <c r="E851" s="546"/>
      <c r="F851" s="546"/>
      <c r="G851" s="546"/>
    </row>
    <row r="852" spans="1:7" ht="63.75">
      <c r="A852" s="543" t="s">
        <v>1502</v>
      </c>
      <c r="B852" s="547" t="s">
        <v>2706</v>
      </c>
      <c r="C852" s="547"/>
      <c r="E852" s="546"/>
      <c r="F852" s="546"/>
      <c r="G852" s="546"/>
    </row>
    <row r="853" spans="1:7">
      <c r="A853" s="543"/>
      <c r="D853" s="545" t="s">
        <v>760</v>
      </c>
      <c r="E853" s="546">
        <v>1</v>
      </c>
      <c r="F853" s="546"/>
      <c r="G853" s="546">
        <f>E853*F853</f>
        <v>0</v>
      </c>
    </row>
    <row r="854" spans="1:7">
      <c r="A854" s="543"/>
      <c r="E854" s="546"/>
      <c r="F854" s="546"/>
      <c r="G854" s="546"/>
    </row>
    <row r="855" spans="1:7" ht="51">
      <c r="A855" s="543" t="s">
        <v>1506</v>
      </c>
      <c r="B855" s="547" t="s">
        <v>2707</v>
      </c>
      <c r="C855" s="547"/>
      <c r="D855" s="545" t="s">
        <v>760</v>
      </c>
      <c r="E855" s="546">
        <v>1</v>
      </c>
      <c r="F855" s="546"/>
      <c r="G855" s="546">
        <f>E855*F855</f>
        <v>0</v>
      </c>
    </row>
    <row r="856" spans="1:7">
      <c r="A856" s="543"/>
      <c r="B856" s="547"/>
      <c r="C856" s="547"/>
      <c r="E856" s="546"/>
      <c r="F856" s="546"/>
      <c r="G856" s="546"/>
    </row>
    <row r="857" spans="1:7">
      <c r="A857" s="543" t="s">
        <v>979</v>
      </c>
      <c r="B857" s="547" t="s">
        <v>4861</v>
      </c>
      <c r="C857" s="547"/>
      <c r="D857" s="545" t="s">
        <v>1132</v>
      </c>
      <c r="E857" s="546">
        <v>1</v>
      </c>
      <c r="F857" s="546"/>
      <c r="G857" s="546">
        <f>E857*F857</f>
        <v>0</v>
      </c>
    </row>
    <row r="858" spans="1:7">
      <c r="A858" s="543"/>
      <c r="B858" s="547"/>
      <c r="C858" s="547"/>
      <c r="E858" s="546"/>
      <c r="F858" s="546"/>
      <c r="G858" s="546"/>
    </row>
    <row r="859" spans="1:7">
      <c r="A859" s="543" t="s">
        <v>680</v>
      </c>
      <c r="B859" s="547" t="s">
        <v>4862</v>
      </c>
      <c r="C859" s="547"/>
      <c r="D859" s="545" t="s">
        <v>1132</v>
      </c>
      <c r="E859" s="546">
        <v>1</v>
      </c>
      <c r="F859" s="546"/>
      <c r="G859" s="546">
        <f>E859*F859</f>
        <v>0</v>
      </c>
    </row>
    <row r="860" spans="1:7">
      <c r="A860" s="543"/>
      <c r="B860" s="547"/>
      <c r="C860" s="547"/>
      <c r="E860" s="546"/>
      <c r="F860" s="546"/>
      <c r="G860" s="546"/>
    </row>
    <row r="861" spans="1:7">
      <c r="A861" s="543" t="s">
        <v>681</v>
      </c>
      <c r="B861" s="547" t="s">
        <v>4863</v>
      </c>
      <c r="C861" s="547"/>
      <c r="D861" s="545" t="s">
        <v>1132</v>
      </c>
      <c r="E861" s="546">
        <v>1</v>
      </c>
      <c r="F861" s="546"/>
      <c r="G861" s="546">
        <f>E861*F861</f>
        <v>0</v>
      </c>
    </row>
    <row r="862" spans="1:7">
      <c r="A862" s="543"/>
      <c r="B862" s="547"/>
      <c r="C862" s="547"/>
      <c r="E862" s="546"/>
      <c r="F862" s="546"/>
      <c r="G862" s="546"/>
    </row>
    <row r="863" spans="1:7">
      <c r="A863" s="543" t="s">
        <v>868</v>
      </c>
      <c r="B863" s="547" t="s">
        <v>4864</v>
      </c>
      <c r="C863" s="547"/>
      <c r="D863" s="545" t="s">
        <v>1132</v>
      </c>
      <c r="E863" s="546">
        <v>1</v>
      </c>
      <c r="F863" s="546"/>
      <c r="G863" s="546">
        <f>E863*F863</f>
        <v>0</v>
      </c>
    </row>
    <row r="864" spans="1:7">
      <c r="A864" s="543"/>
      <c r="B864" s="547"/>
      <c r="C864" s="547"/>
      <c r="E864" s="546"/>
      <c r="F864" s="546"/>
      <c r="G864" s="546"/>
    </row>
    <row r="865" spans="1:7">
      <c r="A865" s="543" t="s">
        <v>1338</v>
      </c>
      <c r="B865" s="547" t="s">
        <v>4865</v>
      </c>
      <c r="C865" s="547"/>
      <c r="D865" s="545" t="s">
        <v>1132</v>
      </c>
      <c r="E865" s="546">
        <v>1</v>
      </c>
      <c r="F865" s="546"/>
      <c r="G865" s="546">
        <f>E865*F865</f>
        <v>0</v>
      </c>
    </row>
    <row r="866" spans="1:7">
      <c r="A866" s="543"/>
      <c r="E866" s="546"/>
      <c r="F866" s="546"/>
      <c r="G866" s="546"/>
    </row>
    <row r="867" spans="1:7" ht="38.25">
      <c r="A867" s="543" t="s">
        <v>885</v>
      </c>
      <c r="B867" s="552" t="s">
        <v>2708</v>
      </c>
      <c r="C867" s="552"/>
      <c r="D867" s="553" t="s">
        <v>760</v>
      </c>
      <c r="E867" s="554">
        <v>2</v>
      </c>
      <c r="F867" s="554"/>
      <c r="G867" s="554">
        <f>E867*F867</f>
        <v>0</v>
      </c>
    </row>
    <row r="868" spans="1:7">
      <c r="A868" s="543"/>
      <c r="B868" s="550" t="s">
        <v>2709</v>
      </c>
      <c r="C868" s="550"/>
      <c r="E868" s="546"/>
      <c r="F868" s="546"/>
      <c r="G868" s="640">
        <f>SUM(G808:G867)</f>
        <v>0</v>
      </c>
    </row>
    <row r="869" spans="1:7">
      <c r="A869" s="543"/>
      <c r="B869" s="544"/>
      <c r="C869" s="544"/>
      <c r="E869" s="546"/>
      <c r="F869" s="546"/>
      <c r="G869" s="546"/>
    </row>
    <row r="870" spans="1:7">
      <c r="A870" s="543"/>
      <c r="E870" s="546"/>
      <c r="F870" s="546"/>
      <c r="G870" s="546"/>
    </row>
    <row r="871" spans="1:7">
      <c r="A871" s="543"/>
      <c r="B871" s="544" t="s">
        <v>2710</v>
      </c>
      <c r="C871" s="544"/>
      <c r="E871" s="546"/>
      <c r="F871" s="546"/>
      <c r="G871" s="546"/>
    </row>
    <row r="872" spans="1:7">
      <c r="A872" s="543"/>
      <c r="B872" s="544"/>
      <c r="C872" s="544"/>
      <c r="E872" s="546"/>
      <c r="F872" s="546"/>
      <c r="G872" s="546"/>
    </row>
    <row r="873" spans="1:7">
      <c r="A873" s="543"/>
      <c r="B873" s="544"/>
      <c r="C873" s="544"/>
      <c r="E873" s="546"/>
      <c r="F873" s="546"/>
      <c r="G873" s="546"/>
    </row>
    <row r="874" spans="1:7" ht="25.5">
      <c r="A874" s="543" t="s">
        <v>287</v>
      </c>
      <c r="B874" s="547" t="s">
        <v>2711</v>
      </c>
      <c r="C874" s="547"/>
      <c r="E874" s="546"/>
      <c r="F874" s="546"/>
      <c r="G874" s="546"/>
    </row>
    <row r="875" spans="1:7" ht="89.25">
      <c r="A875" s="543"/>
      <c r="B875" s="547" t="s">
        <v>2712</v>
      </c>
      <c r="C875" s="547"/>
      <c r="E875" s="546"/>
      <c r="F875" s="546"/>
      <c r="G875" s="546"/>
    </row>
    <row r="876" spans="1:7" ht="25.5">
      <c r="A876" s="543"/>
      <c r="B876" s="547" t="s">
        <v>2713</v>
      </c>
      <c r="C876" s="547"/>
      <c r="E876" s="546"/>
      <c r="F876" s="546"/>
      <c r="G876" s="546"/>
    </row>
    <row r="877" spans="1:7">
      <c r="A877" s="543"/>
      <c r="B877" s="547" t="s">
        <v>2714</v>
      </c>
      <c r="C877" s="547"/>
      <c r="D877" s="545" t="s">
        <v>302</v>
      </c>
      <c r="E877" s="546">
        <v>5</v>
      </c>
      <c r="F877" s="546"/>
      <c r="G877" s="546">
        <f t="shared" ref="G877:G893" si="3">E877*F877</f>
        <v>0</v>
      </c>
    </row>
    <row r="878" spans="1:7">
      <c r="A878" s="543"/>
      <c r="B878" s="547" t="s">
        <v>2715</v>
      </c>
      <c r="C878" s="547"/>
      <c r="D878" s="545" t="s">
        <v>302</v>
      </c>
      <c r="E878" s="546">
        <v>8</v>
      </c>
      <c r="F878" s="546"/>
      <c r="G878" s="546">
        <f t="shared" si="3"/>
        <v>0</v>
      </c>
    </row>
    <row r="879" spans="1:7">
      <c r="A879" s="543"/>
      <c r="B879" s="547" t="s">
        <v>2716</v>
      </c>
      <c r="C879" s="547"/>
      <c r="D879" s="545" t="s">
        <v>302</v>
      </c>
      <c r="E879" s="546">
        <v>970</v>
      </c>
      <c r="F879" s="546"/>
      <c r="G879" s="546">
        <f t="shared" si="3"/>
        <v>0</v>
      </c>
    </row>
    <row r="880" spans="1:7">
      <c r="A880" s="543"/>
      <c r="B880" s="547" t="s">
        <v>2717</v>
      </c>
      <c r="C880" s="547"/>
      <c r="D880" s="545" t="s">
        <v>302</v>
      </c>
      <c r="E880" s="546">
        <v>560</v>
      </c>
      <c r="F880" s="546"/>
      <c r="G880" s="546">
        <f t="shared" si="3"/>
        <v>0</v>
      </c>
    </row>
    <row r="881" spans="1:7">
      <c r="A881" s="543"/>
      <c r="B881" s="547" t="s">
        <v>2718</v>
      </c>
      <c r="C881" s="547"/>
      <c r="D881" s="545" t="s">
        <v>302</v>
      </c>
      <c r="E881" s="546">
        <v>124</v>
      </c>
      <c r="F881" s="546"/>
      <c r="G881" s="546">
        <f t="shared" si="3"/>
        <v>0</v>
      </c>
    </row>
    <row r="882" spans="1:7">
      <c r="A882" s="543"/>
      <c r="B882" s="547" t="s">
        <v>2719</v>
      </c>
      <c r="C882" s="547"/>
      <c r="D882" s="545" t="s">
        <v>302</v>
      </c>
      <c r="E882" s="546">
        <v>1</v>
      </c>
      <c r="F882" s="546"/>
      <c r="G882" s="546">
        <f t="shared" si="3"/>
        <v>0</v>
      </c>
    </row>
    <row r="883" spans="1:7">
      <c r="A883" s="543"/>
      <c r="B883" s="547" t="s">
        <v>2720</v>
      </c>
      <c r="C883" s="547"/>
      <c r="D883" s="545" t="s">
        <v>302</v>
      </c>
      <c r="E883" s="546">
        <v>90</v>
      </c>
      <c r="F883" s="546"/>
      <c r="G883" s="546">
        <f t="shared" si="3"/>
        <v>0</v>
      </c>
    </row>
    <row r="884" spans="1:7">
      <c r="A884" s="543"/>
      <c r="B884" s="547" t="s">
        <v>2721</v>
      </c>
      <c r="C884" s="547"/>
      <c r="D884" s="545" t="s">
        <v>302</v>
      </c>
      <c r="E884" s="546">
        <v>8</v>
      </c>
      <c r="F884" s="546"/>
      <c r="G884" s="546">
        <f t="shared" si="3"/>
        <v>0</v>
      </c>
    </row>
    <row r="885" spans="1:7">
      <c r="A885" s="543"/>
      <c r="B885" s="547" t="s">
        <v>2722</v>
      </c>
      <c r="C885" s="547"/>
      <c r="D885" s="545" t="s">
        <v>302</v>
      </c>
      <c r="E885" s="546">
        <v>2</v>
      </c>
      <c r="F885" s="546"/>
      <c r="G885" s="546">
        <f t="shared" si="3"/>
        <v>0</v>
      </c>
    </row>
    <row r="886" spans="1:7">
      <c r="A886" s="543"/>
      <c r="B886" s="547" t="s">
        <v>2723</v>
      </c>
      <c r="C886" s="547"/>
      <c r="D886" s="545" t="s">
        <v>302</v>
      </c>
      <c r="E886" s="546">
        <v>3</v>
      </c>
      <c r="F886" s="546"/>
      <c r="G886" s="546">
        <f t="shared" si="3"/>
        <v>0</v>
      </c>
    </row>
    <row r="887" spans="1:7">
      <c r="A887" s="543"/>
      <c r="B887" s="547" t="s">
        <v>2724</v>
      </c>
      <c r="C887" s="547"/>
      <c r="D887" s="545" t="s">
        <v>302</v>
      </c>
      <c r="E887" s="546">
        <v>19</v>
      </c>
      <c r="F887" s="546"/>
      <c r="G887" s="546">
        <f t="shared" si="3"/>
        <v>0</v>
      </c>
    </row>
    <row r="888" spans="1:7">
      <c r="A888" s="543"/>
      <c r="B888" s="547" t="s">
        <v>2725</v>
      </c>
      <c r="C888" s="547"/>
      <c r="D888" s="545" t="s">
        <v>302</v>
      </c>
      <c r="E888" s="546">
        <v>60</v>
      </c>
      <c r="F888" s="546"/>
      <c r="G888" s="546">
        <f t="shared" si="3"/>
        <v>0</v>
      </c>
    </row>
    <row r="889" spans="1:7">
      <c r="A889" s="543"/>
      <c r="B889" s="547" t="s">
        <v>2726</v>
      </c>
      <c r="C889" s="547"/>
      <c r="D889" s="545" t="s">
        <v>302</v>
      </c>
      <c r="E889" s="546">
        <v>30</v>
      </c>
      <c r="F889" s="546"/>
      <c r="G889" s="546">
        <f t="shared" si="3"/>
        <v>0</v>
      </c>
    </row>
    <row r="890" spans="1:7">
      <c r="A890" s="543"/>
      <c r="B890" s="547" t="s">
        <v>2727</v>
      </c>
      <c r="C890" s="547"/>
      <c r="D890" s="545" t="s">
        <v>302</v>
      </c>
      <c r="E890" s="546">
        <v>13</v>
      </c>
      <c r="F890" s="546"/>
      <c r="G890" s="546">
        <f t="shared" si="3"/>
        <v>0</v>
      </c>
    </row>
    <row r="891" spans="1:7">
      <c r="A891" s="543"/>
      <c r="B891" s="547" t="s">
        <v>2728</v>
      </c>
      <c r="C891" s="547"/>
      <c r="D891" s="545" t="s">
        <v>302</v>
      </c>
      <c r="E891" s="546">
        <v>1</v>
      </c>
      <c r="F891" s="546"/>
      <c r="G891" s="546">
        <f t="shared" si="3"/>
        <v>0</v>
      </c>
    </row>
    <row r="892" spans="1:7">
      <c r="A892" s="543"/>
      <c r="B892" s="547" t="s">
        <v>2729</v>
      </c>
      <c r="C892" s="547"/>
      <c r="D892" s="545" t="s">
        <v>302</v>
      </c>
      <c r="E892" s="546">
        <v>10</v>
      </c>
      <c r="F892" s="546"/>
      <c r="G892" s="546">
        <f t="shared" si="3"/>
        <v>0</v>
      </c>
    </row>
    <row r="893" spans="1:7" ht="25.5">
      <c r="A893" s="543"/>
      <c r="B893" s="547" t="s">
        <v>2730</v>
      </c>
      <c r="C893" s="547"/>
      <c r="D893" s="545" t="s">
        <v>760</v>
      </c>
      <c r="E893" s="546">
        <v>1</v>
      </c>
      <c r="F893" s="546"/>
      <c r="G893" s="546">
        <f t="shared" si="3"/>
        <v>0</v>
      </c>
    </row>
    <row r="894" spans="1:7">
      <c r="A894" s="543"/>
      <c r="B894" s="547"/>
      <c r="C894" s="547"/>
      <c r="E894" s="546"/>
      <c r="F894" s="546"/>
      <c r="G894" s="546"/>
    </row>
    <row r="895" spans="1:7">
      <c r="A895" s="543"/>
      <c r="B895" s="544" t="s">
        <v>290</v>
      </c>
      <c r="C895" s="544"/>
      <c r="E895" s="546"/>
      <c r="F895" s="546"/>
      <c r="G895" s="546"/>
    </row>
    <row r="896" spans="1:7" ht="76.5">
      <c r="A896" s="543"/>
      <c r="B896" s="547" t="s">
        <v>2731</v>
      </c>
      <c r="C896" s="547"/>
      <c r="E896" s="546"/>
      <c r="F896" s="546"/>
      <c r="G896" s="546"/>
    </row>
    <row r="897" spans="1:7" ht="25.5">
      <c r="A897" s="543"/>
      <c r="B897" s="547" t="s">
        <v>2732</v>
      </c>
      <c r="C897" s="547"/>
      <c r="D897" s="545" t="s">
        <v>302</v>
      </c>
      <c r="E897" s="546">
        <v>1</v>
      </c>
      <c r="F897" s="546"/>
      <c r="G897" s="546">
        <f>E897*F897</f>
        <v>0</v>
      </c>
    </row>
    <row r="898" spans="1:7">
      <c r="A898" s="543"/>
      <c r="D898" s="542"/>
      <c r="E898" s="558"/>
      <c r="F898" s="558"/>
      <c r="G898" s="546"/>
    </row>
    <row r="899" spans="1:7">
      <c r="A899" s="543"/>
      <c r="B899" s="544" t="s">
        <v>300</v>
      </c>
      <c r="C899" s="544"/>
      <c r="E899" s="546"/>
      <c r="F899" s="546"/>
      <c r="G899" s="546"/>
    </row>
    <row r="900" spans="1:7" ht="89.25">
      <c r="A900" s="543"/>
      <c r="B900" s="547" t="s">
        <v>2733</v>
      </c>
      <c r="C900" s="547"/>
      <c r="E900" s="546"/>
      <c r="F900" s="546"/>
      <c r="G900" s="546"/>
    </row>
    <row r="901" spans="1:7">
      <c r="A901" s="543"/>
      <c r="B901" s="547" t="s">
        <v>2734</v>
      </c>
      <c r="C901" s="547"/>
      <c r="E901" s="546"/>
      <c r="F901" s="546"/>
      <c r="G901" s="546"/>
    </row>
    <row r="902" spans="1:7">
      <c r="A902" s="543"/>
      <c r="B902" s="547" t="s">
        <v>2735</v>
      </c>
      <c r="C902" s="547"/>
      <c r="E902" s="546"/>
      <c r="F902" s="546"/>
      <c r="G902" s="546"/>
    </row>
    <row r="903" spans="1:7">
      <c r="A903" s="543"/>
      <c r="B903" s="547" t="s">
        <v>2736</v>
      </c>
      <c r="C903" s="547"/>
      <c r="D903" s="545" t="s">
        <v>302</v>
      </c>
      <c r="E903" s="546">
        <v>2</v>
      </c>
      <c r="F903" s="546"/>
      <c r="G903" s="546">
        <f>E903*F903</f>
        <v>0</v>
      </c>
    </row>
    <row r="904" spans="1:7">
      <c r="A904" s="543"/>
      <c r="E904" s="546"/>
      <c r="F904" s="546"/>
      <c r="G904" s="546"/>
    </row>
    <row r="905" spans="1:7">
      <c r="A905" s="543"/>
      <c r="B905" s="544" t="s">
        <v>301</v>
      </c>
      <c r="C905" s="544"/>
      <c r="E905" s="546"/>
      <c r="F905" s="546"/>
      <c r="G905" s="546"/>
    </row>
    <row r="906" spans="1:7" ht="38.25">
      <c r="A906" s="559"/>
      <c r="B906" s="552" t="s">
        <v>3954</v>
      </c>
      <c r="C906" s="552"/>
      <c r="D906" s="553" t="s">
        <v>302</v>
      </c>
      <c r="E906" s="554">
        <v>2</v>
      </c>
      <c r="F906" s="554"/>
      <c r="G906" s="554">
        <f>E906*F906</f>
        <v>0</v>
      </c>
    </row>
    <row r="907" spans="1:7">
      <c r="A907" s="543"/>
      <c r="B907" s="550" t="s">
        <v>2737</v>
      </c>
      <c r="C907" s="550"/>
      <c r="E907" s="546"/>
      <c r="F907" s="546"/>
      <c r="G907" s="640">
        <f>SUM(G877:G906)</f>
        <v>0</v>
      </c>
    </row>
    <row r="908" spans="1:7">
      <c r="A908" s="543"/>
      <c r="B908" s="551"/>
      <c r="C908" s="551"/>
      <c r="D908" s="542"/>
      <c r="E908" s="558"/>
      <c r="F908" s="558"/>
      <c r="G908" s="558"/>
    </row>
    <row r="909" spans="1:7">
      <c r="A909" s="543"/>
      <c r="B909" s="544"/>
      <c r="C909" s="544"/>
      <c r="E909" s="546"/>
      <c r="F909" s="546"/>
      <c r="G909" s="546"/>
    </row>
    <row r="910" spans="1:7">
      <c r="A910" s="543"/>
      <c r="B910" s="544" t="s">
        <v>2738</v>
      </c>
      <c r="C910" s="544"/>
      <c r="D910" s="548"/>
      <c r="E910" s="546"/>
      <c r="F910" s="546"/>
      <c r="G910" s="546"/>
    </row>
    <row r="911" spans="1:7">
      <c r="A911" s="543"/>
      <c r="B911" s="544"/>
      <c r="C911" s="544"/>
      <c r="E911" s="546"/>
      <c r="F911" s="546"/>
      <c r="G911" s="546"/>
    </row>
    <row r="912" spans="1:7">
      <c r="A912" s="543"/>
      <c r="B912" s="544"/>
      <c r="C912" s="544"/>
      <c r="E912" s="546"/>
      <c r="F912" s="546"/>
      <c r="G912" s="546"/>
    </row>
    <row r="913" spans="1:7" ht="38.25">
      <c r="A913" s="543"/>
      <c r="B913" s="547" t="s">
        <v>2739</v>
      </c>
      <c r="C913" s="547"/>
      <c r="E913" s="546"/>
      <c r="F913" s="546"/>
      <c r="G913" s="546"/>
    </row>
    <row r="914" spans="1:7">
      <c r="A914" s="543"/>
      <c r="B914" s="547"/>
      <c r="C914" s="547"/>
      <c r="E914" s="546"/>
      <c r="F914" s="546"/>
      <c r="G914" s="546"/>
    </row>
    <row r="915" spans="1:7" ht="89.25">
      <c r="A915" s="543" t="s">
        <v>287</v>
      </c>
      <c r="B915" s="211" t="s">
        <v>5206</v>
      </c>
      <c r="C915" s="547"/>
      <c r="D915" s="545" t="s">
        <v>302</v>
      </c>
      <c r="E915" s="500">
        <v>74</v>
      </c>
      <c r="F915" s="546"/>
      <c r="G915" s="546">
        <f>E915*F915</f>
        <v>0</v>
      </c>
    </row>
    <row r="916" spans="1:7">
      <c r="A916" s="543"/>
      <c r="B916" s="254"/>
      <c r="E916" s="500"/>
      <c r="F916" s="546"/>
      <c r="G916" s="546"/>
    </row>
    <row r="917" spans="1:7" ht="76.5">
      <c r="A917" s="543" t="s">
        <v>290</v>
      </c>
      <c r="B917" s="211" t="s">
        <v>5207</v>
      </c>
      <c r="C917" s="547"/>
      <c r="D917" s="545" t="s">
        <v>302</v>
      </c>
      <c r="E917" s="500">
        <v>15</v>
      </c>
      <c r="F917" s="546"/>
      <c r="G917" s="546">
        <f>E917*F917</f>
        <v>0</v>
      </c>
    </row>
    <row r="918" spans="1:7">
      <c r="A918" s="543"/>
      <c r="B918" s="254"/>
      <c r="E918" s="500"/>
      <c r="F918" s="546"/>
      <c r="G918" s="546"/>
    </row>
    <row r="919" spans="1:7" ht="89.25">
      <c r="A919" s="543" t="s">
        <v>300</v>
      </c>
      <c r="B919" s="211" t="s">
        <v>5208</v>
      </c>
      <c r="C919" s="547"/>
      <c r="D919" s="545" t="s">
        <v>302</v>
      </c>
      <c r="E919" s="500">
        <v>15</v>
      </c>
      <c r="F919" s="546"/>
      <c r="G919" s="546">
        <f>E919*F919</f>
        <v>0</v>
      </c>
    </row>
    <row r="920" spans="1:7">
      <c r="A920" s="543"/>
      <c r="B920" s="254"/>
      <c r="E920" s="500"/>
      <c r="F920" s="546"/>
      <c r="G920" s="546"/>
    </row>
    <row r="921" spans="1:7" ht="89.25">
      <c r="A921" s="543" t="s">
        <v>301</v>
      </c>
      <c r="B921" s="211" t="s">
        <v>5209</v>
      </c>
      <c r="C921" s="547"/>
      <c r="D921" s="545" t="s">
        <v>302</v>
      </c>
      <c r="E921" s="500">
        <v>23</v>
      </c>
      <c r="F921" s="546"/>
      <c r="G921" s="546">
        <f>E921*F921</f>
        <v>0</v>
      </c>
    </row>
    <row r="922" spans="1:7">
      <c r="A922" s="543"/>
      <c r="B922" s="254"/>
      <c r="E922" s="500"/>
      <c r="F922" s="546"/>
      <c r="G922" s="546"/>
    </row>
    <row r="923" spans="1:7" ht="89.25">
      <c r="A923" s="543" t="s">
        <v>305</v>
      </c>
      <c r="B923" s="211" t="s">
        <v>5210</v>
      </c>
      <c r="C923" s="547"/>
      <c r="D923" s="545" t="s">
        <v>302</v>
      </c>
      <c r="E923" s="500">
        <v>27</v>
      </c>
      <c r="F923" s="546"/>
      <c r="G923" s="546">
        <f>E923*F923</f>
        <v>0</v>
      </c>
    </row>
    <row r="924" spans="1:7">
      <c r="A924" s="543"/>
      <c r="B924" s="254"/>
      <c r="E924" s="500"/>
      <c r="F924" s="546"/>
      <c r="G924" s="546"/>
    </row>
    <row r="925" spans="1:7" ht="89.25">
      <c r="A925" s="543" t="s">
        <v>1501</v>
      </c>
      <c r="B925" s="211" t="s">
        <v>5211</v>
      </c>
      <c r="C925" s="547"/>
      <c r="D925" s="545" t="s">
        <v>302</v>
      </c>
      <c r="E925" s="500">
        <v>13</v>
      </c>
      <c r="F925" s="546"/>
      <c r="G925" s="546">
        <f>E925*F925</f>
        <v>0</v>
      </c>
    </row>
    <row r="926" spans="1:7">
      <c r="A926" s="543"/>
      <c r="B926" s="254"/>
      <c r="E926" s="500"/>
      <c r="F926" s="546"/>
      <c r="G926" s="546"/>
    </row>
    <row r="927" spans="1:7" ht="89.25">
      <c r="A927" s="543" t="s">
        <v>1502</v>
      </c>
      <c r="B927" s="211" t="s">
        <v>5212</v>
      </c>
      <c r="C927" s="547"/>
      <c r="D927" s="545" t="s">
        <v>302</v>
      </c>
      <c r="E927" s="500">
        <v>18</v>
      </c>
      <c r="F927" s="546"/>
      <c r="G927" s="546">
        <f>E927*F927</f>
        <v>0</v>
      </c>
    </row>
    <row r="928" spans="1:7">
      <c r="A928" s="543"/>
      <c r="B928" s="254"/>
      <c r="E928" s="500"/>
      <c r="F928" s="546"/>
      <c r="G928" s="546"/>
    </row>
    <row r="929" spans="1:7" ht="89.25">
      <c r="A929" s="543" t="s">
        <v>1506</v>
      </c>
      <c r="B929" s="211" t="s">
        <v>5213</v>
      </c>
      <c r="C929" s="547"/>
      <c r="D929" s="545" t="s">
        <v>302</v>
      </c>
      <c r="E929" s="500">
        <v>155</v>
      </c>
      <c r="F929" s="546"/>
      <c r="G929" s="546">
        <f>E929*F929</f>
        <v>0</v>
      </c>
    </row>
    <row r="930" spans="1:7">
      <c r="A930" s="543"/>
      <c r="B930" s="211"/>
      <c r="C930" s="547"/>
      <c r="E930" s="500"/>
      <c r="F930" s="546"/>
      <c r="G930" s="546"/>
    </row>
    <row r="931" spans="1:7" ht="63.75">
      <c r="A931" s="543" t="s">
        <v>979</v>
      </c>
      <c r="B931" s="211" t="s">
        <v>5214</v>
      </c>
      <c r="C931" s="547"/>
      <c r="D931" s="545" t="s">
        <v>302</v>
      </c>
      <c r="E931" s="500">
        <v>180</v>
      </c>
      <c r="F931" s="546"/>
      <c r="G931" s="546">
        <f>E931*F931</f>
        <v>0</v>
      </c>
    </row>
    <row r="932" spans="1:7">
      <c r="A932" s="543"/>
      <c r="B932" s="254"/>
      <c r="E932" s="500"/>
      <c r="F932" s="546"/>
      <c r="G932" s="546"/>
    </row>
    <row r="933" spans="1:7" ht="63.75">
      <c r="A933" s="543" t="s">
        <v>680</v>
      </c>
      <c r="B933" s="211" t="s">
        <v>5215</v>
      </c>
      <c r="C933" s="547"/>
      <c r="D933" s="545" t="s">
        <v>302</v>
      </c>
      <c r="E933" s="500">
        <v>437</v>
      </c>
      <c r="F933" s="546"/>
      <c r="G933" s="546">
        <f>E933*F933</f>
        <v>0</v>
      </c>
    </row>
    <row r="934" spans="1:7">
      <c r="A934" s="543"/>
      <c r="B934" s="254"/>
      <c r="E934" s="500"/>
      <c r="F934" s="546"/>
      <c r="G934" s="546"/>
    </row>
    <row r="935" spans="1:7" ht="63.75">
      <c r="A935" s="543" t="s">
        <v>681</v>
      </c>
      <c r="B935" s="211" t="s">
        <v>5216</v>
      </c>
      <c r="C935" s="547"/>
      <c r="D935" s="545" t="s">
        <v>302</v>
      </c>
      <c r="E935" s="500">
        <v>23</v>
      </c>
      <c r="F935" s="546"/>
      <c r="G935" s="546">
        <f>E935*F935</f>
        <v>0</v>
      </c>
    </row>
    <row r="936" spans="1:7">
      <c r="A936" s="543"/>
      <c r="B936" s="254"/>
      <c r="E936" s="500"/>
      <c r="F936" s="546"/>
      <c r="G936" s="546"/>
    </row>
    <row r="937" spans="1:7" ht="127.5">
      <c r="A937" s="543" t="s">
        <v>868</v>
      </c>
      <c r="B937" s="197" t="s">
        <v>5217</v>
      </c>
      <c r="C937" s="572"/>
      <c r="D937" s="545" t="s">
        <v>302</v>
      </c>
      <c r="E937" s="500">
        <v>57</v>
      </c>
      <c r="F937" s="546"/>
      <c r="G937" s="546">
        <f>E937*F937</f>
        <v>0</v>
      </c>
    </row>
    <row r="938" spans="1:7">
      <c r="A938" s="543"/>
      <c r="B938" s="254"/>
      <c r="E938" s="500"/>
      <c r="F938" s="546"/>
      <c r="G938" s="546"/>
    </row>
    <row r="939" spans="1:7" ht="127.5">
      <c r="A939" s="543" t="s">
        <v>1338</v>
      </c>
      <c r="B939" s="197" t="s">
        <v>5218</v>
      </c>
      <c r="C939" s="547"/>
      <c r="D939" s="545" t="s">
        <v>302</v>
      </c>
      <c r="E939" s="500">
        <v>24</v>
      </c>
      <c r="F939" s="546"/>
      <c r="G939" s="546">
        <f>E939*F939</f>
        <v>0</v>
      </c>
    </row>
    <row r="940" spans="1:7">
      <c r="A940" s="543"/>
      <c r="B940" s="254"/>
      <c r="E940" s="500"/>
      <c r="F940" s="546"/>
      <c r="G940" s="546"/>
    </row>
    <row r="941" spans="1:7" ht="63.75">
      <c r="A941" s="543" t="s">
        <v>885</v>
      </c>
      <c r="B941" s="211" t="s">
        <v>5219</v>
      </c>
      <c r="C941" s="547"/>
      <c r="D941" s="545" t="s">
        <v>302</v>
      </c>
      <c r="E941" s="500">
        <v>18</v>
      </c>
      <c r="F941" s="546"/>
      <c r="G941" s="546">
        <f>E941*F941</f>
        <v>0</v>
      </c>
    </row>
    <row r="942" spans="1:7">
      <c r="A942" s="543"/>
      <c r="B942" s="254"/>
      <c r="E942" s="500"/>
      <c r="F942" s="546"/>
      <c r="G942" s="546"/>
    </row>
    <row r="943" spans="1:7" ht="76.5">
      <c r="A943" s="543" t="s">
        <v>888</v>
      </c>
      <c r="B943" s="211" t="s">
        <v>5220</v>
      </c>
      <c r="C943" s="547"/>
      <c r="D943" s="545" t="s">
        <v>302</v>
      </c>
      <c r="E943" s="500">
        <v>26</v>
      </c>
      <c r="F943" s="546"/>
      <c r="G943" s="546">
        <f>E943*F943</f>
        <v>0</v>
      </c>
    </row>
    <row r="944" spans="1:7">
      <c r="A944" s="543"/>
      <c r="B944" s="254"/>
      <c r="E944" s="500"/>
      <c r="F944" s="546"/>
      <c r="G944" s="546"/>
    </row>
    <row r="945" spans="1:7" ht="127.5">
      <c r="A945" s="543" t="s">
        <v>422</v>
      </c>
      <c r="B945" s="197" t="s">
        <v>5221</v>
      </c>
      <c r="C945" s="547"/>
      <c r="D945" s="545" t="s">
        <v>302</v>
      </c>
      <c r="E945" s="500">
        <v>17</v>
      </c>
      <c r="F945" s="546"/>
      <c r="G945" s="546">
        <f>E945*F945</f>
        <v>0</v>
      </c>
    </row>
    <row r="946" spans="1:7">
      <c r="A946" s="543"/>
      <c r="B946" s="254"/>
      <c r="E946" s="500"/>
      <c r="F946" s="546"/>
      <c r="G946" s="546"/>
    </row>
    <row r="947" spans="1:7" ht="63.75">
      <c r="A947" s="543" t="s">
        <v>423</v>
      </c>
      <c r="B947" s="211" t="s">
        <v>5222</v>
      </c>
      <c r="C947" s="547"/>
      <c r="D947" s="545" t="s">
        <v>302</v>
      </c>
      <c r="E947" s="500">
        <v>8</v>
      </c>
      <c r="F947" s="546"/>
      <c r="G947" s="546">
        <f>E947*F947</f>
        <v>0</v>
      </c>
    </row>
    <row r="948" spans="1:7">
      <c r="A948" s="543"/>
      <c r="B948" s="254"/>
      <c r="E948" s="500"/>
      <c r="F948" s="546"/>
      <c r="G948" s="546"/>
    </row>
    <row r="949" spans="1:7">
      <c r="A949" s="543" t="s">
        <v>424</v>
      </c>
      <c r="B949" s="211" t="s">
        <v>5204</v>
      </c>
      <c r="C949" s="547"/>
      <c r="D949" s="545" t="s">
        <v>302</v>
      </c>
      <c r="E949" s="500">
        <v>9</v>
      </c>
      <c r="F949" s="546"/>
      <c r="G949" s="546">
        <f>E949*F949</f>
        <v>0</v>
      </c>
    </row>
    <row r="950" spans="1:7">
      <c r="A950" s="543"/>
      <c r="B950" s="211"/>
      <c r="C950" s="547"/>
      <c r="E950" s="500"/>
      <c r="F950" s="546"/>
      <c r="G950" s="546"/>
    </row>
    <row r="951" spans="1:7" ht="76.5">
      <c r="A951" s="543" t="s">
        <v>1023</v>
      </c>
      <c r="B951" s="211" t="s">
        <v>5205</v>
      </c>
      <c r="C951" s="547"/>
      <c r="D951" s="545" t="s">
        <v>302</v>
      </c>
      <c r="E951" s="500">
        <v>205</v>
      </c>
      <c r="F951" s="546"/>
      <c r="G951" s="546">
        <f>E951*F951</f>
        <v>0</v>
      </c>
    </row>
    <row r="952" spans="1:7">
      <c r="A952" s="543"/>
      <c r="B952" s="254"/>
      <c r="E952" s="500"/>
      <c r="F952" s="546"/>
      <c r="G952" s="546"/>
    </row>
    <row r="953" spans="1:7" ht="76.5">
      <c r="A953" s="543" t="s">
        <v>1024</v>
      </c>
      <c r="B953" s="211" t="s">
        <v>5223</v>
      </c>
      <c r="C953" s="547"/>
      <c r="D953" s="545" t="s">
        <v>302</v>
      </c>
      <c r="E953" s="500">
        <v>12</v>
      </c>
      <c r="F953" s="546"/>
      <c r="G953" s="546">
        <f>E953*F953</f>
        <v>0</v>
      </c>
    </row>
    <row r="954" spans="1:7">
      <c r="A954" s="543"/>
      <c r="B954" s="254"/>
      <c r="E954" s="500"/>
      <c r="F954" s="546"/>
      <c r="G954" s="546"/>
    </row>
    <row r="955" spans="1:7" ht="76.5">
      <c r="A955" s="543" t="s">
        <v>1025</v>
      </c>
      <c r="B955" s="211" t="s">
        <v>5224</v>
      </c>
      <c r="C955" s="547"/>
      <c r="E955" s="500"/>
      <c r="F955" s="546"/>
      <c r="G955" s="546"/>
    </row>
    <row r="956" spans="1:7">
      <c r="A956" s="543"/>
      <c r="B956" s="1284" t="s">
        <v>2740</v>
      </c>
      <c r="C956" s="564"/>
      <c r="D956" s="545" t="s">
        <v>302</v>
      </c>
      <c r="E956" s="500">
        <v>18</v>
      </c>
      <c r="F956" s="546"/>
      <c r="G956" s="546">
        <f>E956*F956</f>
        <v>0</v>
      </c>
    </row>
    <row r="957" spans="1:7">
      <c r="A957" s="543"/>
      <c r="B957" s="1284"/>
      <c r="C957" s="564"/>
      <c r="E957" s="500"/>
      <c r="F957" s="546"/>
      <c r="G957" s="546"/>
    </row>
    <row r="958" spans="1:7" ht="76.5">
      <c r="A958" s="543" t="s">
        <v>114</v>
      </c>
      <c r="B958" s="211" t="s">
        <v>5225</v>
      </c>
      <c r="C958" s="547"/>
      <c r="E958" s="500"/>
      <c r="F958" s="546"/>
      <c r="G958" s="546"/>
    </row>
    <row r="959" spans="1:7" ht="51">
      <c r="A959" s="573"/>
      <c r="B959" s="211" t="s">
        <v>5226</v>
      </c>
      <c r="C959" s="547"/>
      <c r="E959" s="500"/>
      <c r="F959" s="546"/>
      <c r="G959" s="546"/>
    </row>
    <row r="960" spans="1:7" ht="76.5">
      <c r="A960" s="573"/>
      <c r="B960" s="1285" t="s">
        <v>5227</v>
      </c>
      <c r="C960" s="552"/>
      <c r="D960" s="553" t="s">
        <v>302</v>
      </c>
      <c r="E960" s="501">
        <v>24</v>
      </c>
      <c r="F960" s="554"/>
      <c r="G960" s="554">
        <f>E960*F960</f>
        <v>0</v>
      </c>
    </row>
    <row r="961" spans="1:7">
      <c r="A961" s="543"/>
      <c r="B961" s="550" t="s">
        <v>2741</v>
      </c>
      <c r="C961" s="550"/>
      <c r="E961" s="546"/>
      <c r="F961" s="546"/>
      <c r="G961" s="640">
        <f>SUM(G915:G960)</f>
        <v>0</v>
      </c>
    </row>
    <row r="962" spans="1:7">
      <c r="A962" s="543"/>
      <c r="B962" s="574"/>
      <c r="C962" s="574"/>
      <c r="E962" s="546"/>
      <c r="F962" s="546"/>
      <c r="G962" s="546"/>
    </row>
    <row r="963" spans="1:7">
      <c r="A963" s="543"/>
      <c r="B963" s="544"/>
      <c r="C963" s="544"/>
      <c r="E963" s="546"/>
      <c r="F963" s="546"/>
      <c r="G963" s="546"/>
    </row>
    <row r="964" spans="1:7">
      <c r="A964" s="543"/>
      <c r="B964" s="544" t="s">
        <v>2742</v>
      </c>
      <c r="C964" s="544"/>
      <c r="D964" s="548"/>
      <c r="E964" s="546"/>
      <c r="F964" s="546"/>
      <c r="G964" s="546"/>
    </row>
    <row r="965" spans="1:7">
      <c r="A965" s="543"/>
      <c r="B965" s="547"/>
      <c r="C965" s="547"/>
      <c r="E965" s="546"/>
      <c r="F965" s="546"/>
      <c r="G965" s="546"/>
    </row>
    <row r="966" spans="1:7">
      <c r="A966" s="543" t="s">
        <v>287</v>
      </c>
      <c r="B966" s="564" t="s">
        <v>2743</v>
      </c>
      <c r="C966" s="564"/>
      <c r="E966" s="546"/>
      <c r="F966" s="546"/>
      <c r="G966" s="546"/>
    </row>
    <row r="967" spans="1:7">
      <c r="A967" s="543"/>
      <c r="B967" s="564" t="s">
        <v>2744</v>
      </c>
      <c r="C967" s="564"/>
      <c r="E967" s="546"/>
      <c r="F967" s="546"/>
      <c r="G967" s="546"/>
    </row>
    <row r="968" spans="1:7">
      <c r="A968" s="543"/>
      <c r="B968" s="564" t="s">
        <v>2745</v>
      </c>
      <c r="C968" s="564"/>
      <c r="E968" s="546"/>
      <c r="F968" s="546"/>
      <c r="G968" s="546"/>
    </row>
    <row r="969" spans="1:7">
      <c r="A969" s="543"/>
      <c r="B969" s="564" t="s">
        <v>2746</v>
      </c>
      <c r="C969" s="564"/>
      <c r="E969" s="546"/>
      <c r="F969" s="546"/>
      <c r="G969" s="546"/>
    </row>
    <row r="970" spans="1:7">
      <c r="A970" s="543"/>
      <c r="B970" s="564" t="s">
        <v>2747</v>
      </c>
      <c r="C970" s="564"/>
      <c r="E970" s="546"/>
      <c r="F970" s="546"/>
      <c r="G970" s="546"/>
    </row>
    <row r="971" spans="1:7">
      <c r="A971" s="543"/>
      <c r="B971" s="564" t="s">
        <v>2748</v>
      </c>
      <c r="C971" s="564"/>
      <c r="E971" s="546"/>
      <c r="F971" s="546"/>
      <c r="G971" s="546"/>
    </row>
    <row r="972" spans="1:7">
      <c r="A972" s="543"/>
      <c r="B972" s="564" t="s">
        <v>2749</v>
      </c>
      <c r="C972" s="564"/>
      <c r="E972" s="546"/>
      <c r="F972" s="546"/>
      <c r="G972" s="546"/>
    </row>
    <row r="973" spans="1:7">
      <c r="A973" s="543"/>
      <c r="B973" s="564" t="s">
        <v>2750</v>
      </c>
      <c r="C973" s="564"/>
      <c r="E973" s="546"/>
      <c r="F973" s="546"/>
      <c r="G973" s="546"/>
    </row>
    <row r="974" spans="1:7">
      <c r="A974" s="543"/>
      <c r="B974" s="564" t="s">
        <v>2751</v>
      </c>
      <c r="C974" s="564"/>
      <c r="E974" s="546"/>
      <c r="F974" s="546"/>
      <c r="G974" s="546"/>
    </row>
    <row r="975" spans="1:7">
      <c r="A975" s="543"/>
      <c r="B975" s="564" t="s">
        <v>2752</v>
      </c>
      <c r="C975" s="564"/>
      <c r="E975" s="546"/>
      <c r="F975" s="546"/>
      <c r="G975" s="546"/>
    </row>
    <row r="976" spans="1:7">
      <c r="A976" s="543"/>
      <c r="B976" s="564" t="s">
        <v>2753</v>
      </c>
      <c r="C976" s="564"/>
      <c r="E976" s="546"/>
      <c r="F976" s="546"/>
      <c r="G976" s="546"/>
    </row>
    <row r="977" spans="1:7">
      <c r="A977" s="543"/>
      <c r="B977" s="564" t="s">
        <v>2754</v>
      </c>
      <c r="C977" s="564"/>
      <c r="E977" s="546"/>
      <c r="F977" s="546"/>
      <c r="G977" s="546"/>
    </row>
    <row r="978" spans="1:7">
      <c r="A978" s="543"/>
      <c r="B978" s="564" t="s">
        <v>4872</v>
      </c>
      <c r="C978" s="564"/>
      <c r="E978" s="546"/>
      <c r="F978" s="546"/>
      <c r="G978" s="546"/>
    </row>
    <row r="979" spans="1:7">
      <c r="A979" s="543"/>
      <c r="B979" s="564" t="s">
        <v>4873</v>
      </c>
      <c r="C979" s="564"/>
      <c r="E979" s="546"/>
      <c r="F979" s="546"/>
      <c r="G979" s="546"/>
    </row>
    <row r="980" spans="1:7">
      <c r="A980" s="543"/>
      <c r="B980" s="564" t="s">
        <v>2755</v>
      </c>
      <c r="C980" s="564"/>
      <c r="E980" s="546"/>
      <c r="F980" s="546"/>
      <c r="G980" s="546"/>
    </row>
    <row r="981" spans="1:7">
      <c r="A981" s="543"/>
      <c r="B981" s="564" t="s">
        <v>2756</v>
      </c>
      <c r="C981" s="564"/>
      <c r="E981" s="546"/>
      <c r="F981" s="546"/>
      <c r="G981" s="546"/>
    </row>
    <row r="982" spans="1:7">
      <c r="A982" s="543"/>
      <c r="B982" s="564" t="s">
        <v>4874</v>
      </c>
      <c r="C982" s="564"/>
      <c r="E982" s="546"/>
      <c r="F982" s="546"/>
      <c r="G982" s="546"/>
    </row>
    <row r="983" spans="1:7">
      <c r="A983" s="543"/>
      <c r="B983" s="564" t="s">
        <v>2757</v>
      </c>
      <c r="C983" s="564"/>
      <c r="E983" s="546"/>
      <c r="F983" s="546"/>
      <c r="G983" s="546"/>
    </row>
    <row r="984" spans="1:7">
      <c r="A984" s="543"/>
      <c r="B984" s="564" t="s">
        <v>2758</v>
      </c>
      <c r="C984" s="564"/>
      <c r="E984" s="546"/>
      <c r="F984" s="546"/>
      <c r="G984" s="546"/>
    </row>
    <row r="985" spans="1:7">
      <c r="A985" s="543"/>
      <c r="B985" s="564" t="s">
        <v>2759</v>
      </c>
      <c r="C985" s="564"/>
      <c r="E985" s="546"/>
      <c r="F985" s="546"/>
      <c r="G985" s="546"/>
    </row>
    <row r="986" spans="1:7">
      <c r="A986" s="543"/>
      <c r="B986" s="564" t="s">
        <v>2760</v>
      </c>
      <c r="C986" s="564"/>
      <c r="D986" s="542"/>
      <c r="E986" s="546"/>
      <c r="F986" s="546"/>
      <c r="G986" s="546"/>
    </row>
    <row r="987" spans="1:7">
      <c r="A987" s="543"/>
      <c r="B987" s="547"/>
      <c r="C987" s="547"/>
      <c r="D987" s="545" t="s">
        <v>760</v>
      </c>
      <c r="E987" s="546">
        <v>1</v>
      </c>
      <c r="F987" s="546"/>
      <c r="G987" s="546">
        <f>E987*F987</f>
        <v>0</v>
      </c>
    </row>
    <row r="988" spans="1:7">
      <c r="A988" s="543"/>
      <c r="B988" s="547"/>
      <c r="C988" s="547"/>
      <c r="E988" s="546"/>
      <c r="F988" s="546"/>
      <c r="G988" s="546"/>
    </row>
    <row r="989" spans="1:7">
      <c r="A989" s="543" t="s">
        <v>290</v>
      </c>
      <c r="B989" s="547" t="s">
        <v>2761</v>
      </c>
      <c r="C989" s="547"/>
      <c r="E989" s="546"/>
      <c r="F989" s="546"/>
      <c r="G989" s="546"/>
    </row>
    <row r="990" spans="1:7">
      <c r="A990" s="543"/>
      <c r="B990" s="547" t="s">
        <v>2762</v>
      </c>
      <c r="C990" s="547"/>
      <c r="E990" s="546"/>
      <c r="F990" s="546"/>
      <c r="G990" s="546"/>
    </row>
    <row r="991" spans="1:7">
      <c r="A991" s="543"/>
      <c r="B991" s="547" t="s">
        <v>2763</v>
      </c>
      <c r="C991" s="547"/>
      <c r="D991" s="545" t="s">
        <v>760</v>
      </c>
      <c r="E991" s="546">
        <v>1</v>
      </c>
      <c r="F991" s="546"/>
      <c r="G991" s="546">
        <f>E991*F991</f>
        <v>0</v>
      </c>
    </row>
    <row r="992" spans="1:7">
      <c r="A992" s="543"/>
      <c r="B992" s="547"/>
      <c r="C992" s="547"/>
      <c r="E992" s="546"/>
      <c r="F992" s="546"/>
      <c r="G992" s="546"/>
    </row>
    <row r="993" spans="1:7">
      <c r="A993" s="543" t="s">
        <v>300</v>
      </c>
      <c r="B993" s="547" t="s">
        <v>2764</v>
      </c>
      <c r="C993" s="547"/>
      <c r="E993" s="546"/>
      <c r="F993" s="546"/>
      <c r="G993" s="546"/>
    </row>
    <row r="994" spans="1:7">
      <c r="A994" s="543"/>
      <c r="B994" s="547" t="s">
        <v>2765</v>
      </c>
      <c r="C994" s="547"/>
      <c r="E994" s="546"/>
      <c r="F994" s="546"/>
      <c r="G994" s="546"/>
    </row>
    <row r="995" spans="1:7">
      <c r="A995" s="543"/>
      <c r="B995" s="547" t="s">
        <v>2766</v>
      </c>
      <c r="C995" s="547"/>
      <c r="E995" s="546"/>
      <c r="F995" s="546"/>
      <c r="G995" s="546"/>
    </row>
    <row r="996" spans="1:7">
      <c r="A996" s="543"/>
      <c r="B996" s="547" t="s">
        <v>2767</v>
      </c>
      <c r="C996" s="547"/>
      <c r="D996" s="545" t="s">
        <v>760</v>
      </c>
      <c r="E996" s="546">
        <v>1</v>
      </c>
      <c r="F996" s="546"/>
      <c r="G996" s="546">
        <f>E996*F996</f>
        <v>0</v>
      </c>
    </row>
    <row r="997" spans="1:7">
      <c r="A997" s="543"/>
      <c r="B997" s="547"/>
      <c r="C997" s="547"/>
      <c r="E997" s="546"/>
      <c r="F997" s="546"/>
      <c r="G997" s="546"/>
    </row>
    <row r="998" spans="1:7">
      <c r="A998" s="543" t="s">
        <v>301</v>
      </c>
      <c r="B998" s="547" t="s">
        <v>2768</v>
      </c>
      <c r="C998" s="547"/>
      <c r="E998" s="546"/>
      <c r="F998" s="546"/>
      <c r="G998" s="546"/>
    </row>
    <row r="999" spans="1:7" ht="38.25">
      <c r="A999" s="543"/>
      <c r="B999" s="547" t="s">
        <v>2769</v>
      </c>
      <c r="C999" s="547"/>
      <c r="D999" s="545" t="s">
        <v>1132</v>
      </c>
      <c r="E999" s="546">
        <v>40</v>
      </c>
      <c r="F999" s="546"/>
      <c r="G999" s="546">
        <f>E999*F999</f>
        <v>0</v>
      </c>
    </row>
    <row r="1000" spans="1:7">
      <c r="A1000" s="543"/>
      <c r="B1000" s="642"/>
      <c r="C1000" s="642"/>
      <c r="D1000" s="542"/>
      <c r="E1000" s="546"/>
      <c r="F1000" s="546"/>
      <c r="G1000" s="546"/>
    </row>
    <row r="1001" spans="1:7">
      <c r="A1001" s="543" t="s">
        <v>305</v>
      </c>
      <c r="B1001" s="547" t="s">
        <v>2770</v>
      </c>
      <c r="C1001" s="547"/>
      <c r="E1001" s="546"/>
      <c r="F1001" s="546"/>
      <c r="G1001" s="546"/>
    </row>
    <row r="1002" spans="1:7">
      <c r="A1002" s="543"/>
      <c r="B1002" s="547" t="s">
        <v>2771</v>
      </c>
      <c r="C1002" s="547"/>
      <c r="E1002" s="546"/>
      <c r="F1002" s="546"/>
      <c r="G1002" s="546"/>
    </row>
    <row r="1003" spans="1:7">
      <c r="A1003" s="543"/>
      <c r="B1003" s="547" t="s">
        <v>2772</v>
      </c>
      <c r="C1003" s="547"/>
      <c r="E1003" s="546"/>
      <c r="F1003" s="546"/>
      <c r="G1003" s="546"/>
    </row>
    <row r="1004" spans="1:7">
      <c r="A1004" s="543"/>
      <c r="B1004" s="547" t="s">
        <v>2773</v>
      </c>
      <c r="C1004" s="547"/>
      <c r="E1004" s="546"/>
      <c r="F1004" s="546"/>
      <c r="G1004" s="546"/>
    </row>
    <row r="1005" spans="1:7">
      <c r="A1005" s="543"/>
      <c r="B1005" s="547" t="s">
        <v>2774</v>
      </c>
      <c r="C1005" s="547"/>
      <c r="E1005" s="546"/>
      <c r="F1005" s="546"/>
      <c r="G1005" s="546"/>
    </row>
    <row r="1006" spans="1:7">
      <c r="A1006" s="543"/>
      <c r="B1006" s="547" t="s">
        <v>2775</v>
      </c>
      <c r="C1006" s="547"/>
      <c r="D1006" s="545" t="s">
        <v>1132</v>
      </c>
      <c r="E1006" s="546">
        <v>60</v>
      </c>
      <c r="F1006" s="546"/>
      <c r="G1006" s="546">
        <f>E1006*F1006</f>
        <v>0</v>
      </c>
    </row>
    <row r="1007" spans="1:7">
      <c r="A1007" s="543"/>
      <c r="B1007" s="547" t="s">
        <v>2776</v>
      </c>
      <c r="C1007" s="547"/>
      <c r="D1007" s="545" t="s">
        <v>1132</v>
      </c>
      <c r="E1007" s="546">
        <v>60</v>
      </c>
      <c r="F1007" s="546"/>
      <c r="G1007" s="546">
        <f>E1007*F1007</f>
        <v>0</v>
      </c>
    </row>
    <row r="1008" spans="1:7">
      <c r="A1008" s="543"/>
      <c r="B1008" s="547" t="s">
        <v>2777</v>
      </c>
      <c r="C1008" s="547"/>
      <c r="D1008" s="545" t="s">
        <v>1132</v>
      </c>
      <c r="E1008" s="546">
        <v>60</v>
      </c>
      <c r="F1008" s="546"/>
      <c r="G1008" s="546">
        <f>E1008*F1008</f>
        <v>0</v>
      </c>
    </row>
    <row r="1009" spans="1:7">
      <c r="A1009" s="543"/>
      <c r="B1009" s="547"/>
      <c r="C1009" s="547"/>
      <c r="E1009" s="546"/>
      <c r="F1009" s="546"/>
      <c r="G1009" s="546"/>
    </row>
    <row r="1010" spans="1:7">
      <c r="A1010" s="543" t="s">
        <v>1501</v>
      </c>
      <c r="B1010" s="547" t="s">
        <v>2768</v>
      </c>
      <c r="C1010" s="547"/>
      <c r="E1010" s="546"/>
      <c r="F1010" s="546"/>
      <c r="G1010" s="546"/>
    </row>
    <row r="1011" spans="1:7">
      <c r="A1011" s="543"/>
      <c r="B1011" s="547" t="s">
        <v>2778</v>
      </c>
      <c r="C1011" s="547"/>
      <c r="E1011" s="546"/>
      <c r="F1011" s="546"/>
      <c r="G1011" s="546"/>
    </row>
    <row r="1012" spans="1:7">
      <c r="A1012" s="543"/>
      <c r="B1012" s="547" t="s">
        <v>2779</v>
      </c>
      <c r="C1012" s="547"/>
      <c r="E1012" s="546"/>
      <c r="F1012" s="546"/>
      <c r="G1012" s="546"/>
    </row>
    <row r="1013" spans="1:7">
      <c r="A1013" s="543"/>
      <c r="B1013" s="547" t="s">
        <v>2780</v>
      </c>
      <c r="C1013" s="547"/>
      <c r="D1013" s="545" t="s">
        <v>1132</v>
      </c>
      <c r="E1013" s="546">
        <v>60</v>
      </c>
      <c r="F1013" s="546"/>
      <c r="G1013" s="546">
        <f>E1013*F1013</f>
        <v>0</v>
      </c>
    </row>
    <row r="1014" spans="1:7">
      <c r="A1014" s="543"/>
      <c r="B1014" s="547"/>
      <c r="C1014" s="547"/>
      <c r="E1014" s="546"/>
      <c r="F1014" s="546"/>
      <c r="G1014" s="546"/>
    </row>
    <row r="1015" spans="1:7">
      <c r="A1015" s="543" t="s">
        <v>1502</v>
      </c>
      <c r="B1015" s="547" t="s">
        <v>2770</v>
      </c>
      <c r="C1015" s="547"/>
      <c r="E1015" s="546"/>
      <c r="F1015" s="546"/>
      <c r="G1015" s="546"/>
    </row>
    <row r="1016" spans="1:7">
      <c r="A1016" s="543"/>
      <c r="B1016" s="547" t="s">
        <v>2781</v>
      </c>
      <c r="C1016" s="547"/>
      <c r="E1016" s="546"/>
      <c r="F1016" s="546"/>
      <c r="G1016" s="546"/>
    </row>
    <row r="1017" spans="1:7">
      <c r="A1017" s="543"/>
      <c r="B1017" s="547" t="s">
        <v>2782</v>
      </c>
      <c r="C1017" s="547"/>
      <c r="E1017" s="546"/>
      <c r="F1017" s="546"/>
      <c r="G1017" s="546"/>
    </row>
    <row r="1018" spans="1:7">
      <c r="A1018" s="543"/>
      <c r="B1018" s="547" t="s">
        <v>2783</v>
      </c>
      <c r="C1018" s="547"/>
      <c r="E1018" s="546"/>
      <c r="F1018" s="546"/>
      <c r="G1018" s="546"/>
    </row>
    <row r="1019" spans="1:7">
      <c r="A1019" s="543"/>
      <c r="B1019" s="547" t="s">
        <v>2784</v>
      </c>
      <c r="C1019" s="547"/>
      <c r="E1019" s="546"/>
      <c r="F1019" s="546"/>
      <c r="G1019" s="546"/>
    </row>
    <row r="1020" spans="1:7">
      <c r="A1020" s="543"/>
      <c r="B1020" s="547" t="s">
        <v>2785</v>
      </c>
      <c r="C1020" s="547"/>
      <c r="D1020" s="545" t="s">
        <v>1132</v>
      </c>
      <c r="E1020" s="546">
        <v>120</v>
      </c>
      <c r="F1020" s="546"/>
      <c r="G1020" s="546">
        <f>E1020*F1020</f>
        <v>0</v>
      </c>
    </row>
    <row r="1021" spans="1:7">
      <c r="A1021" s="543"/>
      <c r="B1021" s="547"/>
      <c r="C1021" s="547"/>
      <c r="E1021" s="546"/>
      <c r="F1021" s="546"/>
      <c r="G1021" s="546"/>
    </row>
    <row r="1022" spans="1:7">
      <c r="A1022" s="543" t="s">
        <v>1506</v>
      </c>
      <c r="B1022" s="547" t="s">
        <v>2770</v>
      </c>
      <c r="C1022" s="547"/>
      <c r="E1022" s="546"/>
      <c r="F1022" s="546"/>
      <c r="G1022" s="546"/>
    </row>
    <row r="1023" spans="1:7">
      <c r="A1023" s="543"/>
      <c r="B1023" s="547" t="s">
        <v>2786</v>
      </c>
      <c r="C1023" s="547"/>
      <c r="E1023" s="546"/>
      <c r="F1023" s="546"/>
      <c r="G1023" s="546"/>
    </row>
    <row r="1024" spans="1:7">
      <c r="A1024" s="543"/>
      <c r="B1024" s="547" t="s">
        <v>2787</v>
      </c>
      <c r="C1024" s="547"/>
      <c r="E1024" s="546"/>
      <c r="F1024" s="546"/>
      <c r="G1024" s="546"/>
    </row>
    <row r="1025" spans="1:7">
      <c r="A1025" s="543"/>
      <c r="B1025" s="547" t="s">
        <v>2788</v>
      </c>
      <c r="C1025" s="547"/>
      <c r="E1025" s="546"/>
      <c r="F1025" s="546"/>
      <c r="G1025" s="546"/>
    </row>
    <row r="1026" spans="1:7">
      <c r="A1026" s="543"/>
      <c r="B1026" s="547" t="s">
        <v>2789</v>
      </c>
      <c r="C1026" s="547"/>
      <c r="D1026" s="545" t="s">
        <v>1132</v>
      </c>
      <c r="E1026" s="546">
        <v>65</v>
      </c>
      <c r="F1026" s="546"/>
      <c r="G1026" s="546">
        <f>E1026*F1026</f>
        <v>0</v>
      </c>
    </row>
    <row r="1027" spans="1:7">
      <c r="A1027" s="543"/>
      <c r="B1027" s="547" t="s">
        <v>2790</v>
      </c>
      <c r="C1027" s="547"/>
      <c r="D1027" s="545" t="s">
        <v>1132</v>
      </c>
      <c r="E1027" s="546">
        <v>65</v>
      </c>
      <c r="F1027" s="546"/>
      <c r="G1027" s="546">
        <f>E1027*F1027</f>
        <v>0</v>
      </c>
    </row>
    <row r="1028" spans="1:7">
      <c r="A1028" s="543"/>
      <c r="E1028" s="546"/>
      <c r="F1028" s="546"/>
      <c r="G1028" s="546"/>
    </row>
    <row r="1029" spans="1:7">
      <c r="A1029" s="543" t="s">
        <v>979</v>
      </c>
      <c r="B1029" s="549" t="s">
        <v>2791</v>
      </c>
      <c r="E1029" s="546"/>
      <c r="F1029" s="546"/>
      <c r="G1029" s="546"/>
    </row>
    <row r="1030" spans="1:7">
      <c r="A1030" s="543"/>
      <c r="B1030" s="549" t="s">
        <v>2792</v>
      </c>
      <c r="E1030" s="546"/>
      <c r="F1030" s="546"/>
      <c r="G1030" s="546"/>
    </row>
    <row r="1031" spans="1:7">
      <c r="A1031" s="543"/>
      <c r="B1031" s="549" t="s">
        <v>2793</v>
      </c>
      <c r="D1031" s="545" t="s">
        <v>1132</v>
      </c>
      <c r="E1031" s="546">
        <v>25</v>
      </c>
      <c r="F1031" s="546"/>
      <c r="G1031" s="546">
        <f>E1031*F1031</f>
        <v>0</v>
      </c>
    </row>
    <row r="1032" spans="1:7">
      <c r="A1032" s="543"/>
      <c r="E1032" s="546"/>
      <c r="F1032" s="546"/>
      <c r="G1032" s="546"/>
    </row>
    <row r="1033" spans="1:7">
      <c r="A1033" s="543" t="s">
        <v>680</v>
      </c>
      <c r="B1033" s="549" t="s">
        <v>2794</v>
      </c>
      <c r="D1033" s="545" t="s">
        <v>302</v>
      </c>
      <c r="E1033" s="546">
        <v>1</v>
      </c>
      <c r="F1033" s="546"/>
      <c r="G1033" s="546">
        <f>E1033*F1033</f>
        <v>0</v>
      </c>
    </row>
    <row r="1034" spans="1:7">
      <c r="A1034" s="543"/>
      <c r="E1034" s="546"/>
      <c r="F1034" s="546"/>
      <c r="G1034" s="546"/>
    </row>
    <row r="1035" spans="1:7">
      <c r="A1035" s="543" t="s">
        <v>681</v>
      </c>
      <c r="B1035" s="575" t="s">
        <v>2795</v>
      </c>
      <c r="C1035" s="575"/>
      <c r="E1035" s="546"/>
      <c r="F1035" s="546"/>
      <c r="G1035" s="546"/>
    </row>
    <row r="1036" spans="1:7">
      <c r="A1036" s="543"/>
      <c r="B1036" s="575" t="s">
        <v>2796</v>
      </c>
      <c r="C1036" s="575"/>
      <c r="E1036" s="546"/>
      <c r="F1036" s="546"/>
      <c r="G1036" s="546"/>
    </row>
    <row r="1037" spans="1:7">
      <c r="A1037" s="543"/>
      <c r="B1037" s="575" t="s">
        <v>2797</v>
      </c>
      <c r="C1037" s="575"/>
      <c r="E1037" s="546"/>
      <c r="F1037" s="546"/>
      <c r="G1037" s="546"/>
    </row>
    <row r="1038" spans="1:7">
      <c r="A1038" s="543"/>
      <c r="B1038" s="575" t="s">
        <v>2798</v>
      </c>
      <c r="C1038" s="575"/>
      <c r="E1038" s="546"/>
      <c r="F1038" s="546"/>
      <c r="G1038" s="546"/>
    </row>
    <row r="1039" spans="1:7">
      <c r="A1039" s="543"/>
      <c r="B1039" s="575" t="s">
        <v>2799</v>
      </c>
      <c r="C1039" s="575"/>
      <c r="E1039" s="546"/>
      <c r="F1039" s="546"/>
      <c r="G1039" s="546"/>
    </row>
    <row r="1040" spans="1:7">
      <c r="A1040" s="543"/>
      <c r="B1040" s="575" t="s">
        <v>2800</v>
      </c>
      <c r="C1040" s="575"/>
      <c r="E1040" s="546"/>
      <c r="F1040" s="546"/>
      <c r="G1040" s="546"/>
    </row>
    <row r="1041" spans="1:7">
      <c r="A1041" s="543"/>
      <c r="B1041" s="575" t="s">
        <v>2801</v>
      </c>
      <c r="C1041" s="575"/>
      <c r="E1041" s="546"/>
      <c r="F1041" s="546"/>
      <c r="G1041" s="546"/>
    </row>
    <row r="1042" spans="1:7">
      <c r="A1042" s="543"/>
      <c r="B1042" s="575" t="s">
        <v>2802</v>
      </c>
      <c r="C1042" s="575"/>
      <c r="E1042" s="546"/>
      <c r="F1042" s="546"/>
      <c r="G1042" s="546"/>
    </row>
    <row r="1043" spans="1:7">
      <c r="A1043" s="543"/>
      <c r="B1043" s="575" t="s">
        <v>2803</v>
      </c>
      <c r="C1043" s="575"/>
      <c r="E1043" s="546"/>
      <c r="F1043" s="546"/>
      <c r="G1043" s="546"/>
    </row>
    <row r="1044" spans="1:7">
      <c r="A1044" s="543"/>
      <c r="B1044" s="575" t="s">
        <v>2804</v>
      </c>
      <c r="C1044" s="575"/>
      <c r="E1044" s="546"/>
      <c r="F1044" s="546"/>
      <c r="G1044" s="546"/>
    </row>
    <row r="1045" spans="1:7">
      <c r="A1045" s="543"/>
      <c r="B1045" s="575" t="s">
        <v>2805</v>
      </c>
      <c r="C1045" s="575"/>
      <c r="E1045" s="546"/>
      <c r="F1045" s="546"/>
      <c r="G1045" s="546"/>
    </row>
    <row r="1046" spans="1:7">
      <c r="A1046" s="543"/>
      <c r="B1046" s="575" t="s">
        <v>2806</v>
      </c>
      <c r="C1046" s="575"/>
      <c r="E1046" s="546"/>
      <c r="F1046" s="546"/>
      <c r="G1046" s="546"/>
    </row>
    <row r="1047" spans="1:7">
      <c r="A1047" s="543"/>
      <c r="B1047" s="575" t="s">
        <v>2807</v>
      </c>
      <c r="C1047" s="575"/>
      <c r="E1047" s="546"/>
      <c r="F1047" s="546"/>
      <c r="G1047" s="546"/>
    </row>
    <row r="1048" spans="1:7">
      <c r="A1048" s="543"/>
      <c r="B1048" s="576"/>
      <c r="C1048" s="576"/>
      <c r="D1048" s="545" t="s">
        <v>760</v>
      </c>
      <c r="E1048" s="546">
        <v>1</v>
      </c>
      <c r="F1048" s="546"/>
      <c r="G1048" s="546">
        <f>E1048*F1048</f>
        <v>0</v>
      </c>
    </row>
    <row r="1049" spans="1:7">
      <c r="A1049" s="543"/>
      <c r="B1049" s="551"/>
      <c r="C1049" s="551"/>
      <c r="E1049" s="546"/>
      <c r="F1049" s="546"/>
      <c r="G1049" s="546"/>
    </row>
    <row r="1050" spans="1:7" ht="27.6" customHeight="1">
      <c r="A1050" s="543" t="s">
        <v>868</v>
      </c>
      <c r="B1050" s="575" t="s">
        <v>4209</v>
      </c>
      <c r="C1050" s="575"/>
      <c r="E1050" s="546"/>
      <c r="F1050" s="546"/>
      <c r="G1050" s="546"/>
    </row>
    <row r="1051" spans="1:7" ht="25.5">
      <c r="A1051" s="543"/>
      <c r="B1051" s="575" t="s">
        <v>2808</v>
      </c>
      <c r="C1051" s="575"/>
      <c r="E1051" s="546"/>
      <c r="F1051" s="546"/>
      <c r="G1051" s="546"/>
    </row>
    <row r="1052" spans="1:7">
      <c r="A1052" s="543"/>
      <c r="B1052" s="549" t="s">
        <v>2809</v>
      </c>
      <c r="D1052" s="545" t="s">
        <v>760</v>
      </c>
      <c r="E1052" s="546">
        <v>1</v>
      </c>
      <c r="F1052" s="546"/>
      <c r="G1052" s="546">
        <f>E1052*F1052</f>
        <v>0</v>
      </c>
    </row>
    <row r="1053" spans="1:7">
      <c r="A1053" s="543"/>
      <c r="E1053" s="546"/>
      <c r="F1053" s="546"/>
      <c r="G1053" s="546"/>
    </row>
    <row r="1054" spans="1:7" ht="38.25">
      <c r="A1054" s="543" t="s">
        <v>1338</v>
      </c>
      <c r="B1054" s="576" t="s">
        <v>2810</v>
      </c>
      <c r="C1054" s="576"/>
      <c r="D1054" s="545" t="s">
        <v>760</v>
      </c>
      <c r="E1054" s="546">
        <v>1</v>
      </c>
      <c r="F1054" s="546"/>
      <c r="G1054" s="546">
        <f>E1054*F1054</f>
        <v>0</v>
      </c>
    </row>
    <row r="1055" spans="1:7">
      <c r="A1055" s="543"/>
      <c r="E1055" s="546"/>
      <c r="F1055" s="546"/>
      <c r="G1055" s="546"/>
    </row>
    <row r="1056" spans="1:7">
      <c r="A1056" s="543" t="s">
        <v>885</v>
      </c>
      <c r="B1056" s="642" t="s">
        <v>2811</v>
      </c>
      <c r="C1056" s="642"/>
      <c r="E1056" s="546"/>
      <c r="F1056" s="546"/>
      <c r="G1056" s="546"/>
    </row>
    <row r="1057" spans="1:7">
      <c r="A1057" s="543"/>
      <c r="B1057" s="549" t="s">
        <v>2812</v>
      </c>
      <c r="E1057" s="546"/>
      <c r="F1057" s="546"/>
      <c r="G1057" s="546"/>
    </row>
    <row r="1058" spans="1:7">
      <c r="A1058" s="559"/>
      <c r="B1058" s="555" t="s">
        <v>2813</v>
      </c>
      <c r="C1058" s="555"/>
      <c r="D1058" s="553" t="s">
        <v>760</v>
      </c>
      <c r="E1058" s="554">
        <v>2</v>
      </c>
      <c r="F1058" s="554"/>
      <c r="G1058" s="554">
        <f>E1058*F1058</f>
        <v>0</v>
      </c>
    </row>
    <row r="1059" spans="1:7">
      <c r="A1059" s="543"/>
      <c r="B1059" s="543" t="s">
        <v>2814</v>
      </c>
      <c r="C1059" s="543"/>
      <c r="E1059" s="546"/>
      <c r="F1059" s="546"/>
      <c r="G1059" s="546">
        <f>SUM(G987:G1058)</f>
        <v>0</v>
      </c>
    </row>
    <row r="1060" spans="1:7">
      <c r="A1060" s="543"/>
      <c r="E1060" s="546"/>
      <c r="F1060" s="546"/>
      <c r="G1060" s="546"/>
    </row>
    <row r="1061" spans="1:7">
      <c r="A1061" s="543"/>
      <c r="E1061" s="546"/>
      <c r="F1061" s="546"/>
      <c r="G1061" s="546"/>
    </row>
    <row r="1062" spans="1:7">
      <c r="A1062" s="543"/>
      <c r="B1062" s="563" t="s">
        <v>2815</v>
      </c>
      <c r="C1062" s="563"/>
      <c r="E1062" s="546"/>
      <c r="F1062" s="546"/>
      <c r="G1062" s="640"/>
    </row>
    <row r="1063" spans="1:7">
      <c r="A1063" s="543"/>
      <c r="B1063" s="544"/>
      <c r="C1063" s="544"/>
      <c r="E1063" s="546"/>
      <c r="F1063" s="546"/>
      <c r="G1063" s="546"/>
    </row>
    <row r="1064" spans="1:7">
      <c r="A1064" s="543"/>
      <c r="B1064" s="544" t="s">
        <v>2816</v>
      </c>
      <c r="C1064" s="544"/>
      <c r="D1064" s="548"/>
      <c r="E1064" s="546"/>
      <c r="F1064" s="546"/>
      <c r="G1064" s="546"/>
    </row>
    <row r="1065" spans="1:7">
      <c r="A1065" s="543"/>
      <c r="E1065" s="546"/>
      <c r="F1065" s="546"/>
      <c r="G1065" s="546"/>
    </row>
    <row r="1066" spans="1:7">
      <c r="A1066" s="543"/>
      <c r="B1066" s="544"/>
      <c r="C1066" s="544"/>
      <c r="E1066" s="546"/>
      <c r="F1066" s="546"/>
      <c r="G1066" s="546"/>
    </row>
    <row r="1067" spans="1:7" ht="51">
      <c r="A1067" s="543" t="s">
        <v>287</v>
      </c>
      <c r="B1067" s="547" t="s">
        <v>2817</v>
      </c>
      <c r="C1067" s="547"/>
      <c r="E1067" s="546"/>
      <c r="F1067" s="546"/>
      <c r="G1067" s="546"/>
    </row>
    <row r="1068" spans="1:7">
      <c r="A1068" s="543"/>
      <c r="B1068" s="547" t="s">
        <v>2818</v>
      </c>
      <c r="C1068" s="547"/>
      <c r="D1068" s="545" t="s">
        <v>760</v>
      </c>
      <c r="E1068" s="546">
        <v>1</v>
      </c>
      <c r="F1068" s="546"/>
      <c r="G1068" s="546">
        <f>E1068*F1068</f>
        <v>0</v>
      </c>
    </row>
    <row r="1069" spans="1:7">
      <c r="A1069" s="543"/>
      <c r="B1069" s="577" t="s">
        <v>2819</v>
      </c>
      <c r="C1069" s="577"/>
      <c r="D1069" s="578"/>
      <c r="E1069" s="579"/>
      <c r="F1069" s="579"/>
      <c r="G1069" s="649">
        <f>SUM(G1068)</f>
        <v>0</v>
      </c>
    </row>
    <row r="1070" spans="1:7">
      <c r="A1070" s="543"/>
      <c r="B1070" s="547"/>
      <c r="C1070" s="547"/>
      <c r="E1070" s="546"/>
      <c r="F1070" s="546"/>
      <c r="G1070" s="546"/>
    </row>
    <row r="1071" spans="1:7">
      <c r="A1071" s="543"/>
      <c r="B1071" s="551"/>
      <c r="C1071" s="551"/>
      <c r="D1071" s="548"/>
      <c r="E1071" s="546"/>
      <c r="F1071" s="546"/>
      <c r="G1071" s="546"/>
    </row>
    <row r="1072" spans="1:7">
      <c r="A1072" s="543"/>
      <c r="B1072" s="544" t="s">
        <v>2820</v>
      </c>
      <c r="C1072" s="544"/>
      <c r="E1072" s="546"/>
      <c r="F1072" s="546"/>
      <c r="G1072" s="546"/>
    </row>
    <row r="1073" spans="1:7">
      <c r="A1073" s="543"/>
      <c r="B1073" s="544"/>
      <c r="C1073" s="544"/>
      <c r="E1073" s="546"/>
      <c r="F1073" s="546"/>
      <c r="G1073" s="546"/>
    </row>
    <row r="1074" spans="1:7" ht="38.25">
      <c r="A1074" s="543" t="s">
        <v>287</v>
      </c>
      <c r="B1074" s="547" t="s">
        <v>2821</v>
      </c>
      <c r="C1074" s="547"/>
      <c r="D1074" s="545" t="s">
        <v>302</v>
      </c>
      <c r="E1074" s="546">
        <v>6</v>
      </c>
      <c r="F1074" s="546"/>
      <c r="G1074" s="546">
        <f>E1074*F1074</f>
        <v>0</v>
      </c>
    </row>
    <row r="1075" spans="1:7">
      <c r="A1075" s="543"/>
      <c r="E1075" s="546"/>
      <c r="F1075" s="546"/>
      <c r="G1075" s="546"/>
    </row>
    <row r="1076" spans="1:7" ht="51">
      <c r="A1076" s="543" t="s">
        <v>290</v>
      </c>
      <c r="B1076" s="547" t="s">
        <v>2822</v>
      </c>
      <c r="C1076" s="547"/>
      <c r="E1076" s="546"/>
      <c r="F1076" s="546"/>
      <c r="G1076" s="546"/>
    </row>
    <row r="1077" spans="1:7" ht="15">
      <c r="A1077" s="543"/>
      <c r="B1077" s="547" t="s">
        <v>4866</v>
      </c>
      <c r="C1077" s="547"/>
      <c r="E1077" s="546"/>
      <c r="F1077" s="546"/>
      <c r="G1077" s="546"/>
    </row>
    <row r="1078" spans="1:7" ht="15">
      <c r="A1078" s="543"/>
      <c r="B1078" s="547" t="s">
        <v>4867</v>
      </c>
      <c r="C1078" s="547"/>
      <c r="E1078" s="546"/>
      <c r="F1078" s="546"/>
      <c r="G1078" s="546"/>
    </row>
    <row r="1079" spans="1:7">
      <c r="A1079" s="543"/>
      <c r="B1079" s="547" t="s">
        <v>2823</v>
      </c>
      <c r="C1079" s="547"/>
      <c r="D1079" s="545" t="s">
        <v>302</v>
      </c>
      <c r="E1079" s="546">
        <v>6</v>
      </c>
      <c r="F1079" s="546"/>
      <c r="G1079" s="546">
        <f>E1079*F1079</f>
        <v>0</v>
      </c>
    </row>
    <row r="1080" spans="1:7">
      <c r="A1080" s="543"/>
      <c r="E1080" s="546"/>
      <c r="F1080" s="546"/>
      <c r="G1080" s="546"/>
    </row>
    <row r="1081" spans="1:7" ht="53.25">
      <c r="A1081" s="543" t="s">
        <v>300</v>
      </c>
      <c r="B1081" s="547" t="s">
        <v>4868</v>
      </c>
      <c r="C1081" s="547"/>
      <c r="D1081" s="545" t="s">
        <v>760</v>
      </c>
      <c r="E1081" s="546">
        <v>100</v>
      </c>
      <c r="F1081" s="546"/>
      <c r="G1081" s="546">
        <f>E1081*F1081</f>
        <v>0</v>
      </c>
    </row>
    <row r="1082" spans="1:7">
      <c r="A1082" s="543"/>
      <c r="B1082" s="551"/>
      <c r="C1082" s="551"/>
      <c r="E1082" s="558"/>
      <c r="F1082" s="558"/>
      <c r="G1082" s="546"/>
    </row>
    <row r="1083" spans="1:7">
      <c r="A1083" s="543"/>
      <c r="E1083" s="546"/>
      <c r="F1083" s="546"/>
      <c r="G1083" s="546"/>
    </row>
    <row r="1084" spans="1:7" ht="25.5">
      <c r="A1084" s="543" t="s">
        <v>301</v>
      </c>
      <c r="B1084" s="547" t="s">
        <v>2824</v>
      </c>
      <c r="C1084" s="547"/>
      <c r="E1084" s="546"/>
      <c r="F1084" s="546"/>
      <c r="G1084" s="546"/>
    </row>
    <row r="1085" spans="1:7" ht="25.5">
      <c r="A1085" s="543"/>
      <c r="B1085" s="547" t="s">
        <v>2825</v>
      </c>
      <c r="C1085" s="547"/>
      <c r="E1085" s="546"/>
      <c r="F1085" s="546"/>
      <c r="G1085" s="546"/>
    </row>
    <row r="1086" spans="1:7" ht="15">
      <c r="A1086" s="543"/>
      <c r="B1086" s="547" t="s">
        <v>4869</v>
      </c>
      <c r="C1086" s="547"/>
      <c r="E1086" s="546"/>
      <c r="F1086" s="546"/>
      <c r="G1086" s="546"/>
    </row>
    <row r="1087" spans="1:7" ht="15">
      <c r="A1087" s="543"/>
      <c r="B1087" s="547" t="s">
        <v>4870</v>
      </c>
      <c r="C1087" s="547"/>
      <c r="E1087" s="546"/>
      <c r="F1087" s="546"/>
      <c r="G1087" s="546"/>
    </row>
    <row r="1088" spans="1:7" ht="25.5">
      <c r="A1088" s="543"/>
      <c r="B1088" s="547" t="s">
        <v>2826</v>
      </c>
      <c r="C1088" s="547"/>
      <c r="D1088" s="545" t="s">
        <v>302</v>
      </c>
      <c r="E1088" s="546">
        <v>60</v>
      </c>
      <c r="F1088" s="546"/>
      <c r="G1088" s="546">
        <f>E1088*F1088</f>
        <v>0</v>
      </c>
    </row>
    <row r="1089" spans="1:7">
      <c r="A1089" s="543"/>
      <c r="B1089" s="567"/>
      <c r="C1089" s="567"/>
      <c r="E1089" s="546"/>
      <c r="F1089" s="546"/>
      <c r="G1089" s="546"/>
    </row>
    <row r="1090" spans="1:7" ht="38.25">
      <c r="A1090" s="543" t="s">
        <v>305</v>
      </c>
      <c r="B1090" s="547" t="s">
        <v>2827</v>
      </c>
      <c r="C1090" s="547"/>
      <c r="D1090" s="545" t="s">
        <v>760</v>
      </c>
      <c r="E1090" s="546">
        <v>9</v>
      </c>
      <c r="F1090" s="546"/>
      <c r="G1090" s="546">
        <f>E1090*F1090</f>
        <v>0</v>
      </c>
    </row>
    <row r="1091" spans="1:7">
      <c r="A1091" s="543"/>
      <c r="B1091" s="567"/>
      <c r="C1091" s="567"/>
      <c r="E1091" s="546"/>
      <c r="F1091" s="546"/>
      <c r="G1091" s="546"/>
    </row>
    <row r="1092" spans="1:7" ht="38.25">
      <c r="A1092" s="543" t="s">
        <v>1501</v>
      </c>
      <c r="B1092" s="547" t="s">
        <v>2828</v>
      </c>
      <c r="C1092" s="547"/>
      <c r="E1092" s="546"/>
      <c r="F1092" s="546"/>
      <c r="G1092" s="546"/>
    </row>
    <row r="1093" spans="1:7">
      <c r="A1093" s="580" t="s">
        <v>2829</v>
      </c>
      <c r="B1093" s="547" t="s">
        <v>2830</v>
      </c>
      <c r="C1093" s="547"/>
      <c r="D1093" s="545" t="s">
        <v>1132</v>
      </c>
      <c r="E1093" s="546">
        <v>450</v>
      </c>
      <c r="F1093" s="546"/>
      <c r="G1093" s="546">
        <f>E1093*F1093</f>
        <v>0</v>
      </c>
    </row>
    <row r="1094" spans="1:7">
      <c r="A1094" s="580" t="s">
        <v>2831</v>
      </c>
      <c r="B1094" s="547" t="s">
        <v>2832</v>
      </c>
      <c r="C1094" s="547"/>
      <c r="D1094" s="545" t="s">
        <v>1132</v>
      </c>
      <c r="E1094" s="546">
        <v>600</v>
      </c>
      <c r="F1094" s="546"/>
      <c r="G1094" s="546">
        <f>E1094*F1094</f>
        <v>0</v>
      </c>
    </row>
    <row r="1095" spans="1:7">
      <c r="A1095" s="580" t="s">
        <v>2833</v>
      </c>
      <c r="B1095" s="547" t="s">
        <v>2834</v>
      </c>
      <c r="C1095" s="547"/>
      <c r="D1095" s="545" t="s">
        <v>1132</v>
      </c>
      <c r="E1095" s="546">
        <v>450</v>
      </c>
      <c r="F1095" s="546"/>
      <c r="G1095" s="546">
        <f>E1095*F1095</f>
        <v>0</v>
      </c>
    </row>
    <row r="1096" spans="1:7">
      <c r="A1096" s="543"/>
      <c r="B1096" s="574"/>
      <c r="C1096" s="574"/>
      <c r="E1096" s="546"/>
      <c r="F1096" s="546"/>
      <c r="G1096" s="546"/>
    </row>
    <row r="1097" spans="1:7" ht="25.5">
      <c r="A1097" s="543" t="s">
        <v>1502</v>
      </c>
      <c r="B1097" s="547" t="s">
        <v>2835</v>
      </c>
      <c r="C1097" s="547"/>
      <c r="E1097" s="546"/>
      <c r="F1097" s="546"/>
      <c r="G1097" s="546"/>
    </row>
    <row r="1098" spans="1:7">
      <c r="A1098" s="543" t="s">
        <v>2836</v>
      </c>
      <c r="B1098" s="547" t="s">
        <v>2837</v>
      </c>
      <c r="C1098" s="547"/>
      <c r="D1098" s="545" t="s">
        <v>1132</v>
      </c>
      <c r="E1098" s="546">
        <v>350</v>
      </c>
      <c r="F1098" s="546"/>
      <c r="G1098" s="546">
        <f>E1098*F1098</f>
        <v>0</v>
      </c>
    </row>
    <row r="1099" spans="1:7">
      <c r="A1099" s="543" t="s">
        <v>2838</v>
      </c>
      <c r="B1099" s="547" t="s">
        <v>2839</v>
      </c>
      <c r="C1099" s="547"/>
      <c r="D1099" s="545" t="s">
        <v>1132</v>
      </c>
      <c r="E1099" s="546">
        <v>350</v>
      </c>
      <c r="F1099" s="546"/>
      <c r="G1099" s="546">
        <f>E1099*F1099</f>
        <v>0</v>
      </c>
    </row>
    <row r="1100" spans="1:7">
      <c r="A1100" s="543" t="s">
        <v>2840</v>
      </c>
      <c r="B1100" s="547" t="s">
        <v>2841</v>
      </c>
      <c r="C1100" s="547"/>
      <c r="D1100" s="545" t="s">
        <v>1132</v>
      </c>
      <c r="E1100" s="546">
        <v>250</v>
      </c>
      <c r="F1100" s="546"/>
      <c r="G1100" s="546">
        <f>E1100*F1100</f>
        <v>0</v>
      </c>
    </row>
    <row r="1101" spans="1:7">
      <c r="A1101" s="543"/>
      <c r="B1101" s="547"/>
      <c r="C1101" s="547"/>
      <c r="E1101" s="546"/>
      <c r="F1101" s="546"/>
      <c r="G1101" s="546"/>
    </row>
    <row r="1102" spans="1:7" ht="25.5">
      <c r="A1102" s="543" t="s">
        <v>1506</v>
      </c>
      <c r="B1102" s="547" t="s">
        <v>2842</v>
      </c>
      <c r="C1102" s="547"/>
      <c r="D1102" s="545" t="s">
        <v>1132</v>
      </c>
      <c r="E1102" s="546">
        <v>6</v>
      </c>
      <c r="F1102" s="546"/>
      <c r="G1102" s="546">
        <f>E1102*F1102</f>
        <v>0</v>
      </c>
    </row>
    <row r="1103" spans="1:7">
      <c r="A1103" s="543"/>
      <c r="E1103" s="546"/>
      <c r="F1103" s="546"/>
      <c r="G1103" s="546"/>
    </row>
    <row r="1104" spans="1:7">
      <c r="A1104" s="543" t="s">
        <v>979</v>
      </c>
      <c r="B1104" s="547" t="s">
        <v>2843</v>
      </c>
      <c r="C1104" s="547"/>
      <c r="D1104" s="545" t="s">
        <v>760</v>
      </c>
      <c r="E1104" s="546">
        <v>1</v>
      </c>
      <c r="F1104" s="546"/>
      <c r="G1104" s="546">
        <f>E1104*F1104</f>
        <v>0</v>
      </c>
    </row>
    <row r="1105" spans="1:7">
      <c r="A1105" s="543"/>
      <c r="E1105" s="546"/>
      <c r="F1105" s="546"/>
      <c r="G1105" s="546"/>
    </row>
    <row r="1106" spans="1:7">
      <c r="A1106" s="543" t="s">
        <v>680</v>
      </c>
      <c r="B1106" s="547" t="s">
        <v>2844</v>
      </c>
      <c r="C1106" s="547"/>
      <c r="D1106" s="545" t="s">
        <v>760</v>
      </c>
      <c r="E1106" s="546">
        <v>1</v>
      </c>
      <c r="F1106" s="546"/>
      <c r="G1106" s="546">
        <f>E1106*F1106</f>
        <v>0</v>
      </c>
    </row>
    <row r="1107" spans="1:7">
      <c r="A1107" s="543"/>
      <c r="E1107" s="546"/>
      <c r="F1107" s="546"/>
      <c r="G1107" s="546"/>
    </row>
    <row r="1108" spans="1:7" ht="25.5">
      <c r="A1108" s="543" t="s">
        <v>681</v>
      </c>
      <c r="B1108" s="547" t="s">
        <v>2845</v>
      </c>
      <c r="C1108" s="547"/>
      <c r="D1108" s="545" t="s">
        <v>760</v>
      </c>
      <c r="E1108" s="546">
        <v>1</v>
      </c>
      <c r="F1108" s="546"/>
      <c r="G1108" s="546">
        <f>E1108*F1108</f>
        <v>0</v>
      </c>
    </row>
    <row r="1109" spans="1:7">
      <c r="A1109" s="543"/>
      <c r="E1109" s="546"/>
      <c r="F1109" s="546"/>
      <c r="G1109" s="546"/>
    </row>
    <row r="1110" spans="1:7" ht="38.25">
      <c r="A1110" s="543" t="s">
        <v>868</v>
      </c>
      <c r="B1110" s="547" t="s">
        <v>2846</v>
      </c>
      <c r="C1110" s="547"/>
      <c r="D1110" s="545" t="s">
        <v>760</v>
      </c>
      <c r="E1110" s="546">
        <v>1</v>
      </c>
      <c r="F1110" s="546"/>
      <c r="G1110" s="546">
        <f>E1110*F1110</f>
        <v>0</v>
      </c>
    </row>
    <row r="1111" spans="1:7">
      <c r="A1111" s="543"/>
      <c r="B1111" s="544"/>
      <c r="C1111" s="544"/>
      <c r="E1111" s="546"/>
      <c r="F1111" s="546"/>
      <c r="G1111" s="546"/>
    </row>
    <row r="1112" spans="1:7" ht="25.5">
      <c r="A1112" s="543" t="s">
        <v>1338</v>
      </c>
      <c r="B1112" s="547" t="s">
        <v>2847</v>
      </c>
      <c r="C1112" s="547"/>
      <c r="D1112" s="545" t="s">
        <v>2848</v>
      </c>
      <c r="E1112" s="546">
        <v>75</v>
      </c>
      <c r="F1112" s="546"/>
      <c r="G1112" s="546">
        <f>E1112*F1112</f>
        <v>0</v>
      </c>
    </row>
    <row r="1113" spans="1:7">
      <c r="A1113" s="543"/>
      <c r="B1113" s="544"/>
      <c r="C1113" s="544"/>
      <c r="E1113" s="546"/>
      <c r="F1113" s="546"/>
      <c r="G1113" s="546"/>
    </row>
    <row r="1114" spans="1:7">
      <c r="A1114" s="543" t="s">
        <v>885</v>
      </c>
      <c r="B1114" s="547" t="s">
        <v>2849</v>
      </c>
      <c r="C1114" s="547"/>
      <c r="D1114" s="545" t="s">
        <v>2848</v>
      </c>
      <c r="E1114" s="546">
        <v>190</v>
      </c>
      <c r="F1114" s="546"/>
      <c r="G1114" s="546">
        <f>E1114*F1114</f>
        <v>0</v>
      </c>
    </row>
    <row r="1115" spans="1:7">
      <c r="A1115" s="543"/>
      <c r="B1115" s="544"/>
      <c r="C1115" s="544"/>
      <c r="E1115" s="546"/>
      <c r="F1115" s="546"/>
      <c r="G1115" s="546"/>
    </row>
    <row r="1116" spans="1:7">
      <c r="A1116" s="543" t="s">
        <v>888</v>
      </c>
      <c r="B1116" s="547" t="s">
        <v>2850</v>
      </c>
      <c r="C1116" s="547"/>
      <c r="D1116" s="545" t="s">
        <v>2848</v>
      </c>
      <c r="E1116" s="546">
        <v>90</v>
      </c>
      <c r="F1116" s="546"/>
      <c r="G1116" s="546">
        <f>E1116*F1116</f>
        <v>0</v>
      </c>
    </row>
    <row r="1117" spans="1:7">
      <c r="A1117" s="543"/>
      <c r="B1117" s="544"/>
      <c r="C1117" s="544"/>
      <c r="E1117" s="546"/>
      <c r="F1117" s="546"/>
      <c r="G1117" s="546"/>
    </row>
    <row r="1118" spans="1:7">
      <c r="A1118" s="543" t="s">
        <v>422</v>
      </c>
      <c r="B1118" s="547" t="s">
        <v>2851</v>
      </c>
      <c r="C1118" s="547"/>
      <c r="D1118" s="545" t="s">
        <v>760</v>
      </c>
      <c r="E1118" s="546">
        <v>1</v>
      </c>
      <c r="F1118" s="546"/>
      <c r="G1118" s="546">
        <f>E1118*F1118</f>
        <v>0</v>
      </c>
    </row>
    <row r="1119" spans="1:7">
      <c r="A1119" s="543"/>
      <c r="B1119" s="544"/>
      <c r="C1119" s="544"/>
      <c r="E1119" s="546"/>
      <c r="F1119" s="546"/>
      <c r="G1119" s="546"/>
    </row>
    <row r="1120" spans="1:7">
      <c r="A1120" s="543" t="s">
        <v>423</v>
      </c>
      <c r="B1120" s="552" t="s">
        <v>2852</v>
      </c>
      <c r="C1120" s="552"/>
      <c r="D1120" s="553" t="s">
        <v>760</v>
      </c>
      <c r="E1120" s="554">
        <v>1</v>
      </c>
      <c r="F1120" s="554"/>
      <c r="G1120" s="554">
        <f>E1120*F1120</f>
        <v>0</v>
      </c>
    </row>
    <row r="1121" spans="1:7">
      <c r="A1121" s="543"/>
      <c r="B1121" s="550" t="s">
        <v>2853</v>
      </c>
      <c r="C1121" s="550"/>
      <c r="E1121" s="546"/>
      <c r="F1121" s="546"/>
      <c r="G1121" s="640">
        <f>SUM(G1074:G1120)</f>
        <v>0</v>
      </c>
    </row>
    <row r="1122" spans="1:7">
      <c r="A1122" s="543"/>
      <c r="B1122" s="551"/>
      <c r="C1122" s="551"/>
      <c r="E1122" s="546"/>
      <c r="F1122" s="546"/>
      <c r="G1122" s="640"/>
    </row>
    <row r="1123" spans="1:7">
      <c r="A1123" s="543"/>
      <c r="B1123" s="550"/>
      <c r="C1123" s="550"/>
      <c r="E1123" s="546"/>
      <c r="F1123" s="546"/>
      <c r="G1123" s="640"/>
    </row>
    <row r="1124" spans="1:7">
      <c r="A1124" s="543"/>
      <c r="B1124" s="544"/>
      <c r="C1124" s="544"/>
      <c r="E1124" s="546"/>
      <c r="F1124" s="546"/>
      <c r="G1124" s="546"/>
    </row>
    <row r="1125" spans="1:7">
      <c r="A1125" s="543"/>
      <c r="B1125" s="544" t="s">
        <v>2854</v>
      </c>
      <c r="C1125" s="544"/>
      <c r="D1125" s="548"/>
      <c r="E1125" s="546"/>
      <c r="F1125" s="546"/>
      <c r="G1125" s="546"/>
    </row>
    <row r="1126" spans="1:7">
      <c r="A1126" s="543"/>
      <c r="B1126" s="547"/>
      <c r="C1126" s="547"/>
      <c r="E1126" s="546"/>
      <c r="F1126" s="546"/>
      <c r="G1126" s="546"/>
    </row>
    <row r="1127" spans="1:7">
      <c r="A1127" s="543"/>
      <c r="B1127" s="547"/>
      <c r="C1127" s="547"/>
      <c r="E1127" s="546"/>
      <c r="F1127" s="546"/>
      <c r="G1127" s="546"/>
    </row>
    <row r="1128" spans="1:7" ht="25.5">
      <c r="A1128" s="543" t="s">
        <v>287</v>
      </c>
      <c r="B1128" s="547" t="s">
        <v>2855</v>
      </c>
      <c r="C1128" s="547"/>
      <c r="D1128" s="545" t="s">
        <v>1132</v>
      </c>
      <c r="E1128" s="546">
        <v>15</v>
      </c>
      <c r="F1128" s="546"/>
      <c r="G1128" s="546">
        <f>E1128*F1128</f>
        <v>0</v>
      </c>
    </row>
    <row r="1129" spans="1:7">
      <c r="A1129" s="543"/>
      <c r="B1129" s="581"/>
      <c r="C1129" s="581"/>
      <c r="E1129" s="546"/>
      <c r="F1129" s="546"/>
      <c r="G1129" s="546"/>
    </row>
    <row r="1130" spans="1:7" ht="38.25">
      <c r="A1130" s="543" t="s">
        <v>290</v>
      </c>
      <c r="B1130" s="547" t="s">
        <v>3953</v>
      </c>
      <c r="C1130" s="547"/>
      <c r="D1130" s="545" t="s">
        <v>1132</v>
      </c>
      <c r="E1130" s="546">
        <v>75</v>
      </c>
      <c r="F1130" s="546"/>
      <c r="G1130" s="546">
        <f>E1130*F1130</f>
        <v>0</v>
      </c>
    </row>
    <row r="1131" spans="1:7">
      <c r="A1131" s="543"/>
      <c r="B1131" s="547"/>
      <c r="C1131" s="547"/>
      <c r="E1131" s="546"/>
      <c r="F1131" s="546"/>
      <c r="G1131" s="546"/>
    </row>
    <row r="1132" spans="1:7" ht="25.5">
      <c r="A1132" s="543" t="s">
        <v>300</v>
      </c>
      <c r="B1132" s="547" t="s">
        <v>3952</v>
      </c>
      <c r="C1132" s="547"/>
      <c r="D1132" s="545" t="s">
        <v>302</v>
      </c>
      <c r="E1132" s="546">
        <v>8</v>
      </c>
      <c r="F1132" s="546"/>
      <c r="G1132" s="546">
        <f>E1132*F1132</f>
        <v>0</v>
      </c>
    </row>
    <row r="1133" spans="1:7">
      <c r="A1133" s="543"/>
      <c r="B1133" s="547"/>
      <c r="C1133" s="547"/>
      <c r="E1133" s="546"/>
      <c r="F1133" s="546"/>
      <c r="G1133" s="546"/>
    </row>
    <row r="1134" spans="1:7">
      <c r="A1134" s="543" t="s">
        <v>301</v>
      </c>
      <c r="B1134" s="547" t="s">
        <v>3951</v>
      </c>
      <c r="C1134" s="547"/>
      <c r="D1134" s="545" t="s">
        <v>302</v>
      </c>
      <c r="E1134" s="546">
        <v>8</v>
      </c>
      <c r="F1134" s="546"/>
      <c r="G1134" s="546">
        <f>E1134*F1134</f>
        <v>0</v>
      </c>
    </row>
    <row r="1135" spans="1:7">
      <c r="A1135" s="543"/>
      <c r="B1135" s="581"/>
      <c r="C1135" s="581"/>
      <c r="E1135" s="546"/>
      <c r="F1135" s="546"/>
      <c r="G1135" s="546"/>
    </row>
    <row r="1136" spans="1:7" ht="38.25">
      <c r="A1136" s="543" t="s">
        <v>305</v>
      </c>
      <c r="B1136" s="547" t="s">
        <v>2856</v>
      </c>
      <c r="C1136" s="547"/>
      <c r="D1136" s="545" t="s">
        <v>1132</v>
      </c>
      <c r="E1136" s="546">
        <v>40</v>
      </c>
      <c r="F1136" s="546"/>
      <c r="G1136" s="546">
        <f>E1136*F1136</f>
        <v>0</v>
      </c>
    </row>
    <row r="1137" spans="1:7">
      <c r="A1137" s="543"/>
      <c r="B1137" s="581"/>
      <c r="C1137" s="581"/>
      <c r="E1137" s="546"/>
      <c r="F1137" s="546"/>
      <c r="G1137" s="546"/>
    </row>
    <row r="1138" spans="1:7" ht="38.25">
      <c r="A1138" s="543" t="s">
        <v>1501</v>
      </c>
      <c r="B1138" s="547" t="s">
        <v>3950</v>
      </c>
      <c r="C1138" s="547"/>
      <c r="D1138" s="545" t="s">
        <v>1132</v>
      </c>
      <c r="E1138" s="546">
        <v>85</v>
      </c>
      <c r="F1138" s="546"/>
      <c r="G1138" s="546">
        <f>E1138*F1138</f>
        <v>0</v>
      </c>
    </row>
    <row r="1139" spans="1:7">
      <c r="A1139" s="543"/>
      <c r="B1139" s="581"/>
      <c r="C1139" s="581"/>
      <c r="E1139" s="546"/>
      <c r="F1139" s="546"/>
      <c r="G1139" s="546"/>
    </row>
    <row r="1140" spans="1:7">
      <c r="A1140" s="543" t="s">
        <v>1502</v>
      </c>
      <c r="B1140" s="547" t="s">
        <v>2857</v>
      </c>
      <c r="C1140" s="547"/>
      <c r="D1140" s="545" t="s">
        <v>302</v>
      </c>
      <c r="E1140" s="546">
        <v>35</v>
      </c>
      <c r="F1140" s="546"/>
      <c r="G1140" s="546">
        <f>E1140*F1140</f>
        <v>0</v>
      </c>
    </row>
    <row r="1141" spans="1:7">
      <c r="A1141" s="543"/>
      <c r="B1141" s="581"/>
      <c r="C1141" s="581"/>
      <c r="E1141" s="546"/>
      <c r="F1141" s="546"/>
      <c r="G1141" s="546"/>
    </row>
    <row r="1142" spans="1:7">
      <c r="A1142" s="543" t="s">
        <v>1506</v>
      </c>
      <c r="B1142" s="547" t="s">
        <v>2858</v>
      </c>
      <c r="C1142" s="547"/>
      <c r="D1142" s="545" t="s">
        <v>302</v>
      </c>
      <c r="E1142" s="546">
        <v>10</v>
      </c>
      <c r="F1142" s="546"/>
      <c r="G1142" s="546">
        <f>E1142*F1142</f>
        <v>0</v>
      </c>
    </row>
    <row r="1143" spans="1:7">
      <c r="A1143" s="543"/>
      <c r="B1143" s="547"/>
      <c r="C1143" s="547"/>
      <c r="E1143" s="546"/>
      <c r="F1143" s="546"/>
      <c r="G1143" s="546"/>
    </row>
    <row r="1144" spans="1:7" ht="51">
      <c r="A1144" s="543" t="s">
        <v>979</v>
      </c>
      <c r="B1144" s="547" t="s">
        <v>2859</v>
      </c>
      <c r="C1144" s="547"/>
      <c r="D1144" s="545" t="s">
        <v>2860</v>
      </c>
      <c r="E1144" s="546">
        <v>10</v>
      </c>
      <c r="F1144" s="546"/>
      <c r="G1144" s="546">
        <f>E1144*F1144</f>
        <v>0</v>
      </c>
    </row>
    <row r="1145" spans="1:7">
      <c r="A1145" s="543"/>
      <c r="B1145" s="547"/>
      <c r="C1145" s="547"/>
      <c r="E1145" s="546"/>
      <c r="F1145" s="546"/>
      <c r="G1145" s="546"/>
    </row>
    <row r="1146" spans="1:7" ht="38.25">
      <c r="A1146" s="543" t="s">
        <v>680</v>
      </c>
      <c r="B1146" s="547" t="s">
        <v>3949</v>
      </c>
      <c r="C1146" s="547"/>
      <c r="D1146" s="545" t="s">
        <v>760</v>
      </c>
      <c r="E1146" s="546">
        <v>9</v>
      </c>
      <c r="F1146" s="546"/>
      <c r="G1146" s="546">
        <f>E1146*F1146</f>
        <v>0</v>
      </c>
    </row>
    <row r="1147" spans="1:7">
      <c r="A1147" s="543"/>
      <c r="B1147" s="547"/>
      <c r="C1147" s="547"/>
      <c r="E1147" s="546"/>
      <c r="F1147" s="546"/>
      <c r="G1147" s="546"/>
    </row>
    <row r="1148" spans="1:7" ht="51">
      <c r="A1148" s="543" t="s">
        <v>681</v>
      </c>
      <c r="B1148" s="547" t="s">
        <v>2861</v>
      </c>
      <c r="C1148" s="547"/>
      <c r="D1148" s="545" t="s">
        <v>2860</v>
      </c>
      <c r="E1148" s="546">
        <v>5</v>
      </c>
      <c r="F1148" s="546"/>
      <c r="G1148" s="546">
        <f>E1148*F1148</f>
        <v>0</v>
      </c>
    </row>
    <row r="1149" spans="1:7">
      <c r="A1149" s="543"/>
      <c r="B1149" s="547"/>
      <c r="C1149" s="547"/>
      <c r="E1149" s="546"/>
      <c r="F1149" s="546"/>
      <c r="G1149" s="546"/>
    </row>
    <row r="1150" spans="1:7" ht="38.25">
      <c r="A1150" s="543" t="s">
        <v>868</v>
      </c>
      <c r="B1150" s="547" t="s">
        <v>2862</v>
      </c>
      <c r="C1150" s="547"/>
      <c r="D1150" s="545" t="s">
        <v>2860</v>
      </c>
      <c r="E1150" s="546">
        <v>1</v>
      </c>
      <c r="F1150" s="546"/>
      <c r="G1150" s="546">
        <f>E1150*F1150</f>
        <v>0</v>
      </c>
    </row>
    <row r="1151" spans="1:7">
      <c r="A1151" s="543"/>
      <c r="B1151" s="581"/>
      <c r="C1151" s="581"/>
      <c r="E1151" s="546"/>
      <c r="F1151" s="546"/>
      <c r="G1151" s="546"/>
    </row>
    <row r="1152" spans="1:7" ht="25.5">
      <c r="A1152" s="543" t="s">
        <v>1338</v>
      </c>
      <c r="B1152" s="547" t="s">
        <v>2845</v>
      </c>
      <c r="C1152" s="547"/>
      <c r="D1152" s="545" t="s">
        <v>2860</v>
      </c>
      <c r="E1152" s="546">
        <v>1</v>
      </c>
      <c r="F1152" s="546"/>
      <c r="G1152" s="546">
        <f>E1152*F1152</f>
        <v>0</v>
      </c>
    </row>
    <row r="1153" spans="1:7">
      <c r="A1153" s="543"/>
      <c r="B1153" s="581"/>
      <c r="C1153" s="581"/>
      <c r="E1153" s="546"/>
      <c r="F1153" s="546"/>
      <c r="G1153" s="546"/>
    </row>
    <row r="1154" spans="1:7">
      <c r="A1154" s="543" t="s">
        <v>885</v>
      </c>
      <c r="B1154" s="547" t="s">
        <v>2863</v>
      </c>
      <c r="C1154" s="547"/>
      <c r="D1154" s="545" t="s">
        <v>2860</v>
      </c>
      <c r="E1154" s="546">
        <v>1</v>
      </c>
      <c r="F1154" s="546"/>
      <c r="G1154" s="546">
        <f>E1154*F1154</f>
        <v>0</v>
      </c>
    </row>
    <row r="1155" spans="1:7">
      <c r="A1155" s="543"/>
      <c r="B1155" s="581"/>
      <c r="C1155" s="581"/>
      <c r="E1155" s="546"/>
      <c r="F1155" s="546"/>
      <c r="G1155" s="546"/>
    </row>
    <row r="1156" spans="1:7" ht="25.5">
      <c r="A1156" s="543" t="s">
        <v>888</v>
      </c>
      <c r="B1156" s="547" t="s">
        <v>2864</v>
      </c>
      <c r="C1156" s="547"/>
      <c r="D1156" s="545" t="s">
        <v>2860</v>
      </c>
      <c r="E1156" s="546">
        <v>1</v>
      </c>
      <c r="F1156" s="546"/>
      <c r="G1156" s="546">
        <f>E1156*F1156</f>
        <v>0</v>
      </c>
    </row>
    <row r="1157" spans="1:7">
      <c r="A1157" s="543"/>
      <c r="B1157" s="581"/>
      <c r="C1157" s="581"/>
      <c r="E1157" s="546"/>
      <c r="F1157" s="546"/>
      <c r="G1157" s="546"/>
    </row>
    <row r="1158" spans="1:7">
      <c r="A1158" s="543" t="s">
        <v>422</v>
      </c>
      <c r="B1158" s="547" t="s">
        <v>2865</v>
      </c>
      <c r="C1158" s="547"/>
      <c r="D1158" s="545" t="s">
        <v>2860</v>
      </c>
      <c r="E1158" s="546">
        <v>1</v>
      </c>
      <c r="F1158" s="546"/>
      <c r="G1158" s="546">
        <f>E1158*F1158</f>
        <v>0</v>
      </c>
    </row>
    <row r="1159" spans="1:7">
      <c r="A1159" s="543"/>
      <c r="B1159" s="581"/>
      <c r="C1159" s="581"/>
      <c r="E1159" s="546"/>
      <c r="F1159" s="546"/>
      <c r="G1159" s="546"/>
    </row>
    <row r="1160" spans="1:7">
      <c r="A1160" s="543" t="s">
        <v>423</v>
      </c>
      <c r="B1160" s="547" t="s">
        <v>2866</v>
      </c>
      <c r="C1160" s="547"/>
      <c r="D1160" s="545" t="s">
        <v>2860</v>
      </c>
      <c r="E1160" s="546">
        <v>1</v>
      </c>
      <c r="F1160" s="546"/>
      <c r="G1160" s="546">
        <f>E1160*F1160</f>
        <v>0</v>
      </c>
    </row>
    <row r="1161" spans="1:7">
      <c r="A1161" s="543"/>
      <c r="B1161" s="547"/>
      <c r="C1161" s="547"/>
      <c r="E1161" s="546"/>
      <c r="F1161" s="546"/>
      <c r="G1161" s="546"/>
    </row>
    <row r="1162" spans="1:7" ht="38.25">
      <c r="A1162" s="543" t="s">
        <v>424</v>
      </c>
      <c r="B1162" s="547" t="s">
        <v>3948</v>
      </c>
      <c r="C1162" s="547"/>
      <c r="D1162" s="545" t="s">
        <v>1132</v>
      </c>
      <c r="E1162" s="546">
        <v>30</v>
      </c>
      <c r="F1162" s="546"/>
      <c r="G1162" s="546">
        <f>E1162*F1162</f>
        <v>0</v>
      </c>
    </row>
    <row r="1163" spans="1:7">
      <c r="A1163" s="543"/>
      <c r="B1163" s="581"/>
      <c r="C1163" s="581"/>
      <c r="E1163" s="546"/>
      <c r="F1163" s="546"/>
      <c r="G1163" s="546"/>
    </row>
    <row r="1164" spans="1:7" ht="25.5">
      <c r="A1164" s="543" t="s">
        <v>1023</v>
      </c>
      <c r="B1164" s="547" t="s">
        <v>3947</v>
      </c>
      <c r="C1164" s="547"/>
      <c r="E1164" s="546"/>
      <c r="F1164" s="546"/>
      <c r="G1164" s="546"/>
    </row>
    <row r="1165" spans="1:7">
      <c r="A1165" s="543"/>
      <c r="B1165" s="564" t="s">
        <v>2867</v>
      </c>
      <c r="C1165" s="564"/>
      <c r="E1165" s="546"/>
      <c r="F1165" s="546"/>
      <c r="G1165" s="546"/>
    </row>
    <row r="1166" spans="1:7">
      <c r="A1166" s="543"/>
      <c r="B1166" s="564" t="s">
        <v>2868</v>
      </c>
      <c r="C1166" s="564"/>
      <c r="E1166" s="546"/>
      <c r="F1166" s="546"/>
      <c r="G1166" s="546"/>
    </row>
    <row r="1167" spans="1:7" ht="40.5">
      <c r="A1167" s="543"/>
      <c r="B1167" s="582" t="s">
        <v>4871</v>
      </c>
      <c r="C1167" s="582"/>
      <c r="E1167" s="546"/>
      <c r="F1167" s="546"/>
      <c r="G1167" s="546"/>
    </row>
    <row r="1168" spans="1:7">
      <c r="A1168" s="543"/>
      <c r="B1168" s="564" t="s">
        <v>2869</v>
      </c>
      <c r="C1168" s="564"/>
      <c r="E1168" s="546"/>
      <c r="F1168" s="546"/>
      <c r="G1168" s="546"/>
    </row>
    <row r="1169" spans="1:7">
      <c r="A1169" s="543"/>
      <c r="B1169" s="583" t="s">
        <v>3946</v>
      </c>
      <c r="C1169" s="583"/>
      <c r="D1169" s="553" t="s">
        <v>302</v>
      </c>
      <c r="E1169" s="554">
        <v>1</v>
      </c>
      <c r="F1169" s="554"/>
      <c r="G1169" s="554">
        <f>E1169*F1169</f>
        <v>0</v>
      </c>
    </row>
    <row r="1170" spans="1:7">
      <c r="A1170" s="543"/>
      <c r="B1170" s="550" t="s">
        <v>2870</v>
      </c>
      <c r="C1170" s="550"/>
      <c r="E1170" s="546"/>
      <c r="F1170" s="546"/>
      <c r="G1170" s="640">
        <f>SUM(G1128:G1169)</f>
        <v>0</v>
      </c>
    </row>
    <row r="1171" spans="1:7">
      <c r="A1171" s="543"/>
      <c r="E1171" s="546"/>
      <c r="F1171" s="546"/>
      <c r="G1171" s="546"/>
    </row>
    <row r="1172" spans="1:7">
      <c r="A1172" s="543"/>
      <c r="B1172" s="551"/>
      <c r="C1172" s="551"/>
      <c r="E1172" s="546"/>
      <c r="F1172" s="546"/>
      <c r="G1172" s="640"/>
    </row>
    <row r="1173" spans="1:7">
      <c r="A1173" s="543"/>
      <c r="B1173" s="544"/>
      <c r="C1173" s="544"/>
      <c r="E1173" s="546"/>
      <c r="F1173" s="546"/>
      <c r="G1173" s="546"/>
    </row>
    <row r="1174" spans="1:7">
      <c r="A1174" s="543"/>
      <c r="B1174" s="584" t="s">
        <v>2871</v>
      </c>
      <c r="C1174" s="584"/>
      <c r="E1174" s="546"/>
      <c r="F1174" s="546"/>
      <c r="G1174" s="546"/>
    </row>
    <row r="1175" spans="1:7">
      <c r="A1175" s="543"/>
      <c r="B1175" s="547"/>
      <c r="C1175" s="547"/>
      <c r="E1175" s="546"/>
      <c r="F1175" s="546"/>
      <c r="G1175" s="546"/>
    </row>
    <row r="1176" spans="1:7">
      <c r="A1176" s="543"/>
      <c r="B1176" s="547"/>
      <c r="C1176" s="547"/>
      <c r="E1176" s="546"/>
      <c r="F1176" s="546"/>
      <c r="G1176" s="546"/>
    </row>
    <row r="1177" spans="1:7">
      <c r="A1177" s="543"/>
      <c r="B1177" s="552" t="s">
        <v>2872</v>
      </c>
      <c r="C1177" s="552"/>
      <c r="D1177" s="553"/>
      <c r="E1177" s="554"/>
      <c r="F1177" s="554"/>
      <c r="G1177" s="554">
        <f>Ukupno411</f>
        <v>0</v>
      </c>
    </row>
    <row r="1178" spans="1:7">
      <c r="A1178" s="543"/>
      <c r="B1178" s="547"/>
      <c r="C1178" s="547"/>
      <c r="E1178" s="546"/>
      <c r="F1178" s="546"/>
      <c r="G1178" s="568"/>
    </row>
    <row r="1179" spans="1:7">
      <c r="A1179" s="543"/>
      <c r="B1179" s="552" t="s">
        <v>2873</v>
      </c>
      <c r="C1179" s="552"/>
      <c r="D1179" s="553"/>
      <c r="E1179" s="554"/>
      <c r="F1179" s="554"/>
      <c r="G1179" s="554">
        <f>Ukupno412</f>
        <v>0</v>
      </c>
    </row>
    <row r="1180" spans="1:7">
      <c r="A1180" s="543"/>
      <c r="B1180" s="547"/>
      <c r="C1180" s="547"/>
      <c r="E1180" s="546"/>
      <c r="F1180" s="546"/>
      <c r="G1180" s="568"/>
    </row>
    <row r="1181" spans="1:7">
      <c r="A1181" s="543"/>
      <c r="B1181" s="552" t="s">
        <v>2874</v>
      </c>
      <c r="C1181" s="552"/>
      <c r="D1181" s="553"/>
      <c r="E1181" s="554"/>
      <c r="F1181" s="554"/>
      <c r="G1181" s="554">
        <f>Ukupno413</f>
        <v>0</v>
      </c>
    </row>
    <row r="1182" spans="1:7">
      <c r="A1182" s="543"/>
      <c r="B1182" s="547"/>
      <c r="C1182" s="547"/>
      <c r="E1182" s="546"/>
      <c r="F1182" s="546"/>
      <c r="G1182" s="568"/>
    </row>
    <row r="1183" spans="1:7">
      <c r="A1183" s="543"/>
      <c r="B1183" s="552" t="s">
        <v>2875</v>
      </c>
      <c r="C1183" s="552"/>
      <c r="D1183" s="585"/>
      <c r="E1183" s="554"/>
      <c r="F1183" s="554"/>
      <c r="G1183" s="554">
        <f>Ukupno414</f>
        <v>0</v>
      </c>
    </row>
    <row r="1184" spans="1:7">
      <c r="A1184" s="543"/>
      <c r="B1184" s="547"/>
      <c r="C1184" s="547"/>
      <c r="E1184" s="546"/>
      <c r="F1184" s="546"/>
      <c r="G1184" s="568"/>
    </row>
    <row r="1185" spans="1:7">
      <c r="A1185" s="543"/>
      <c r="B1185" s="552" t="s">
        <v>2876</v>
      </c>
      <c r="C1185" s="552"/>
      <c r="D1185" s="585"/>
      <c r="E1185" s="554"/>
      <c r="F1185" s="554"/>
      <c r="G1185" s="554">
        <f>Ukupno415</f>
        <v>0</v>
      </c>
    </row>
    <row r="1186" spans="1:7">
      <c r="A1186" s="543"/>
      <c r="B1186" s="547"/>
      <c r="C1186" s="547"/>
      <c r="E1186" s="546"/>
      <c r="F1186" s="546"/>
      <c r="G1186" s="568"/>
    </row>
    <row r="1187" spans="1:7">
      <c r="A1187" s="543"/>
      <c r="B1187" s="552" t="s">
        <v>2877</v>
      </c>
      <c r="C1187" s="552"/>
      <c r="D1187" s="585"/>
      <c r="E1187" s="554"/>
      <c r="F1187" s="554"/>
      <c r="G1187" s="554">
        <f>Ukupno416</f>
        <v>0</v>
      </c>
    </row>
    <row r="1188" spans="1:7">
      <c r="A1188" s="543"/>
      <c r="B1188" s="547"/>
      <c r="C1188" s="547"/>
      <c r="E1188" s="546"/>
      <c r="F1188" s="546"/>
      <c r="G1188" s="568"/>
    </row>
    <row r="1189" spans="1:7">
      <c r="A1189" s="543"/>
      <c r="B1189" s="552" t="s">
        <v>2878</v>
      </c>
      <c r="C1189" s="552"/>
      <c r="D1189" s="585"/>
      <c r="E1189" s="554"/>
      <c r="F1189" s="554"/>
      <c r="G1189" s="554">
        <f>Ukupno417</f>
        <v>0</v>
      </c>
    </row>
    <row r="1190" spans="1:7">
      <c r="A1190" s="543"/>
      <c r="B1190" s="547"/>
      <c r="C1190" s="547"/>
      <c r="E1190" s="546"/>
      <c r="F1190" s="546"/>
      <c r="G1190" s="568"/>
    </row>
    <row r="1191" spans="1:7">
      <c r="A1191" s="543"/>
      <c r="B1191" s="552" t="s">
        <v>2879</v>
      </c>
      <c r="C1191" s="552"/>
      <c r="D1191" s="585"/>
      <c r="E1191" s="554"/>
      <c r="F1191" s="554"/>
      <c r="G1191" s="554">
        <f>Ukupno418</f>
        <v>0</v>
      </c>
    </row>
    <row r="1192" spans="1:7">
      <c r="A1192" s="543"/>
      <c r="B1192" s="547"/>
      <c r="C1192" s="547"/>
      <c r="E1192" s="546"/>
      <c r="F1192" s="546"/>
      <c r="G1192" s="568"/>
    </row>
    <row r="1193" spans="1:7">
      <c r="A1193" s="543"/>
      <c r="B1193" s="552" t="s">
        <v>2880</v>
      </c>
      <c r="C1193" s="552"/>
      <c r="D1193" s="585"/>
      <c r="E1193" s="554"/>
      <c r="F1193" s="554"/>
      <c r="G1193" s="554">
        <f>Ukupno419</f>
        <v>0</v>
      </c>
    </row>
    <row r="1194" spans="1:7">
      <c r="A1194" s="543"/>
      <c r="B1194" s="547"/>
      <c r="C1194" s="547"/>
      <c r="E1194" s="546"/>
      <c r="F1194" s="546"/>
      <c r="G1194" s="568"/>
    </row>
    <row r="1195" spans="1:7">
      <c r="A1195" s="543"/>
      <c r="B1195" s="552" t="s">
        <v>2881</v>
      </c>
      <c r="C1195" s="552"/>
      <c r="D1195" s="585"/>
      <c r="E1195" s="554"/>
      <c r="F1195" s="554"/>
      <c r="G1195" s="554">
        <f>Ukupno4110</f>
        <v>0</v>
      </c>
    </row>
    <row r="1196" spans="1:7">
      <c r="A1196" s="543"/>
      <c r="B1196" s="547"/>
      <c r="C1196" s="547"/>
      <c r="E1196" s="546"/>
      <c r="F1196" s="546"/>
      <c r="G1196" s="568"/>
    </row>
    <row r="1197" spans="1:7">
      <c r="A1197" s="543"/>
      <c r="B1197" s="552" t="s">
        <v>2882</v>
      </c>
      <c r="C1197" s="552"/>
      <c r="D1197" s="585"/>
      <c r="E1197" s="554"/>
      <c r="F1197" s="554"/>
      <c r="G1197" s="554">
        <f>Ukupno4111</f>
        <v>0</v>
      </c>
    </row>
    <row r="1198" spans="1:7">
      <c r="A1198" s="543"/>
      <c r="B1198" s="544"/>
      <c r="C1198" s="544"/>
      <c r="E1198" s="546"/>
      <c r="F1198" s="546"/>
      <c r="G1198" s="568"/>
    </row>
    <row r="1199" spans="1:7">
      <c r="A1199" s="543"/>
      <c r="B1199" s="586" t="s">
        <v>2883</v>
      </c>
      <c r="C1199" s="586"/>
      <c r="D1199" s="585"/>
      <c r="E1199" s="554"/>
      <c r="F1199" s="554"/>
      <c r="G1199" s="554">
        <f>SUM(G1177:G1197)</f>
        <v>0</v>
      </c>
    </row>
    <row r="1200" spans="1:7">
      <c r="A1200" s="543"/>
      <c r="B1200" s="547"/>
      <c r="C1200" s="547"/>
      <c r="E1200" s="546"/>
      <c r="F1200" s="546"/>
      <c r="G1200" s="546"/>
    </row>
    <row r="1201" spans="1:7">
      <c r="A1201" s="543"/>
      <c r="E1201" s="546"/>
      <c r="F1201" s="546"/>
      <c r="G1201" s="640"/>
    </row>
    <row r="1202" spans="1:7">
      <c r="A1202" s="543"/>
      <c r="E1202" s="546"/>
      <c r="F1202" s="546"/>
      <c r="G1202" s="546"/>
    </row>
    <row r="1203" spans="1:7">
      <c r="A1203" s="543"/>
      <c r="B1203" s="544" t="s">
        <v>2884</v>
      </c>
      <c r="C1203" s="544"/>
      <c r="D1203" s="548"/>
      <c r="E1203" s="546"/>
      <c r="F1203" s="546"/>
      <c r="G1203" s="546"/>
    </row>
    <row r="1204" spans="1:7">
      <c r="A1204" s="543"/>
      <c r="B1204" s="547"/>
      <c r="C1204" s="547"/>
      <c r="E1204" s="546"/>
      <c r="F1204" s="546"/>
      <c r="G1204" s="546"/>
    </row>
    <row r="1205" spans="1:7">
      <c r="A1205" s="543"/>
      <c r="B1205" s="544" t="s">
        <v>2885</v>
      </c>
      <c r="C1205" s="544"/>
      <c r="D1205" s="548"/>
      <c r="E1205" s="546"/>
      <c r="F1205" s="546"/>
      <c r="G1205" s="546"/>
    </row>
    <row r="1206" spans="1:7">
      <c r="A1206" s="543"/>
      <c r="E1206" s="546"/>
      <c r="F1206" s="546"/>
      <c r="G1206" s="546"/>
    </row>
    <row r="1207" spans="1:7">
      <c r="A1207" s="543"/>
      <c r="B1207" s="587" t="s">
        <v>2886</v>
      </c>
      <c r="C1207" s="587"/>
      <c r="E1207" s="546"/>
      <c r="F1207" s="546"/>
      <c r="G1207" s="546"/>
    </row>
    <row r="1208" spans="1:7">
      <c r="A1208" s="543"/>
      <c r="B1208" s="547"/>
      <c r="C1208" s="547"/>
      <c r="E1208" s="546"/>
      <c r="F1208" s="546"/>
      <c r="G1208" s="546"/>
    </row>
    <row r="1209" spans="1:7" ht="38.25">
      <c r="A1209" s="543" t="s">
        <v>287</v>
      </c>
      <c r="B1209" s="547" t="s">
        <v>2887</v>
      </c>
      <c r="C1209" s="547"/>
      <c r="E1209" s="546"/>
      <c r="F1209" s="546"/>
      <c r="G1209" s="546"/>
    </row>
    <row r="1210" spans="1:7">
      <c r="A1210" s="543"/>
      <c r="B1210" s="547"/>
      <c r="C1210" s="547"/>
      <c r="E1210" s="546"/>
      <c r="F1210" s="546"/>
      <c r="G1210" s="546"/>
    </row>
    <row r="1211" spans="1:7" ht="38.25">
      <c r="A1211" s="543" t="s">
        <v>290</v>
      </c>
      <c r="B1211" s="547" t="s">
        <v>2888</v>
      </c>
      <c r="C1211" s="547"/>
      <c r="D1211" s="545" t="s">
        <v>1132</v>
      </c>
      <c r="E1211" s="546">
        <v>18000</v>
      </c>
      <c r="F1211" s="546"/>
      <c r="G1211" s="546">
        <f>E1211*F1211</f>
        <v>0</v>
      </c>
    </row>
    <row r="1212" spans="1:7">
      <c r="A1212" s="543"/>
      <c r="B1212" s="574"/>
      <c r="C1212" s="574"/>
      <c r="E1212" s="546"/>
      <c r="F1212" s="546"/>
      <c r="G1212" s="546"/>
    </row>
    <row r="1213" spans="1:7" ht="51">
      <c r="A1213" s="543" t="s">
        <v>300</v>
      </c>
      <c r="B1213" s="547" t="s">
        <v>2889</v>
      </c>
      <c r="C1213" s="547"/>
      <c r="D1213" s="545" t="s">
        <v>1132</v>
      </c>
      <c r="E1213" s="546">
        <v>500</v>
      </c>
      <c r="F1213" s="546"/>
      <c r="G1213" s="546">
        <f>E1213*F1213</f>
        <v>0</v>
      </c>
    </row>
    <row r="1214" spans="1:7">
      <c r="A1214" s="543"/>
      <c r="D1214" s="542"/>
      <c r="E1214" s="558"/>
      <c r="F1214" s="558"/>
      <c r="G1214" s="558"/>
    </row>
    <row r="1215" spans="1:7" ht="51">
      <c r="A1215" s="543" t="s">
        <v>301</v>
      </c>
      <c r="B1215" s="588" t="s">
        <v>2890</v>
      </c>
      <c r="C1215" s="588"/>
      <c r="D1215" s="589"/>
      <c r="E1215" s="650"/>
      <c r="F1215" s="590"/>
      <c r="G1215" s="651"/>
    </row>
    <row r="1216" spans="1:7" ht="25.5">
      <c r="A1216" s="543"/>
      <c r="B1216" s="588" t="s">
        <v>2891</v>
      </c>
      <c r="C1216" s="588"/>
      <c r="D1216" s="589" t="s">
        <v>760</v>
      </c>
      <c r="E1216" s="546">
        <v>1</v>
      </c>
      <c r="F1216" s="590"/>
      <c r="G1216" s="651"/>
    </row>
    <row r="1217" spans="1:7">
      <c r="A1217" s="543"/>
      <c r="B1217" s="588" t="s">
        <v>2892</v>
      </c>
      <c r="C1217" s="588"/>
      <c r="D1217" s="589" t="s">
        <v>760</v>
      </c>
      <c r="E1217" s="546">
        <v>1</v>
      </c>
      <c r="F1217" s="590"/>
      <c r="G1217" s="651"/>
    </row>
    <row r="1218" spans="1:7">
      <c r="A1218" s="543"/>
      <c r="B1218" s="588" t="s">
        <v>2893</v>
      </c>
      <c r="C1218" s="588"/>
      <c r="D1218" s="589" t="s">
        <v>302</v>
      </c>
      <c r="E1218" s="546">
        <v>5</v>
      </c>
      <c r="F1218" s="590"/>
      <c r="G1218" s="651"/>
    </row>
    <row r="1219" spans="1:7">
      <c r="A1219" s="543" t="s">
        <v>2506</v>
      </c>
      <c r="B1219" s="588" t="s">
        <v>2894</v>
      </c>
      <c r="C1219" s="588"/>
      <c r="D1219" s="589" t="s">
        <v>302</v>
      </c>
      <c r="E1219" s="546">
        <v>1</v>
      </c>
      <c r="F1219" s="590"/>
      <c r="G1219" s="651"/>
    </row>
    <row r="1220" spans="1:7" ht="51">
      <c r="A1220" s="543" t="s">
        <v>2506</v>
      </c>
      <c r="B1220" s="588" t="s">
        <v>2895</v>
      </c>
      <c r="C1220" s="588"/>
      <c r="D1220" s="589" t="s">
        <v>760</v>
      </c>
      <c r="E1220" s="546">
        <v>1</v>
      </c>
      <c r="F1220" s="590"/>
      <c r="G1220" s="651"/>
    </row>
    <row r="1221" spans="1:7" ht="51">
      <c r="A1221" s="543"/>
      <c r="B1221" s="588" t="s">
        <v>2896</v>
      </c>
      <c r="C1221" s="588"/>
      <c r="D1221" s="589"/>
      <c r="E1221" s="650"/>
      <c r="F1221" s="590"/>
      <c r="G1221" s="651"/>
    </row>
    <row r="1222" spans="1:7" ht="51">
      <c r="A1222" s="543"/>
      <c r="B1222" s="591" t="s">
        <v>2897</v>
      </c>
      <c r="C1222" s="591"/>
      <c r="D1222" s="566"/>
      <c r="E1222" s="562"/>
      <c r="F1222" s="590"/>
      <c r="G1222" s="651"/>
    </row>
    <row r="1223" spans="1:7">
      <c r="A1223" s="543"/>
      <c r="B1223" s="588"/>
      <c r="C1223" s="588"/>
      <c r="D1223" s="592" t="s">
        <v>760</v>
      </c>
      <c r="E1223" s="546">
        <v>3</v>
      </c>
      <c r="F1223" s="558"/>
      <c r="G1223" s="546">
        <f>E1223*F1223</f>
        <v>0</v>
      </c>
    </row>
    <row r="1224" spans="1:7">
      <c r="A1224" s="543"/>
      <c r="B1224" s="588"/>
      <c r="C1224" s="588"/>
      <c r="D1224" s="589"/>
      <c r="E1224" s="650"/>
      <c r="F1224" s="590"/>
      <c r="G1224" s="651"/>
    </row>
    <row r="1225" spans="1:7" ht="63.75">
      <c r="A1225" s="543" t="s">
        <v>305</v>
      </c>
      <c r="B1225" s="588" t="s">
        <v>2898</v>
      </c>
      <c r="C1225" s="588"/>
      <c r="D1225" s="589"/>
      <c r="E1225" s="650"/>
      <c r="F1225" s="590"/>
      <c r="G1225" s="651"/>
    </row>
    <row r="1226" spans="1:7" ht="25.5">
      <c r="A1226" s="543" t="s">
        <v>2506</v>
      </c>
      <c r="B1226" s="588" t="s">
        <v>2891</v>
      </c>
      <c r="C1226" s="588"/>
      <c r="D1226" s="589" t="s">
        <v>760</v>
      </c>
      <c r="E1226" s="546">
        <v>1</v>
      </c>
      <c r="F1226" s="590"/>
      <c r="G1226" s="651"/>
    </row>
    <row r="1227" spans="1:7">
      <c r="A1227" s="543" t="s">
        <v>2506</v>
      </c>
      <c r="B1227" s="588" t="s">
        <v>2892</v>
      </c>
      <c r="C1227" s="588"/>
      <c r="D1227" s="589" t="s">
        <v>760</v>
      </c>
      <c r="E1227" s="546">
        <v>1</v>
      </c>
      <c r="F1227" s="590"/>
      <c r="G1227" s="651"/>
    </row>
    <row r="1228" spans="1:7">
      <c r="A1228" s="543" t="s">
        <v>2506</v>
      </c>
      <c r="B1228" s="588" t="s">
        <v>2893</v>
      </c>
      <c r="C1228" s="588"/>
      <c r="D1228" s="589" t="s">
        <v>302</v>
      </c>
      <c r="E1228" s="546">
        <v>3</v>
      </c>
      <c r="F1228" s="590"/>
      <c r="G1228" s="651"/>
    </row>
    <row r="1229" spans="1:7">
      <c r="A1229" s="543" t="s">
        <v>2506</v>
      </c>
      <c r="B1229" s="588" t="s">
        <v>2894</v>
      </c>
      <c r="C1229" s="588"/>
      <c r="D1229" s="589" t="s">
        <v>302</v>
      </c>
      <c r="E1229" s="546">
        <v>1</v>
      </c>
      <c r="F1229" s="590"/>
      <c r="G1229" s="651"/>
    </row>
    <row r="1230" spans="1:7" ht="51">
      <c r="A1230" s="543" t="s">
        <v>2506</v>
      </c>
      <c r="B1230" s="588" t="s">
        <v>2895</v>
      </c>
      <c r="C1230" s="588"/>
      <c r="D1230" s="589" t="s">
        <v>760</v>
      </c>
      <c r="E1230" s="546">
        <v>1</v>
      </c>
      <c r="F1230" s="590"/>
      <c r="G1230" s="651"/>
    </row>
    <row r="1231" spans="1:7" ht="51">
      <c r="A1231" s="543" t="s">
        <v>2506</v>
      </c>
      <c r="B1231" s="588" t="s">
        <v>2896</v>
      </c>
      <c r="C1231" s="588"/>
      <c r="D1231" s="589"/>
      <c r="E1231" s="650"/>
      <c r="F1231" s="590"/>
      <c r="G1231" s="651"/>
    </row>
    <row r="1232" spans="1:7" ht="51">
      <c r="A1232" s="543" t="s">
        <v>2506</v>
      </c>
      <c r="B1232" s="591" t="s">
        <v>2897</v>
      </c>
      <c r="C1232" s="591"/>
      <c r="D1232" s="566"/>
      <c r="E1232" s="562"/>
      <c r="F1232" s="558"/>
      <c r="G1232" s="558"/>
    </row>
    <row r="1233" spans="1:7">
      <c r="A1233" s="543"/>
      <c r="B1233" s="588"/>
      <c r="C1233" s="588"/>
      <c r="D1233" s="592" t="s">
        <v>760</v>
      </c>
      <c r="E1233" s="546">
        <v>2</v>
      </c>
      <c r="F1233" s="558"/>
      <c r="G1233" s="546">
        <f>E1233*F1233</f>
        <v>0</v>
      </c>
    </row>
    <row r="1234" spans="1:7">
      <c r="A1234" s="543"/>
      <c r="B1234" s="588"/>
      <c r="C1234" s="588"/>
      <c r="D1234" s="592"/>
      <c r="E1234" s="546"/>
      <c r="F1234" s="558"/>
      <c r="G1234" s="546"/>
    </row>
    <row r="1235" spans="1:7" ht="63.75">
      <c r="A1235" s="543" t="s">
        <v>1501</v>
      </c>
      <c r="B1235" s="588" t="s">
        <v>2899</v>
      </c>
      <c r="C1235" s="588"/>
      <c r="D1235" s="589"/>
      <c r="E1235" s="650"/>
      <c r="F1235" s="590"/>
      <c r="G1235" s="651"/>
    </row>
    <row r="1236" spans="1:7" ht="25.5">
      <c r="A1236" s="543" t="s">
        <v>2506</v>
      </c>
      <c r="B1236" s="588" t="s">
        <v>2891</v>
      </c>
      <c r="C1236" s="588"/>
      <c r="D1236" s="589" t="s">
        <v>760</v>
      </c>
      <c r="E1236" s="546">
        <v>1</v>
      </c>
      <c r="F1236" s="590"/>
      <c r="G1236" s="651"/>
    </row>
    <row r="1237" spans="1:7">
      <c r="A1237" s="543" t="s">
        <v>2506</v>
      </c>
      <c r="B1237" s="588" t="s">
        <v>2892</v>
      </c>
      <c r="C1237" s="588"/>
      <c r="D1237" s="589" t="s">
        <v>760</v>
      </c>
      <c r="E1237" s="546">
        <v>1</v>
      </c>
      <c r="F1237" s="590"/>
      <c r="G1237" s="651"/>
    </row>
    <row r="1238" spans="1:7">
      <c r="A1238" s="543" t="s">
        <v>2506</v>
      </c>
      <c r="B1238" s="588" t="s">
        <v>2900</v>
      </c>
      <c r="C1238" s="588"/>
      <c r="D1238" s="589" t="s">
        <v>302</v>
      </c>
      <c r="E1238" s="546">
        <v>4</v>
      </c>
      <c r="F1238" s="590"/>
      <c r="G1238" s="651"/>
    </row>
    <row r="1239" spans="1:7">
      <c r="A1239" s="543" t="s">
        <v>2506</v>
      </c>
      <c r="B1239" s="588" t="s">
        <v>2901</v>
      </c>
      <c r="C1239" s="588"/>
      <c r="D1239" s="589" t="s">
        <v>302</v>
      </c>
      <c r="E1239" s="546">
        <v>4</v>
      </c>
      <c r="F1239" s="590"/>
      <c r="G1239" s="651"/>
    </row>
    <row r="1240" spans="1:7" ht="25.5">
      <c r="A1240" s="543" t="s">
        <v>2506</v>
      </c>
      <c r="B1240" s="588" t="s">
        <v>2902</v>
      </c>
      <c r="C1240" s="588"/>
      <c r="D1240" s="589" t="s">
        <v>760</v>
      </c>
      <c r="E1240" s="546">
        <v>4</v>
      </c>
      <c r="F1240" s="590"/>
      <c r="G1240" s="651"/>
    </row>
    <row r="1241" spans="1:7" ht="51">
      <c r="A1241" s="543" t="s">
        <v>2506</v>
      </c>
      <c r="B1241" s="588" t="s">
        <v>2895</v>
      </c>
      <c r="C1241" s="588"/>
      <c r="D1241" s="589" t="s">
        <v>760</v>
      </c>
      <c r="E1241" s="546">
        <v>1</v>
      </c>
      <c r="F1241" s="590"/>
      <c r="G1241" s="651"/>
    </row>
    <row r="1242" spans="1:7" ht="51">
      <c r="A1242" s="543" t="s">
        <v>2506</v>
      </c>
      <c r="B1242" s="591" t="s">
        <v>2903</v>
      </c>
      <c r="C1242" s="591"/>
      <c r="D1242" s="566"/>
      <c r="E1242" s="562"/>
      <c r="F1242" s="558"/>
      <c r="G1242" s="558"/>
    </row>
    <row r="1243" spans="1:7">
      <c r="A1243" s="543"/>
      <c r="B1243" s="588"/>
      <c r="C1243" s="588"/>
      <c r="D1243" s="592" t="s">
        <v>760</v>
      </c>
      <c r="E1243" s="546">
        <v>1</v>
      </c>
      <c r="F1243" s="558"/>
      <c r="G1243" s="546">
        <f>E1243*F1243</f>
        <v>0</v>
      </c>
    </row>
    <row r="1244" spans="1:7">
      <c r="A1244" s="543"/>
      <c r="B1244" s="588"/>
      <c r="C1244" s="588"/>
      <c r="D1244" s="592"/>
      <c r="E1244" s="546"/>
      <c r="F1244" s="558"/>
      <c r="G1244" s="546"/>
    </row>
    <row r="1245" spans="1:7" ht="51">
      <c r="A1245" s="543" t="s">
        <v>1502</v>
      </c>
      <c r="B1245" s="588" t="s">
        <v>2904</v>
      </c>
      <c r="C1245" s="588"/>
      <c r="D1245" s="589"/>
      <c r="E1245" s="650"/>
      <c r="F1245" s="590"/>
      <c r="G1245" s="651"/>
    </row>
    <row r="1246" spans="1:7" ht="25.5">
      <c r="A1246" s="543" t="s">
        <v>2506</v>
      </c>
      <c r="B1246" s="588" t="s">
        <v>2905</v>
      </c>
      <c r="C1246" s="588"/>
      <c r="D1246" s="589" t="s">
        <v>760</v>
      </c>
      <c r="E1246" s="546">
        <v>1</v>
      </c>
      <c r="F1246" s="590"/>
      <c r="G1246" s="651"/>
    </row>
    <row r="1247" spans="1:7">
      <c r="A1247" s="543" t="s">
        <v>2506</v>
      </c>
      <c r="B1247" s="588" t="s">
        <v>2892</v>
      </c>
      <c r="C1247" s="588"/>
      <c r="D1247" s="589" t="s">
        <v>760</v>
      </c>
      <c r="E1247" s="546">
        <v>1</v>
      </c>
      <c r="F1247" s="590"/>
      <c r="G1247" s="651"/>
    </row>
    <row r="1248" spans="1:7">
      <c r="A1248" s="543" t="s">
        <v>2506</v>
      </c>
      <c r="B1248" s="588" t="s">
        <v>2900</v>
      </c>
      <c r="C1248" s="588"/>
      <c r="D1248" s="589" t="s">
        <v>302</v>
      </c>
      <c r="E1248" s="546">
        <v>1</v>
      </c>
      <c r="F1248" s="590"/>
      <c r="G1248" s="651"/>
    </row>
    <row r="1249" spans="1:7">
      <c r="A1249" s="543" t="s">
        <v>2506</v>
      </c>
      <c r="B1249" s="588" t="s">
        <v>2893</v>
      </c>
      <c r="C1249" s="588"/>
      <c r="D1249" s="589" t="s">
        <v>302</v>
      </c>
      <c r="E1249" s="546">
        <v>1</v>
      </c>
      <c r="F1249" s="590"/>
      <c r="G1249" s="651"/>
    </row>
    <row r="1250" spans="1:7">
      <c r="A1250" s="543" t="s">
        <v>2506</v>
      </c>
      <c r="B1250" s="588" t="s">
        <v>2906</v>
      </c>
      <c r="C1250" s="588"/>
      <c r="D1250" s="589" t="s">
        <v>302</v>
      </c>
      <c r="E1250" s="546">
        <v>1</v>
      </c>
      <c r="F1250" s="590"/>
      <c r="G1250" s="651"/>
    </row>
    <row r="1251" spans="1:7" ht="51">
      <c r="A1251" s="543" t="s">
        <v>2506</v>
      </c>
      <c r="B1251" s="591" t="s">
        <v>2903</v>
      </c>
      <c r="C1251" s="591"/>
      <c r="D1251" s="566"/>
      <c r="E1251" s="562"/>
      <c r="F1251" s="558"/>
      <c r="G1251" s="558"/>
    </row>
    <row r="1252" spans="1:7">
      <c r="A1252" s="543"/>
      <c r="B1252" s="588"/>
      <c r="C1252" s="588"/>
      <c r="D1252" s="592" t="s">
        <v>760</v>
      </c>
      <c r="E1252" s="546">
        <v>1</v>
      </c>
      <c r="F1252" s="558"/>
      <c r="G1252" s="546">
        <f>E1252*F1252</f>
        <v>0</v>
      </c>
    </row>
    <row r="1253" spans="1:7">
      <c r="A1253" s="543"/>
      <c r="B1253" s="588"/>
      <c r="C1253" s="588"/>
      <c r="D1253" s="592"/>
      <c r="E1253" s="546"/>
      <c r="F1253" s="558"/>
      <c r="G1253" s="546"/>
    </row>
    <row r="1254" spans="1:7" ht="38.25">
      <c r="A1254" s="543" t="s">
        <v>1506</v>
      </c>
      <c r="B1254" s="547" t="s">
        <v>2907</v>
      </c>
      <c r="C1254" s="547"/>
      <c r="D1254" s="589" t="s">
        <v>760</v>
      </c>
      <c r="E1254" s="546">
        <v>3</v>
      </c>
      <c r="F1254" s="546"/>
      <c r="G1254" s="546">
        <f>E1254*F1254</f>
        <v>0</v>
      </c>
    </row>
    <row r="1255" spans="1:7">
      <c r="A1255" s="543"/>
      <c r="B1255" s="547"/>
      <c r="C1255" s="547"/>
      <c r="E1255" s="546"/>
      <c r="F1255" s="546"/>
      <c r="G1255" s="546"/>
    </row>
    <row r="1256" spans="1:7">
      <c r="A1256" s="543" t="s">
        <v>979</v>
      </c>
      <c r="B1256" s="547" t="s">
        <v>2908</v>
      </c>
      <c r="C1256" s="547"/>
      <c r="D1256" s="545" t="s">
        <v>302</v>
      </c>
      <c r="E1256" s="546">
        <v>9</v>
      </c>
      <c r="F1256" s="546"/>
      <c r="G1256" s="546">
        <f>E1256*F1256</f>
        <v>0</v>
      </c>
    </row>
    <row r="1257" spans="1:7">
      <c r="A1257" s="543"/>
      <c r="B1257" s="547"/>
      <c r="C1257" s="547"/>
      <c r="E1257" s="546"/>
      <c r="F1257" s="546"/>
      <c r="G1257" s="546"/>
    </row>
    <row r="1258" spans="1:7">
      <c r="A1258" s="543" t="s">
        <v>680</v>
      </c>
      <c r="B1258" s="547" t="s">
        <v>2909</v>
      </c>
      <c r="C1258" s="547"/>
      <c r="D1258" s="545" t="s">
        <v>302</v>
      </c>
      <c r="E1258" s="546">
        <v>104</v>
      </c>
      <c r="F1258" s="546"/>
      <c r="G1258" s="546">
        <f>E1258*F1258</f>
        <v>0</v>
      </c>
    </row>
    <row r="1259" spans="1:7" ht="15" customHeight="1">
      <c r="A1259" s="543"/>
      <c r="B1259" s="547"/>
      <c r="C1259" s="547"/>
      <c r="E1259" s="546"/>
      <c r="F1259" s="546"/>
      <c r="G1259" s="546"/>
    </row>
    <row r="1260" spans="1:7" ht="25.5">
      <c r="A1260" s="543" t="s">
        <v>681</v>
      </c>
      <c r="B1260" s="547" t="s">
        <v>2910</v>
      </c>
      <c r="C1260" s="547"/>
      <c r="D1260" s="545" t="s">
        <v>302</v>
      </c>
      <c r="E1260" s="546">
        <v>420</v>
      </c>
      <c r="F1260" s="546"/>
      <c r="G1260" s="546">
        <f>E1260*F1260</f>
        <v>0</v>
      </c>
    </row>
    <row r="1261" spans="1:7">
      <c r="A1261" s="543"/>
      <c r="E1261" s="546"/>
      <c r="F1261" s="546"/>
      <c r="G1261" s="546"/>
    </row>
    <row r="1262" spans="1:7" ht="25.5">
      <c r="A1262" s="543" t="s">
        <v>868</v>
      </c>
      <c r="B1262" s="547" t="s">
        <v>2911</v>
      </c>
      <c r="C1262" s="547"/>
      <c r="D1262" s="545" t="s">
        <v>2860</v>
      </c>
      <c r="E1262" s="546">
        <v>0.8</v>
      </c>
      <c r="F1262" s="546"/>
      <c r="G1262" s="546">
        <f>E1262*F1262</f>
        <v>0</v>
      </c>
    </row>
    <row r="1263" spans="1:7">
      <c r="A1263" s="543"/>
      <c r="B1263" s="547"/>
      <c r="C1263" s="547"/>
      <c r="E1263" s="546"/>
      <c r="F1263" s="546"/>
      <c r="G1263" s="546"/>
    </row>
    <row r="1264" spans="1:7" ht="63.75">
      <c r="A1264" s="543" t="s">
        <v>1338</v>
      </c>
      <c r="B1264" s="547" t="s">
        <v>2912</v>
      </c>
      <c r="C1264" s="547"/>
      <c r="D1264" s="545" t="s">
        <v>1132</v>
      </c>
      <c r="E1264" s="546">
        <v>250</v>
      </c>
      <c r="F1264" s="546"/>
      <c r="G1264" s="546">
        <f>E1264*F1264</f>
        <v>0</v>
      </c>
    </row>
    <row r="1265" spans="1:7">
      <c r="A1265" s="573"/>
      <c r="B1265" s="547"/>
      <c r="C1265" s="547"/>
      <c r="E1265" s="546"/>
      <c r="F1265" s="546"/>
      <c r="G1265" s="546"/>
    </row>
    <row r="1266" spans="1:7" ht="25.5">
      <c r="A1266" s="543" t="s">
        <v>885</v>
      </c>
      <c r="B1266" s="552" t="s">
        <v>2913</v>
      </c>
      <c r="C1266" s="552"/>
      <c r="D1266" s="553" t="s">
        <v>1132</v>
      </c>
      <c r="E1266" s="554">
        <v>180</v>
      </c>
      <c r="F1266" s="554"/>
      <c r="G1266" s="554">
        <f>E1266*F1266</f>
        <v>0</v>
      </c>
    </row>
    <row r="1267" spans="1:7">
      <c r="A1267" s="543"/>
      <c r="B1267" s="563" t="s">
        <v>2914</v>
      </c>
      <c r="C1267" s="563"/>
      <c r="E1267" s="546"/>
      <c r="F1267" s="546"/>
      <c r="G1267" s="640">
        <f>SUM(G1211:G1266)</f>
        <v>0</v>
      </c>
    </row>
    <row r="1268" spans="1:7">
      <c r="A1268" s="543"/>
      <c r="E1268" s="546"/>
      <c r="F1268" s="546"/>
      <c r="G1268" s="640"/>
    </row>
    <row r="1269" spans="1:7">
      <c r="A1269" s="543"/>
      <c r="B1269" s="544" t="s">
        <v>2915</v>
      </c>
      <c r="C1269" s="544"/>
      <c r="D1269" s="548"/>
      <c r="E1269" s="546"/>
      <c r="F1269" s="546"/>
      <c r="G1269" s="546"/>
    </row>
    <row r="1270" spans="1:7">
      <c r="A1270" s="543"/>
      <c r="E1270" s="546"/>
      <c r="F1270" s="546"/>
      <c r="G1270" s="546"/>
    </row>
    <row r="1271" spans="1:7" ht="63.75">
      <c r="A1271" s="543" t="s">
        <v>287</v>
      </c>
      <c r="B1271" s="547" t="s">
        <v>2916</v>
      </c>
      <c r="C1271" s="547"/>
      <c r="E1271" s="546"/>
      <c r="F1271" s="546"/>
      <c r="G1271" s="546"/>
    </row>
    <row r="1272" spans="1:7" ht="51">
      <c r="A1272" s="543"/>
      <c r="B1272" s="547" t="s">
        <v>2917</v>
      </c>
      <c r="C1272" s="547"/>
      <c r="D1272" s="545" t="s">
        <v>302</v>
      </c>
      <c r="E1272" s="546">
        <v>1</v>
      </c>
      <c r="F1272" s="546"/>
      <c r="G1272" s="546">
        <f>E1272*F1272</f>
        <v>0</v>
      </c>
    </row>
    <row r="1273" spans="1:7">
      <c r="A1273" s="543"/>
      <c r="E1273" s="546"/>
      <c r="F1273" s="546"/>
      <c r="G1273" s="546"/>
    </row>
    <row r="1274" spans="1:7" ht="76.5">
      <c r="A1274" s="543" t="s">
        <v>290</v>
      </c>
      <c r="B1274" s="547" t="s">
        <v>2918</v>
      </c>
      <c r="C1274" s="547"/>
      <c r="D1274" s="545" t="s">
        <v>302</v>
      </c>
      <c r="E1274" s="546">
        <v>1</v>
      </c>
      <c r="F1274" s="546"/>
      <c r="G1274" s="546">
        <f>E1274*F1274</f>
        <v>0</v>
      </c>
    </row>
    <row r="1275" spans="1:7">
      <c r="A1275" s="543"/>
      <c r="E1275" s="546"/>
      <c r="F1275" s="546"/>
      <c r="G1275" s="546"/>
    </row>
    <row r="1276" spans="1:7">
      <c r="A1276" s="543" t="s">
        <v>300</v>
      </c>
      <c r="B1276" s="547" t="s">
        <v>2919</v>
      </c>
      <c r="C1276" s="547"/>
      <c r="D1276" s="545" t="s">
        <v>302</v>
      </c>
      <c r="E1276" s="546">
        <v>50</v>
      </c>
      <c r="F1276" s="546"/>
      <c r="G1276" s="546">
        <f>E1276*F1276</f>
        <v>0</v>
      </c>
    </row>
    <row r="1277" spans="1:7">
      <c r="A1277" s="543"/>
      <c r="E1277" s="546"/>
      <c r="F1277" s="546"/>
      <c r="G1277" s="546"/>
    </row>
    <row r="1278" spans="1:7" ht="25.5">
      <c r="A1278" s="543" t="s">
        <v>301</v>
      </c>
      <c r="B1278" s="547" t="s">
        <v>2920</v>
      </c>
      <c r="C1278" s="547"/>
      <c r="E1278" s="546"/>
      <c r="F1278" s="546"/>
      <c r="G1278" s="546"/>
    </row>
    <row r="1279" spans="1:7">
      <c r="A1279" s="543" t="s">
        <v>305</v>
      </c>
      <c r="B1279" s="547" t="s">
        <v>2921</v>
      </c>
      <c r="C1279" s="547"/>
      <c r="D1279" s="545" t="s">
        <v>302</v>
      </c>
      <c r="E1279" s="546">
        <v>1</v>
      </c>
      <c r="F1279" s="546"/>
      <c r="G1279" s="546">
        <f>E1279*F1279</f>
        <v>0</v>
      </c>
    </row>
    <row r="1280" spans="1:7">
      <c r="A1280" s="543" t="s">
        <v>1501</v>
      </c>
      <c r="B1280" s="547" t="s">
        <v>2922</v>
      </c>
      <c r="C1280" s="547"/>
      <c r="D1280" s="545" t="s">
        <v>302</v>
      </c>
      <c r="E1280" s="546">
        <v>12</v>
      </c>
      <c r="F1280" s="546"/>
      <c r="G1280" s="546">
        <f>E1280*F1280</f>
        <v>0</v>
      </c>
    </row>
    <row r="1281" spans="1:7">
      <c r="A1281" s="543" t="s">
        <v>1502</v>
      </c>
      <c r="B1281" s="547" t="s">
        <v>2923</v>
      </c>
      <c r="C1281" s="547"/>
      <c r="D1281" s="545" t="s">
        <v>302</v>
      </c>
      <c r="E1281" s="546">
        <v>4</v>
      </c>
      <c r="F1281" s="546"/>
      <c r="G1281" s="546">
        <f>E1281*F1281</f>
        <v>0</v>
      </c>
    </row>
    <row r="1282" spans="1:7">
      <c r="A1282" s="543" t="s">
        <v>1506</v>
      </c>
      <c r="B1282" s="547" t="s">
        <v>2924</v>
      </c>
      <c r="C1282" s="547"/>
      <c r="D1282" s="545" t="s">
        <v>302</v>
      </c>
      <c r="E1282" s="546">
        <v>1</v>
      </c>
      <c r="F1282" s="546"/>
      <c r="G1282" s="546">
        <f>E1282*F1282</f>
        <v>0</v>
      </c>
    </row>
    <row r="1283" spans="1:7">
      <c r="A1283" s="543"/>
      <c r="B1283" s="544"/>
      <c r="C1283" s="544"/>
      <c r="E1283" s="546"/>
      <c r="F1283" s="546"/>
      <c r="G1283" s="546"/>
    </row>
    <row r="1284" spans="1:7" ht="25.5">
      <c r="A1284" s="543" t="s">
        <v>979</v>
      </c>
      <c r="B1284" s="547" t="s">
        <v>2925</v>
      </c>
      <c r="C1284" s="547"/>
      <c r="D1284" s="545" t="s">
        <v>302</v>
      </c>
      <c r="E1284" s="546">
        <v>2</v>
      </c>
      <c r="F1284" s="546"/>
      <c r="G1284" s="546">
        <f>E1284*F1284</f>
        <v>0</v>
      </c>
    </row>
    <row r="1285" spans="1:7">
      <c r="A1285" s="543"/>
      <c r="B1285" s="544"/>
      <c r="C1285" s="544"/>
      <c r="E1285" s="546"/>
      <c r="F1285" s="546"/>
      <c r="G1285" s="546"/>
    </row>
    <row r="1286" spans="1:7" ht="63.75">
      <c r="A1286" s="543" t="s">
        <v>680</v>
      </c>
      <c r="B1286" s="547" t="s">
        <v>2926</v>
      </c>
      <c r="C1286" s="547"/>
      <c r="E1286" s="546"/>
      <c r="F1286" s="546"/>
      <c r="G1286" s="546"/>
    </row>
    <row r="1287" spans="1:7" ht="25.5">
      <c r="A1287" s="543"/>
      <c r="B1287" s="547" t="s">
        <v>2927</v>
      </c>
      <c r="C1287" s="547"/>
      <c r="E1287" s="546"/>
      <c r="F1287" s="546"/>
      <c r="G1287" s="546"/>
    </row>
    <row r="1288" spans="1:7">
      <c r="A1288" s="543"/>
      <c r="B1288" s="547" t="s">
        <v>2928</v>
      </c>
      <c r="C1288" s="547"/>
      <c r="D1288" s="545" t="s">
        <v>760</v>
      </c>
      <c r="E1288" s="546">
        <v>1</v>
      </c>
      <c r="F1288" s="546"/>
      <c r="G1288" s="546">
        <f>E1288*F1288</f>
        <v>0</v>
      </c>
    </row>
    <row r="1289" spans="1:7">
      <c r="A1289" s="543"/>
      <c r="B1289" s="544"/>
      <c r="C1289" s="544"/>
      <c r="E1289" s="546"/>
      <c r="F1289" s="546"/>
      <c r="G1289" s="546"/>
    </row>
    <row r="1290" spans="1:7" ht="25.5">
      <c r="A1290" s="543" t="s">
        <v>681</v>
      </c>
      <c r="B1290" s="547" t="s">
        <v>2929</v>
      </c>
      <c r="C1290" s="547"/>
      <c r="D1290" s="545" t="s">
        <v>302</v>
      </c>
      <c r="E1290" s="546">
        <v>1</v>
      </c>
      <c r="F1290" s="546"/>
      <c r="G1290" s="546">
        <f>E1290*F1290</f>
        <v>0</v>
      </c>
    </row>
    <row r="1291" spans="1:7">
      <c r="A1291" s="543"/>
      <c r="E1291" s="546"/>
      <c r="F1291" s="546"/>
      <c r="G1291" s="546"/>
    </row>
    <row r="1292" spans="1:7" ht="25.5">
      <c r="A1292" s="543" t="s">
        <v>868</v>
      </c>
      <c r="B1292" s="547" t="s">
        <v>2930</v>
      </c>
      <c r="C1292" s="547"/>
      <c r="D1292" s="545" t="s">
        <v>302</v>
      </c>
      <c r="E1292" s="546">
        <v>1</v>
      </c>
      <c r="F1292" s="546"/>
      <c r="G1292" s="546">
        <f>E1292*F1292</f>
        <v>0</v>
      </c>
    </row>
    <row r="1293" spans="1:7">
      <c r="A1293" s="543"/>
      <c r="E1293" s="546"/>
      <c r="F1293" s="546"/>
      <c r="G1293" s="546"/>
    </row>
    <row r="1294" spans="1:7" ht="25.5">
      <c r="A1294" s="543" t="s">
        <v>1338</v>
      </c>
      <c r="B1294" s="547" t="s">
        <v>2931</v>
      </c>
      <c r="C1294" s="547"/>
      <c r="E1294" s="546"/>
      <c r="F1294" s="546"/>
      <c r="G1294" s="546"/>
    </row>
    <row r="1295" spans="1:7">
      <c r="A1295" s="543"/>
      <c r="B1295" s="547" t="s">
        <v>2932</v>
      </c>
      <c r="C1295" s="547"/>
      <c r="D1295" s="545" t="s">
        <v>1132</v>
      </c>
      <c r="E1295" s="546">
        <v>5000</v>
      </c>
      <c r="F1295" s="546"/>
      <c r="G1295" s="546">
        <f>E1295*F1295</f>
        <v>0</v>
      </c>
    </row>
    <row r="1296" spans="1:7">
      <c r="A1296" s="543"/>
      <c r="E1296" s="546"/>
      <c r="F1296" s="546"/>
      <c r="G1296" s="546"/>
    </row>
    <row r="1297" spans="1:7">
      <c r="A1297" s="543" t="s">
        <v>885</v>
      </c>
      <c r="B1297" s="547" t="s">
        <v>2933</v>
      </c>
      <c r="C1297" s="547"/>
      <c r="D1297" s="545" t="s">
        <v>2860</v>
      </c>
      <c r="E1297" s="546">
        <v>1</v>
      </c>
      <c r="F1297" s="546"/>
      <c r="G1297" s="546">
        <f>E1297*F1297</f>
        <v>0</v>
      </c>
    </row>
    <row r="1298" spans="1:7">
      <c r="A1298" s="543"/>
      <c r="B1298" s="547"/>
      <c r="C1298" s="547"/>
      <c r="E1298" s="546"/>
      <c r="F1298" s="546"/>
      <c r="G1298" s="546"/>
    </row>
    <row r="1299" spans="1:7" ht="38.25">
      <c r="A1299" s="543" t="s">
        <v>888</v>
      </c>
      <c r="B1299" s="552" t="s">
        <v>2846</v>
      </c>
      <c r="C1299" s="552"/>
      <c r="D1299" s="553" t="s">
        <v>2860</v>
      </c>
      <c r="E1299" s="554">
        <v>1</v>
      </c>
      <c r="F1299" s="554"/>
      <c r="G1299" s="554">
        <f>E1299*F1299</f>
        <v>0</v>
      </c>
    </row>
    <row r="1300" spans="1:7">
      <c r="A1300" s="543"/>
      <c r="B1300" s="550" t="s">
        <v>2934</v>
      </c>
      <c r="C1300" s="550"/>
      <c r="E1300" s="546"/>
      <c r="F1300" s="546"/>
      <c r="G1300" s="640">
        <f>SUM(G1272:G1299)</f>
        <v>0</v>
      </c>
    </row>
    <row r="1301" spans="1:7">
      <c r="A1301" s="543"/>
      <c r="E1301" s="546"/>
      <c r="F1301" s="546"/>
      <c r="G1301" s="640"/>
    </row>
    <row r="1302" spans="1:7">
      <c r="A1302" s="543"/>
      <c r="B1302" s="544"/>
      <c r="C1302" s="544"/>
      <c r="E1302" s="546"/>
      <c r="F1302" s="546"/>
      <c r="G1302" s="546"/>
    </row>
    <row r="1303" spans="1:7">
      <c r="A1303" s="543"/>
      <c r="B1303" s="544"/>
      <c r="C1303" s="544"/>
      <c r="E1303" s="546"/>
      <c r="F1303" s="546"/>
      <c r="G1303" s="546"/>
    </row>
    <row r="1304" spans="1:7">
      <c r="A1304" s="543"/>
      <c r="B1304" s="544" t="s">
        <v>2935</v>
      </c>
      <c r="C1304" s="544"/>
      <c r="D1304" s="593"/>
      <c r="E1304" s="546"/>
      <c r="F1304" s="546"/>
      <c r="G1304" s="546"/>
    </row>
    <row r="1305" spans="1:7">
      <c r="A1305" s="543"/>
      <c r="D1305" s="594"/>
      <c r="E1305" s="546"/>
      <c r="F1305" s="546"/>
      <c r="G1305" s="546"/>
    </row>
    <row r="1306" spans="1:7">
      <c r="A1306" s="595" t="s">
        <v>2935</v>
      </c>
      <c r="B1306" s="595"/>
      <c r="C1306" s="595"/>
      <c r="D1306" s="596"/>
      <c r="E1306" s="652"/>
      <c r="F1306" s="652"/>
      <c r="G1306" s="652"/>
    </row>
    <row r="1307" spans="1:7">
      <c r="A1307" s="595" t="s">
        <v>2936</v>
      </c>
      <c r="B1307" s="596"/>
      <c r="C1307" s="596"/>
      <c r="D1307" s="596"/>
      <c r="E1307" s="652"/>
      <c r="F1307" s="652"/>
      <c r="G1307" s="652"/>
    </row>
    <row r="1308" spans="1:7" ht="232.15" customHeight="1">
      <c r="A1308" s="597">
        <v>1</v>
      </c>
      <c r="B1308" s="598" t="s">
        <v>2937</v>
      </c>
      <c r="C1308" s="598"/>
      <c r="D1308" s="599" t="s">
        <v>302</v>
      </c>
      <c r="E1308" s="643">
        <v>3</v>
      </c>
      <c r="F1308" s="643"/>
      <c r="G1308" s="643">
        <f t="shared" ref="G1308:G1328" si="4">E1308*F1308</f>
        <v>0</v>
      </c>
    </row>
    <row r="1309" spans="1:7" ht="109.15" customHeight="1">
      <c r="A1309" s="597">
        <v>2</v>
      </c>
      <c r="B1309" s="598" t="s">
        <v>2938</v>
      </c>
      <c r="C1309" s="598"/>
      <c r="D1309" s="599" t="s">
        <v>302</v>
      </c>
      <c r="E1309" s="643">
        <v>1</v>
      </c>
      <c r="F1309" s="643"/>
      <c r="G1309" s="643">
        <f t="shared" si="4"/>
        <v>0</v>
      </c>
    </row>
    <row r="1310" spans="1:7" ht="165.75">
      <c r="A1310" s="597">
        <v>3</v>
      </c>
      <c r="B1310" s="598" t="s">
        <v>2939</v>
      </c>
      <c r="C1310" s="598"/>
      <c r="D1310" s="599" t="s">
        <v>302</v>
      </c>
      <c r="E1310" s="643">
        <v>3</v>
      </c>
      <c r="F1310" s="643"/>
      <c r="G1310" s="643">
        <f t="shared" si="4"/>
        <v>0</v>
      </c>
    </row>
    <row r="1311" spans="1:7" ht="140.25">
      <c r="A1311" s="597">
        <v>4</v>
      </c>
      <c r="B1311" s="598" t="s">
        <v>2940</v>
      </c>
      <c r="C1311" s="598"/>
      <c r="D1311" s="599" t="s">
        <v>302</v>
      </c>
      <c r="E1311" s="643">
        <v>1</v>
      </c>
      <c r="F1311" s="643"/>
      <c r="G1311" s="643">
        <f t="shared" si="4"/>
        <v>0</v>
      </c>
    </row>
    <row r="1312" spans="1:7" ht="204">
      <c r="A1312" s="597">
        <v>5</v>
      </c>
      <c r="B1312" s="598" t="s">
        <v>2941</v>
      </c>
      <c r="C1312" s="598"/>
      <c r="D1312" s="599" t="s">
        <v>302</v>
      </c>
      <c r="E1312" s="643">
        <v>296</v>
      </c>
      <c r="F1312" s="643"/>
      <c r="G1312" s="643">
        <f t="shared" si="4"/>
        <v>0</v>
      </c>
    </row>
    <row r="1313" spans="1:7" ht="165.75">
      <c r="A1313" s="597">
        <v>6</v>
      </c>
      <c r="B1313" s="598" t="s">
        <v>2942</v>
      </c>
      <c r="C1313" s="598"/>
      <c r="D1313" s="599" t="s">
        <v>302</v>
      </c>
      <c r="E1313" s="643">
        <v>21</v>
      </c>
      <c r="F1313" s="643"/>
      <c r="G1313" s="643">
        <f t="shared" si="4"/>
        <v>0</v>
      </c>
    </row>
    <row r="1314" spans="1:7" ht="204">
      <c r="A1314" s="597">
        <v>7</v>
      </c>
      <c r="B1314" s="598" t="s">
        <v>2943</v>
      </c>
      <c r="C1314" s="598"/>
      <c r="D1314" s="599" t="s">
        <v>302</v>
      </c>
      <c r="E1314" s="643">
        <v>5</v>
      </c>
      <c r="F1314" s="643"/>
      <c r="G1314" s="643">
        <f t="shared" si="4"/>
        <v>0</v>
      </c>
    </row>
    <row r="1315" spans="1:7" ht="76.5">
      <c r="A1315" s="597">
        <v>8</v>
      </c>
      <c r="B1315" s="598" t="s">
        <v>2944</v>
      </c>
      <c r="C1315" s="598"/>
      <c r="D1315" s="599" t="s">
        <v>302</v>
      </c>
      <c r="E1315" s="643">
        <v>316</v>
      </c>
      <c r="F1315" s="643"/>
      <c r="G1315" s="643">
        <f t="shared" si="4"/>
        <v>0</v>
      </c>
    </row>
    <row r="1316" spans="1:7" ht="140.25">
      <c r="A1316" s="597">
        <v>9</v>
      </c>
      <c r="B1316" s="598" t="s">
        <v>2945</v>
      </c>
      <c r="C1316" s="598"/>
      <c r="D1316" s="599" t="s">
        <v>302</v>
      </c>
      <c r="E1316" s="643">
        <v>41</v>
      </c>
      <c r="F1316" s="643"/>
      <c r="G1316" s="643">
        <f t="shared" si="4"/>
        <v>0</v>
      </c>
    </row>
    <row r="1317" spans="1:7" ht="76.5">
      <c r="A1317" s="597">
        <v>10</v>
      </c>
      <c r="B1317" s="598" t="s">
        <v>2946</v>
      </c>
      <c r="C1317" s="598"/>
      <c r="D1317" s="599" t="s">
        <v>302</v>
      </c>
      <c r="E1317" s="643">
        <v>31</v>
      </c>
      <c r="F1317" s="643"/>
      <c r="G1317" s="643">
        <f t="shared" si="4"/>
        <v>0</v>
      </c>
    </row>
    <row r="1318" spans="1:7" ht="76.5">
      <c r="A1318" s="597">
        <v>11</v>
      </c>
      <c r="B1318" s="598" t="s">
        <v>2947</v>
      </c>
      <c r="C1318" s="598"/>
      <c r="D1318" s="599" t="s">
        <v>302</v>
      </c>
      <c r="E1318" s="643">
        <v>5</v>
      </c>
      <c r="F1318" s="643"/>
      <c r="G1318" s="643">
        <f t="shared" si="4"/>
        <v>0</v>
      </c>
    </row>
    <row r="1319" spans="1:7" ht="76.5">
      <c r="A1319" s="597">
        <v>12</v>
      </c>
      <c r="B1319" s="598" t="s">
        <v>2948</v>
      </c>
      <c r="C1319" s="598"/>
      <c r="D1319" s="599" t="s">
        <v>302</v>
      </c>
      <c r="E1319" s="643">
        <v>64</v>
      </c>
      <c r="F1319" s="643"/>
      <c r="G1319" s="643">
        <f t="shared" si="4"/>
        <v>0</v>
      </c>
    </row>
    <row r="1320" spans="1:7" ht="38.25">
      <c r="A1320" s="597">
        <v>13</v>
      </c>
      <c r="B1320" s="598" t="s">
        <v>2949</v>
      </c>
      <c r="C1320" s="598"/>
      <c r="D1320" s="599" t="s">
        <v>302</v>
      </c>
      <c r="E1320" s="643">
        <v>64</v>
      </c>
      <c r="F1320" s="643"/>
      <c r="G1320" s="643">
        <f t="shared" si="4"/>
        <v>0</v>
      </c>
    </row>
    <row r="1321" spans="1:7" ht="76.5">
      <c r="A1321" s="597">
        <v>14</v>
      </c>
      <c r="B1321" s="598" t="s">
        <v>2950</v>
      </c>
      <c r="C1321" s="598"/>
      <c r="D1321" s="599" t="s">
        <v>302</v>
      </c>
      <c r="E1321" s="643">
        <v>3</v>
      </c>
      <c r="F1321" s="643"/>
      <c r="G1321" s="643">
        <f t="shared" si="4"/>
        <v>0</v>
      </c>
    </row>
    <row r="1322" spans="1:7" ht="38.25">
      <c r="A1322" s="597">
        <v>15</v>
      </c>
      <c r="B1322" s="598" t="s">
        <v>2951</v>
      </c>
      <c r="C1322" s="598"/>
      <c r="D1322" s="599" t="s">
        <v>302</v>
      </c>
      <c r="E1322" s="643">
        <v>3</v>
      </c>
      <c r="F1322" s="643"/>
      <c r="G1322" s="643">
        <f t="shared" si="4"/>
        <v>0</v>
      </c>
    </row>
    <row r="1323" spans="1:7" ht="51">
      <c r="A1323" s="597">
        <v>16</v>
      </c>
      <c r="B1323" s="598" t="s">
        <v>2952</v>
      </c>
      <c r="C1323" s="598"/>
      <c r="D1323" s="599" t="s">
        <v>2953</v>
      </c>
      <c r="E1323" s="643">
        <v>1</v>
      </c>
      <c r="F1323" s="643"/>
      <c r="G1323" s="643">
        <f t="shared" si="4"/>
        <v>0</v>
      </c>
    </row>
    <row r="1324" spans="1:7" ht="38.25">
      <c r="A1324" s="597">
        <v>17</v>
      </c>
      <c r="B1324" s="598" t="s">
        <v>2954</v>
      </c>
      <c r="C1324" s="598"/>
      <c r="D1324" s="599" t="s">
        <v>302</v>
      </c>
      <c r="E1324" s="643">
        <v>6</v>
      </c>
      <c r="F1324" s="643"/>
      <c r="G1324" s="643">
        <f t="shared" si="4"/>
        <v>0</v>
      </c>
    </row>
    <row r="1325" spans="1:7" ht="38.25">
      <c r="A1325" s="597">
        <v>18</v>
      </c>
      <c r="B1325" s="598" t="s">
        <v>2955</v>
      </c>
      <c r="C1325" s="598"/>
      <c r="D1325" s="599" t="s">
        <v>302</v>
      </c>
      <c r="E1325" s="643">
        <v>1</v>
      </c>
      <c r="F1325" s="643"/>
      <c r="G1325" s="643">
        <f t="shared" si="4"/>
        <v>0</v>
      </c>
    </row>
    <row r="1326" spans="1:7" ht="89.25">
      <c r="A1326" s="597">
        <v>19</v>
      </c>
      <c r="B1326" s="598" t="s">
        <v>2956</v>
      </c>
      <c r="C1326" s="598"/>
      <c r="D1326" s="599" t="s">
        <v>1132</v>
      </c>
      <c r="E1326" s="643">
        <v>2600</v>
      </c>
      <c r="F1326" s="643"/>
      <c r="G1326" s="643">
        <f t="shared" si="4"/>
        <v>0</v>
      </c>
    </row>
    <row r="1327" spans="1:7" ht="102">
      <c r="A1327" s="597">
        <v>20</v>
      </c>
      <c r="B1327" s="598" t="s">
        <v>2957</v>
      </c>
      <c r="C1327" s="598"/>
      <c r="D1327" s="599" t="s">
        <v>1132</v>
      </c>
      <c r="E1327" s="643">
        <v>400</v>
      </c>
      <c r="F1327" s="643"/>
      <c r="G1327" s="643">
        <f t="shared" si="4"/>
        <v>0</v>
      </c>
    </row>
    <row r="1328" spans="1:7" ht="38.25">
      <c r="A1328" s="597">
        <v>21</v>
      </c>
      <c r="B1328" s="598" t="s">
        <v>2958</v>
      </c>
      <c r="C1328" s="598"/>
      <c r="D1328" s="599" t="s">
        <v>1132</v>
      </c>
      <c r="E1328" s="643">
        <v>50</v>
      </c>
      <c r="F1328" s="643"/>
      <c r="G1328" s="643">
        <f t="shared" si="4"/>
        <v>0</v>
      </c>
    </row>
    <row r="1329" spans="1:7">
      <c r="A1329" s="597"/>
      <c r="B1329" s="601" t="s">
        <v>2959</v>
      </c>
      <c r="C1329" s="601"/>
      <c r="D1329" s="599"/>
      <c r="E1329" s="643"/>
      <c r="F1329" s="643"/>
      <c r="G1329" s="653">
        <f>SUM(G1308:G1328)</f>
        <v>0</v>
      </c>
    </row>
    <row r="1330" spans="1:7">
      <c r="A1330" s="595" t="s">
        <v>2960</v>
      </c>
      <c r="B1330" s="595"/>
      <c r="C1330" s="595"/>
      <c r="D1330" s="596"/>
      <c r="E1330" s="652"/>
      <c r="F1330" s="652"/>
      <c r="G1330" s="652"/>
    </row>
    <row r="1331" spans="1:7" ht="114.75">
      <c r="A1331" s="597">
        <v>1</v>
      </c>
      <c r="B1331" s="598" t="s">
        <v>2961</v>
      </c>
      <c r="C1331" s="598"/>
      <c r="D1331" s="599" t="s">
        <v>302</v>
      </c>
      <c r="E1331" s="643">
        <v>3</v>
      </c>
      <c r="F1331" s="643"/>
      <c r="G1331" s="643">
        <f t="shared" ref="G1331:G1343" si="5">E1331*F1331</f>
        <v>0</v>
      </c>
    </row>
    <row r="1332" spans="1:7" ht="25.5">
      <c r="A1332" s="597">
        <v>2</v>
      </c>
      <c r="B1332" s="598" t="s">
        <v>2962</v>
      </c>
      <c r="C1332" s="598"/>
      <c r="D1332" s="599" t="s">
        <v>302</v>
      </c>
      <c r="E1332" s="643">
        <v>316</v>
      </c>
      <c r="F1332" s="643"/>
      <c r="G1332" s="643">
        <f t="shared" si="5"/>
        <v>0</v>
      </c>
    </row>
    <row r="1333" spans="1:7">
      <c r="A1333" s="597">
        <v>3</v>
      </c>
      <c r="B1333" s="598" t="s">
        <v>2963</v>
      </c>
      <c r="C1333" s="598"/>
      <c r="D1333" s="599" t="s">
        <v>302</v>
      </c>
      <c r="E1333" s="643">
        <v>316</v>
      </c>
      <c r="F1333" s="643"/>
      <c r="G1333" s="643">
        <f t="shared" si="5"/>
        <v>0</v>
      </c>
    </row>
    <row r="1334" spans="1:7">
      <c r="A1334" s="597">
        <v>4</v>
      </c>
      <c r="B1334" s="598" t="s">
        <v>2964</v>
      </c>
      <c r="C1334" s="598"/>
      <c r="D1334" s="599" t="s">
        <v>302</v>
      </c>
      <c r="E1334" s="643">
        <v>41</v>
      </c>
      <c r="F1334" s="643"/>
      <c r="G1334" s="643">
        <f t="shared" si="5"/>
        <v>0</v>
      </c>
    </row>
    <row r="1335" spans="1:7">
      <c r="A1335" s="597">
        <v>5</v>
      </c>
      <c r="B1335" s="598" t="s">
        <v>2965</v>
      </c>
      <c r="C1335" s="598"/>
      <c r="D1335" s="599" t="s">
        <v>302</v>
      </c>
      <c r="E1335" s="643">
        <v>31</v>
      </c>
      <c r="F1335" s="643"/>
      <c r="G1335" s="643">
        <f t="shared" si="5"/>
        <v>0</v>
      </c>
    </row>
    <row r="1336" spans="1:7" ht="25.5">
      <c r="A1336" s="597">
        <v>6</v>
      </c>
      <c r="B1336" s="598" t="s">
        <v>2966</v>
      </c>
      <c r="C1336" s="598"/>
      <c r="D1336" s="599" t="s">
        <v>302</v>
      </c>
      <c r="E1336" s="643">
        <v>5</v>
      </c>
      <c r="F1336" s="643"/>
      <c r="G1336" s="643">
        <f t="shared" si="5"/>
        <v>0</v>
      </c>
    </row>
    <row r="1337" spans="1:7" ht="25.5">
      <c r="A1337" s="597">
        <v>7</v>
      </c>
      <c r="B1337" s="598" t="s">
        <v>2967</v>
      </c>
      <c r="C1337" s="598"/>
      <c r="D1337" s="599" t="s">
        <v>302</v>
      </c>
      <c r="E1337" s="643">
        <v>76</v>
      </c>
      <c r="F1337" s="643"/>
      <c r="G1337" s="643">
        <f t="shared" si="5"/>
        <v>0</v>
      </c>
    </row>
    <row r="1338" spans="1:7" ht="25.5">
      <c r="A1338" s="597">
        <v>8</v>
      </c>
      <c r="B1338" s="598" t="s">
        <v>2968</v>
      </c>
      <c r="C1338" s="598"/>
      <c r="D1338" s="599" t="s">
        <v>302</v>
      </c>
      <c r="E1338" s="643">
        <v>469</v>
      </c>
      <c r="F1338" s="643"/>
      <c r="G1338" s="643">
        <f t="shared" si="5"/>
        <v>0</v>
      </c>
    </row>
    <row r="1339" spans="1:7" ht="25.5">
      <c r="A1339" s="597">
        <v>9</v>
      </c>
      <c r="B1339" s="598" t="s">
        <v>2969</v>
      </c>
      <c r="C1339" s="598"/>
      <c r="D1339" s="599" t="s">
        <v>302</v>
      </c>
      <c r="E1339" s="643">
        <v>469</v>
      </c>
      <c r="F1339" s="643"/>
      <c r="G1339" s="643">
        <f t="shared" si="5"/>
        <v>0</v>
      </c>
    </row>
    <row r="1340" spans="1:7" ht="51">
      <c r="A1340" s="597">
        <v>10</v>
      </c>
      <c r="B1340" s="598" t="s">
        <v>2970</v>
      </c>
      <c r="C1340" s="598"/>
      <c r="D1340" s="599" t="s">
        <v>302</v>
      </c>
      <c r="E1340" s="643">
        <v>44</v>
      </c>
      <c r="F1340" s="643"/>
      <c r="G1340" s="643">
        <f t="shared" si="5"/>
        <v>0</v>
      </c>
    </row>
    <row r="1341" spans="1:7">
      <c r="A1341" s="597">
        <v>11</v>
      </c>
      <c r="B1341" s="598" t="s">
        <v>2971</v>
      </c>
      <c r="C1341" s="598"/>
      <c r="D1341" s="599" t="s">
        <v>54</v>
      </c>
      <c r="E1341" s="643">
        <v>1</v>
      </c>
      <c r="F1341" s="643"/>
      <c r="G1341" s="643">
        <f t="shared" si="5"/>
        <v>0</v>
      </c>
    </row>
    <row r="1342" spans="1:7" ht="38.25">
      <c r="A1342" s="597">
        <v>12</v>
      </c>
      <c r="B1342" s="598" t="s">
        <v>2972</v>
      </c>
      <c r="C1342" s="598"/>
      <c r="D1342" s="599" t="s">
        <v>302</v>
      </c>
      <c r="E1342" s="643">
        <v>469</v>
      </c>
      <c r="F1342" s="643"/>
      <c r="G1342" s="643">
        <f t="shared" si="5"/>
        <v>0</v>
      </c>
    </row>
    <row r="1343" spans="1:7" ht="51">
      <c r="A1343" s="597">
        <v>13</v>
      </c>
      <c r="B1343" s="598" t="s">
        <v>2973</v>
      </c>
      <c r="C1343" s="598"/>
      <c r="D1343" s="599" t="s">
        <v>1132</v>
      </c>
      <c r="E1343" s="643">
        <v>3050</v>
      </c>
      <c r="F1343" s="643"/>
      <c r="G1343" s="643">
        <f t="shared" si="5"/>
        <v>0</v>
      </c>
    </row>
    <row r="1344" spans="1:7" ht="38.25">
      <c r="A1344" s="597">
        <v>14</v>
      </c>
      <c r="B1344" s="598" t="s">
        <v>2974</v>
      </c>
      <c r="C1344" s="598"/>
      <c r="D1344" s="599" t="s">
        <v>2860</v>
      </c>
      <c r="E1344" s="643">
        <v>1</v>
      </c>
      <c r="F1344" s="643"/>
      <c r="G1344" s="643">
        <f>ROUND(F1344*E1344,2)</f>
        <v>0</v>
      </c>
    </row>
    <row r="1345" spans="1:7">
      <c r="A1345" s="597"/>
      <c r="B1345" s="601" t="s">
        <v>2975</v>
      </c>
      <c r="C1345" s="601"/>
      <c r="D1345" s="599"/>
      <c r="E1345" s="643"/>
      <c r="F1345" s="643"/>
      <c r="G1345" s="653">
        <f>SUM(G1331:G1344)</f>
        <v>0</v>
      </c>
    </row>
    <row r="1346" spans="1:7">
      <c r="A1346" s="602"/>
      <c r="B1346" s="603"/>
      <c r="C1346" s="603"/>
      <c r="D1346" s="604"/>
      <c r="E1346" s="644"/>
      <c r="F1346" s="644"/>
      <c r="G1346" s="644"/>
    </row>
    <row r="1347" spans="1:7">
      <c r="A1347" s="602"/>
      <c r="B1347" s="598"/>
      <c r="C1347" s="598"/>
      <c r="D1347" s="604"/>
      <c r="E1347" s="644"/>
      <c r="F1347" s="644"/>
      <c r="G1347" s="644"/>
    </row>
    <row r="1348" spans="1:7">
      <c r="A1348" s="605" t="s">
        <v>2976</v>
      </c>
      <c r="B1348" s="606"/>
      <c r="C1348" s="606"/>
      <c r="D1348" s="606"/>
      <c r="E1348" s="654"/>
      <c r="F1348" s="654"/>
      <c r="G1348" s="655"/>
    </row>
    <row r="1349" spans="1:7">
      <c r="A1349" s="595" t="s">
        <v>2977</v>
      </c>
      <c r="B1349" s="595"/>
      <c r="C1349" s="595"/>
      <c r="D1349" s="596"/>
      <c r="E1349" s="652"/>
      <c r="F1349" s="652"/>
      <c r="G1349" s="652"/>
    </row>
    <row r="1350" spans="1:7" ht="25.5">
      <c r="A1350" s="607">
        <v>1</v>
      </c>
      <c r="B1350" s="608" t="s">
        <v>2978</v>
      </c>
      <c r="C1350" s="608"/>
      <c r="D1350" s="609" t="s">
        <v>302</v>
      </c>
      <c r="E1350" s="645">
        <v>3</v>
      </c>
      <c r="F1350" s="645"/>
      <c r="G1350" s="656">
        <f t="shared" ref="G1350:G1355" si="6">SUM(F1350*E1350)</f>
        <v>0</v>
      </c>
    </row>
    <row r="1351" spans="1:7" ht="25.5">
      <c r="A1351" s="607">
        <v>2</v>
      </c>
      <c r="B1351" s="608" t="s">
        <v>2979</v>
      </c>
      <c r="C1351" s="608"/>
      <c r="D1351" s="609" t="s">
        <v>302</v>
      </c>
      <c r="E1351" s="645">
        <v>3</v>
      </c>
      <c r="F1351" s="645"/>
      <c r="G1351" s="657">
        <f t="shared" si="6"/>
        <v>0</v>
      </c>
    </row>
    <row r="1352" spans="1:7" ht="25.5">
      <c r="A1352" s="607">
        <v>3</v>
      </c>
      <c r="B1352" s="608" t="s">
        <v>2980</v>
      </c>
      <c r="C1352" s="608"/>
      <c r="D1352" s="609" t="s">
        <v>302</v>
      </c>
      <c r="E1352" s="645">
        <v>3</v>
      </c>
      <c r="F1352" s="645"/>
      <c r="G1352" s="657">
        <f t="shared" si="6"/>
        <v>0</v>
      </c>
    </row>
    <row r="1353" spans="1:7" ht="25.5">
      <c r="A1353" s="607">
        <v>4</v>
      </c>
      <c r="B1353" s="608" t="s">
        <v>2981</v>
      </c>
      <c r="C1353" s="608"/>
      <c r="D1353" s="609" t="s">
        <v>302</v>
      </c>
      <c r="E1353" s="645">
        <v>3</v>
      </c>
      <c r="F1353" s="645"/>
      <c r="G1353" s="657">
        <f t="shared" si="6"/>
        <v>0</v>
      </c>
    </row>
    <row r="1354" spans="1:7" ht="127.5">
      <c r="A1354" s="607">
        <v>5</v>
      </c>
      <c r="B1354" s="610" t="s">
        <v>2982</v>
      </c>
      <c r="C1354" s="610"/>
      <c r="D1354" s="609" t="s">
        <v>1132</v>
      </c>
      <c r="E1354" s="645">
        <v>50</v>
      </c>
      <c r="F1354" s="645"/>
      <c r="G1354" s="656">
        <f t="shared" si="6"/>
        <v>0</v>
      </c>
    </row>
    <row r="1355" spans="1:7" ht="102">
      <c r="A1355" s="607">
        <v>6</v>
      </c>
      <c r="B1355" s="610" t="s">
        <v>2957</v>
      </c>
      <c r="C1355" s="610"/>
      <c r="D1355" s="609" t="s">
        <v>1132</v>
      </c>
      <c r="E1355" s="645">
        <v>60</v>
      </c>
      <c r="F1355" s="645"/>
      <c r="G1355" s="656">
        <f t="shared" si="6"/>
        <v>0</v>
      </c>
    </row>
    <row r="1356" spans="1:7">
      <c r="A1356" s="607"/>
      <c r="B1356" s="601" t="s">
        <v>2983</v>
      </c>
      <c r="C1356" s="601"/>
      <c r="D1356" s="609"/>
      <c r="E1356" s="645"/>
      <c r="F1356" s="645"/>
      <c r="G1356" s="658">
        <f>SUM(G1350:G1355)</f>
        <v>0</v>
      </c>
    </row>
    <row r="1357" spans="1:7">
      <c r="A1357" s="595" t="s">
        <v>2984</v>
      </c>
      <c r="B1357" s="595"/>
      <c r="C1357" s="595"/>
      <c r="D1357" s="595"/>
      <c r="E1357" s="652"/>
      <c r="F1357" s="652"/>
      <c r="G1357" s="652"/>
    </row>
    <row r="1358" spans="1:7">
      <c r="A1358" s="607">
        <v>1</v>
      </c>
      <c r="B1358" s="610" t="s">
        <v>2985</v>
      </c>
      <c r="C1358" s="610"/>
      <c r="D1358" s="609" t="s">
        <v>54</v>
      </c>
      <c r="E1358" s="645">
        <v>3</v>
      </c>
      <c r="F1358" s="645"/>
      <c r="G1358" s="643">
        <f t="shared" ref="G1358:G1364" si="7">E1358*F1358</f>
        <v>0</v>
      </c>
    </row>
    <row r="1359" spans="1:7">
      <c r="A1359" s="607">
        <v>2</v>
      </c>
      <c r="B1359" s="610" t="s">
        <v>2986</v>
      </c>
      <c r="C1359" s="610"/>
      <c r="D1359" s="609" t="s">
        <v>54</v>
      </c>
      <c r="E1359" s="645">
        <v>3</v>
      </c>
      <c r="F1359" s="645"/>
      <c r="G1359" s="643">
        <f t="shared" si="7"/>
        <v>0</v>
      </c>
    </row>
    <row r="1360" spans="1:7">
      <c r="A1360" s="607">
        <v>3</v>
      </c>
      <c r="B1360" s="610" t="s">
        <v>2987</v>
      </c>
      <c r="C1360" s="610"/>
      <c r="D1360" s="609" t="s">
        <v>302</v>
      </c>
      <c r="E1360" s="645">
        <v>3</v>
      </c>
      <c r="F1360" s="645"/>
      <c r="G1360" s="643">
        <f t="shared" si="7"/>
        <v>0</v>
      </c>
    </row>
    <row r="1361" spans="1:7">
      <c r="A1361" s="607">
        <v>4</v>
      </c>
      <c r="B1361" s="610" t="s">
        <v>2988</v>
      </c>
      <c r="C1361" s="610"/>
      <c r="D1361" s="609" t="s">
        <v>54</v>
      </c>
      <c r="E1361" s="645">
        <v>3</v>
      </c>
      <c r="F1361" s="645"/>
      <c r="G1361" s="643">
        <f t="shared" si="7"/>
        <v>0</v>
      </c>
    </row>
    <row r="1362" spans="1:7">
      <c r="A1362" s="607">
        <v>5</v>
      </c>
      <c r="B1362" s="610" t="s">
        <v>2989</v>
      </c>
      <c r="C1362" s="610"/>
      <c r="D1362" s="609" t="s">
        <v>54</v>
      </c>
      <c r="E1362" s="645">
        <v>3</v>
      </c>
      <c r="F1362" s="645"/>
      <c r="G1362" s="643">
        <f t="shared" si="7"/>
        <v>0</v>
      </c>
    </row>
    <row r="1363" spans="1:7">
      <c r="A1363" s="607">
        <v>6</v>
      </c>
      <c r="B1363" s="610" t="s">
        <v>2990</v>
      </c>
      <c r="C1363" s="610"/>
      <c r="D1363" s="609" t="s">
        <v>54</v>
      </c>
      <c r="E1363" s="645">
        <v>1</v>
      </c>
      <c r="F1363" s="645"/>
      <c r="G1363" s="643">
        <f t="shared" si="7"/>
        <v>0</v>
      </c>
    </row>
    <row r="1364" spans="1:7" ht="51">
      <c r="A1364" s="607">
        <v>7</v>
      </c>
      <c r="B1364" s="598" t="s">
        <v>2973</v>
      </c>
      <c r="C1364" s="598"/>
      <c r="D1364" s="600" t="s">
        <v>1132</v>
      </c>
      <c r="E1364" s="643">
        <v>110</v>
      </c>
      <c r="F1364" s="643"/>
      <c r="G1364" s="643">
        <f t="shared" si="7"/>
        <v>0</v>
      </c>
    </row>
    <row r="1365" spans="1:7">
      <c r="A1365" s="611"/>
      <c r="B1365" s="601" t="s">
        <v>2991</v>
      </c>
      <c r="C1365" s="601"/>
      <c r="D1365" s="612"/>
      <c r="E1365" s="646"/>
      <c r="F1365" s="646"/>
      <c r="G1365" s="659">
        <f>SUM(G1358:G1363)</f>
        <v>0</v>
      </c>
    </row>
    <row r="1366" spans="1:7">
      <c r="A1366" s="611"/>
      <c r="B1366" s="598"/>
      <c r="C1366" s="598"/>
      <c r="D1366" s="612"/>
      <c r="E1366" s="646"/>
      <c r="F1366" s="646"/>
      <c r="G1366" s="646"/>
    </row>
    <row r="1367" spans="1:7">
      <c r="A1367" s="613"/>
      <c r="B1367" s="598"/>
      <c r="C1367" s="598"/>
      <c r="D1367" s="600"/>
      <c r="E1367" s="643"/>
      <c r="F1367" s="643"/>
      <c r="G1367" s="643"/>
    </row>
    <row r="1368" spans="1:7">
      <c r="A1368" s="605" t="s">
        <v>2992</v>
      </c>
      <c r="B1368" s="606"/>
      <c r="C1368" s="606"/>
      <c r="D1368" s="606"/>
      <c r="E1368" s="654"/>
      <c r="F1368" s="654"/>
      <c r="G1368" s="655"/>
    </row>
    <row r="1369" spans="1:7">
      <c r="A1369" s="595" t="s">
        <v>2993</v>
      </c>
      <c r="B1369" s="595"/>
      <c r="C1369" s="595"/>
      <c r="D1369" s="595"/>
      <c r="E1369" s="652"/>
      <c r="F1369" s="652"/>
      <c r="G1369" s="652"/>
    </row>
    <row r="1370" spans="1:7" ht="114.75">
      <c r="A1370" s="613">
        <v>1</v>
      </c>
      <c r="B1370" s="598" t="s">
        <v>2994</v>
      </c>
      <c r="C1370" s="598"/>
      <c r="D1370" s="600" t="s">
        <v>302</v>
      </c>
      <c r="E1370" s="643">
        <v>2</v>
      </c>
      <c r="F1370" s="643"/>
      <c r="G1370" s="643">
        <f t="shared" ref="G1370:G1376" si="8">ROUND(F1370*E1370,2)</f>
        <v>0</v>
      </c>
    </row>
    <row r="1371" spans="1:7" ht="63.75">
      <c r="A1371" s="613">
        <v>2</v>
      </c>
      <c r="B1371" s="598" t="s">
        <v>2995</v>
      </c>
      <c r="C1371" s="598"/>
      <c r="D1371" s="600" t="s">
        <v>302</v>
      </c>
      <c r="E1371" s="643">
        <v>2</v>
      </c>
      <c r="F1371" s="643"/>
      <c r="G1371" s="643">
        <f t="shared" si="8"/>
        <v>0</v>
      </c>
    </row>
    <row r="1372" spans="1:7" ht="76.5">
      <c r="A1372" s="613">
        <v>3</v>
      </c>
      <c r="B1372" s="598" t="s">
        <v>2996</v>
      </c>
      <c r="C1372" s="598"/>
      <c r="D1372" s="600" t="s">
        <v>302</v>
      </c>
      <c r="E1372" s="643">
        <v>6</v>
      </c>
      <c r="F1372" s="643"/>
      <c r="G1372" s="643">
        <f t="shared" si="8"/>
        <v>0</v>
      </c>
    </row>
    <row r="1373" spans="1:7" ht="51">
      <c r="A1373" s="613">
        <v>4</v>
      </c>
      <c r="B1373" s="598" t="s">
        <v>2997</v>
      </c>
      <c r="C1373" s="598"/>
      <c r="D1373" s="600" t="s">
        <v>302</v>
      </c>
      <c r="E1373" s="643">
        <v>2</v>
      </c>
      <c r="F1373" s="643"/>
      <c r="G1373" s="643">
        <f t="shared" si="8"/>
        <v>0</v>
      </c>
    </row>
    <row r="1374" spans="1:7" ht="63.75">
      <c r="A1374" s="613">
        <v>5</v>
      </c>
      <c r="B1374" s="598" t="s">
        <v>2998</v>
      </c>
      <c r="C1374" s="598"/>
      <c r="D1374" s="600" t="s">
        <v>2953</v>
      </c>
      <c r="E1374" s="643">
        <v>1</v>
      </c>
      <c r="F1374" s="643"/>
      <c r="G1374" s="643">
        <f t="shared" si="8"/>
        <v>0</v>
      </c>
    </row>
    <row r="1375" spans="1:7" ht="89.25">
      <c r="A1375" s="613">
        <v>6</v>
      </c>
      <c r="B1375" s="598" t="s">
        <v>2999</v>
      </c>
      <c r="C1375" s="598"/>
      <c r="D1375" s="600" t="s">
        <v>1132</v>
      </c>
      <c r="E1375" s="643">
        <v>40</v>
      </c>
      <c r="F1375" s="643"/>
      <c r="G1375" s="643">
        <f t="shared" si="8"/>
        <v>0</v>
      </c>
    </row>
    <row r="1376" spans="1:7" ht="63.75">
      <c r="A1376" s="613">
        <v>7</v>
      </c>
      <c r="B1376" s="598" t="s">
        <v>3000</v>
      </c>
      <c r="C1376" s="598"/>
      <c r="D1376" s="600" t="s">
        <v>1132</v>
      </c>
      <c r="E1376" s="643">
        <v>50</v>
      </c>
      <c r="F1376" s="643"/>
      <c r="G1376" s="643">
        <f t="shared" si="8"/>
        <v>0</v>
      </c>
    </row>
    <row r="1377" spans="1:7">
      <c r="A1377" s="613"/>
      <c r="B1377" s="601" t="s">
        <v>3001</v>
      </c>
      <c r="C1377" s="601"/>
      <c r="D1377" s="600"/>
      <c r="E1377" s="643"/>
      <c r="F1377" s="643"/>
      <c r="G1377" s="653">
        <f>SUM(G1370:G1376)</f>
        <v>0</v>
      </c>
    </row>
    <row r="1378" spans="1:7">
      <c r="A1378" s="595" t="s">
        <v>3002</v>
      </c>
      <c r="B1378" s="596"/>
      <c r="C1378" s="596"/>
      <c r="D1378" s="596"/>
      <c r="E1378" s="652"/>
      <c r="F1378" s="652"/>
      <c r="G1378" s="652"/>
    </row>
    <row r="1379" spans="1:7" ht="51">
      <c r="A1379" s="613">
        <v>1</v>
      </c>
      <c r="B1379" s="598" t="s">
        <v>3003</v>
      </c>
      <c r="C1379" s="598"/>
      <c r="D1379" s="600" t="s">
        <v>302</v>
      </c>
      <c r="E1379" s="643">
        <v>1</v>
      </c>
      <c r="F1379" s="643"/>
      <c r="G1379" s="643">
        <f t="shared" ref="G1379:G1385" si="9">ROUND(F1379*E1379,2)</f>
        <v>0</v>
      </c>
    </row>
    <row r="1380" spans="1:7">
      <c r="A1380" s="613">
        <v>2</v>
      </c>
      <c r="B1380" s="598" t="s">
        <v>3004</v>
      </c>
      <c r="C1380" s="598"/>
      <c r="D1380" s="600" t="s">
        <v>302</v>
      </c>
      <c r="E1380" s="643">
        <v>3</v>
      </c>
      <c r="F1380" s="643"/>
      <c r="G1380" s="643">
        <f t="shared" si="9"/>
        <v>0</v>
      </c>
    </row>
    <row r="1381" spans="1:7">
      <c r="A1381" s="613">
        <v>3</v>
      </c>
      <c r="B1381" s="598" t="s">
        <v>3005</v>
      </c>
      <c r="C1381" s="598"/>
      <c r="D1381" s="600" t="s">
        <v>302</v>
      </c>
      <c r="E1381" s="643">
        <v>2</v>
      </c>
      <c r="F1381" s="643"/>
      <c r="G1381" s="643">
        <f t="shared" si="9"/>
        <v>0</v>
      </c>
    </row>
    <row r="1382" spans="1:7" ht="25.5">
      <c r="A1382" s="613">
        <v>4</v>
      </c>
      <c r="B1382" s="598" t="s">
        <v>3006</v>
      </c>
      <c r="C1382" s="598"/>
      <c r="D1382" s="600" t="s">
        <v>302</v>
      </c>
      <c r="E1382" s="643">
        <v>3</v>
      </c>
      <c r="F1382" s="643"/>
      <c r="G1382" s="643">
        <f t="shared" si="9"/>
        <v>0</v>
      </c>
    </row>
    <row r="1383" spans="1:7" ht="25.5">
      <c r="A1383" s="613">
        <v>5</v>
      </c>
      <c r="B1383" s="598" t="s">
        <v>3007</v>
      </c>
      <c r="C1383" s="598"/>
      <c r="D1383" s="600" t="s">
        <v>3008</v>
      </c>
      <c r="E1383" s="643">
        <v>5</v>
      </c>
      <c r="F1383" s="643"/>
      <c r="G1383" s="643">
        <f t="shared" si="9"/>
        <v>0</v>
      </c>
    </row>
    <row r="1384" spans="1:7" ht="38.25">
      <c r="A1384" s="613">
        <v>6</v>
      </c>
      <c r="B1384" s="598" t="s">
        <v>2972</v>
      </c>
      <c r="C1384" s="598"/>
      <c r="D1384" s="600" t="s">
        <v>302</v>
      </c>
      <c r="E1384" s="643">
        <v>5</v>
      </c>
      <c r="F1384" s="643"/>
      <c r="G1384" s="643">
        <f t="shared" si="9"/>
        <v>0</v>
      </c>
    </row>
    <row r="1385" spans="1:7" ht="38.25">
      <c r="A1385" s="613">
        <v>7</v>
      </c>
      <c r="B1385" s="598" t="s">
        <v>2974</v>
      </c>
      <c r="C1385" s="598"/>
      <c r="D1385" s="600" t="s">
        <v>2860</v>
      </c>
      <c r="E1385" s="643">
        <v>1</v>
      </c>
      <c r="F1385" s="643"/>
      <c r="G1385" s="643">
        <f t="shared" si="9"/>
        <v>0</v>
      </c>
    </row>
    <row r="1386" spans="1:7">
      <c r="A1386" s="613"/>
      <c r="B1386" s="614" t="s">
        <v>3009</v>
      </c>
      <c r="C1386" s="614"/>
      <c r="D1386" s="600"/>
      <c r="E1386" s="643"/>
      <c r="F1386" s="643"/>
      <c r="G1386" s="653">
        <f>SUM(G1379:G1385)</f>
        <v>0</v>
      </c>
    </row>
    <row r="1387" spans="1:7">
      <c r="A1387" s="615"/>
      <c r="B1387" s="616"/>
      <c r="C1387" s="616"/>
      <c r="D1387" s="569"/>
      <c r="E1387" s="568"/>
      <c r="F1387" s="568"/>
      <c r="G1387" s="568"/>
    </row>
    <row r="1388" spans="1:7">
      <c r="A1388" s="543"/>
      <c r="E1388" s="546"/>
      <c r="F1388" s="546"/>
      <c r="G1388" s="546"/>
    </row>
    <row r="1389" spans="1:7">
      <c r="A1389" s="543"/>
      <c r="B1389" s="544"/>
      <c r="C1389" s="544"/>
      <c r="E1389" s="546"/>
      <c r="F1389" s="546"/>
      <c r="G1389" s="546"/>
    </row>
    <row r="1390" spans="1:7">
      <c r="A1390" s="617"/>
      <c r="B1390" s="618" t="s">
        <v>3010</v>
      </c>
      <c r="C1390" s="618"/>
      <c r="D1390" s="619"/>
      <c r="E1390" s="620"/>
      <c r="F1390" s="620"/>
      <c r="G1390" s="660"/>
    </row>
    <row r="1391" spans="1:7">
      <c r="A1391" s="543"/>
      <c r="E1391" s="546"/>
      <c r="F1391" s="546"/>
      <c r="G1391" s="546"/>
    </row>
    <row r="1392" spans="1:7">
      <c r="A1392" s="543"/>
      <c r="B1392" s="544"/>
      <c r="C1392" s="544"/>
      <c r="E1392" s="546"/>
      <c r="F1392" s="546"/>
      <c r="G1392" s="546"/>
    </row>
    <row r="1393" spans="1:7" ht="25.5">
      <c r="A1393" s="543" t="s">
        <v>287</v>
      </c>
      <c r="B1393" s="547" t="s">
        <v>3011</v>
      </c>
      <c r="C1393" s="547"/>
      <c r="D1393" s="545" t="s">
        <v>760</v>
      </c>
      <c r="E1393" s="546">
        <v>1</v>
      </c>
      <c r="F1393" s="546"/>
      <c r="G1393" s="546">
        <f>E1393*F1393</f>
        <v>0</v>
      </c>
    </row>
    <row r="1394" spans="1:7">
      <c r="A1394" s="543"/>
      <c r="E1394" s="546"/>
      <c r="F1394" s="546"/>
      <c r="G1394" s="546"/>
    </row>
    <row r="1395" spans="1:7" ht="25.5">
      <c r="A1395" s="543" t="s">
        <v>290</v>
      </c>
      <c r="B1395" s="547" t="s">
        <v>3012</v>
      </c>
      <c r="C1395" s="547"/>
      <c r="D1395" s="545" t="s">
        <v>302</v>
      </c>
      <c r="E1395" s="546">
        <v>55</v>
      </c>
      <c r="F1395" s="546"/>
      <c r="G1395" s="546">
        <f>E1395*F1395</f>
        <v>0</v>
      </c>
    </row>
    <row r="1396" spans="1:7">
      <c r="A1396" s="543"/>
      <c r="E1396" s="546"/>
      <c r="F1396" s="546"/>
      <c r="G1396" s="546"/>
    </row>
    <row r="1397" spans="1:7" ht="25.5">
      <c r="A1397" s="543" t="s">
        <v>300</v>
      </c>
      <c r="B1397" s="547" t="s">
        <v>3945</v>
      </c>
      <c r="C1397" s="547"/>
      <c r="D1397" s="545" t="s">
        <v>1132</v>
      </c>
      <c r="E1397" s="546">
        <v>950</v>
      </c>
      <c r="F1397" s="546"/>
      <c r="G1397" s="546">
        <f>E1397*F1397</f>
        <v>0</v>
      </c>
    </row>
    <row r="1398" spans="1:7">
      <c r="A1398" s="543"/>
      <c r="E1398" s="546"/>
      <c r="F1398" s="546"/>
      <c r="G1398" s="546"/>
    </row>
    <row r="1399" spans="1:7">
      <c r="A1399" s="543" t="s">
        <v>301</v>
      </c>
      <c r="B1399" s="547" t="s">
        <v>3014</v>
      </c>
      <c r="C1399" s="547"/>
      <c r="D1399" s="545" t="s">
        <v>760</v>
      </c>
      <c r="E1399" s="546">
        <v>1</v>
      </c>
      <c r="F1399" s="546"/>
      <c r="G1399" s="546">
        <f>E1399*F1399</f>
        <v>0</v>
      </c>
    </row>
    <row r="1400" spans="1:7">
      <c r="A1400" s="543"/>
      <c r="E1400" s="546"/>
      <c r="F1400" s="546"/>
      <c r="G1400" s="546"/>
    </row>
    <row r="1401" spans="1:7">
      <c r="A1401" s="543" t="s">
        <v>305</v>
      </c>
      <c r="B1401" s="547" t="s">
        <v>2843</v>
      </c>
      <c r="C1401" s="547"/>
      <c r="D1401" s="545" t="s">
        <v>760</v>
      </c>
      <c r="E1401" s="546">
        <v>2</v>
      </c>
      <c r="F1401" s="546"/>
      <c r="G1401" s="546">
        <f>E1401*F1401</f>
        <v>0</v>
      </c>
    </row>
    <row r="1402" spans="1:7">
      <c r="A1402" s="543"/>
      <c r="E1402" s="546"/>
      <c r="F1402" s="546"/>
      <c r="G1402" s="546"/>
    </row>
    <row r="1403" spans="1:7" ht="25.5">
      <c r="A1403" s="543" t="s">
        <v>1501</v>
      </c>
      <c r="B1403" s="547" t="s">
        <v>2845</v>
      </c>
      <c r="C1403" s="547"/>
      <c r="D1403" s="545" t="s">
        <v>760</v>
      </c>
      <c r="E1403" s="546">
        <v>1</v>
      </c>
      <c r="F1403" s="546"/>
      <c r="G1403" s="546">
        <f>E1403*F1403</f>
        <v>0</v>
      </c>
    </row>
    <row r="1404" spans="1:7">
      <c r="A1404" s="543"/>
      <c r="E1404" s="546"/>
      <c r="F1404" s="546"/>
      <c r="G1404" s="546"/>
    </row>
    <row r="1405" spans="1:7" ht="38.25">
      <c r="A1405" s="559" t="s">
        <v>1502</v>
      </c>
      <c r="B1405" s="552" t="s">
        <v>2846</v>
      </c>
      <c r="C1405" s="552"/>
      <c r="D1405" s="553" t="s">
        <v>760</v>
      </c>
      <c r="E1405" s="554">
        <v>1</v>
      </c>
      <c r="F1405" s="554"/>
      <c r="G1405" s="554">
        <f>E1405*F1405</f>
        <v>0</v>
      </c>
    </row>
    <row r="1406" spans="1:7">
      <c r="A1406" s="615"/>
      <c r="B1406" s="550" t="s">
        <v>3015</v>
      </c>
      <c r="C1406" s="550"/>
      <c r="D1406" s="569"/>
      <c r="E1406" s="568"/>
      <c r="F1406" s="568"/>
      <c r="G1406" s="661">
        <f>SUM(G1393:G1405)</f>
        <v>0</v>
      </c>
    </row>
    <row r="1407" spans="1:7">
      <c r="A1407" s="615"/>
      <c r="B1407" s="621"/>
      <c r="C1407" s="621"/>
      <c r="D1407" s="569"/>
      <c r="E1407" s="568"/>
      <c r="F1407" s="568"/>
      <c r="G1407" s="568"/>
    </row>
    <row r="1408" spans="1:7">
      <c r="A1408" s="543"/>
      <c r="E1408" s="546"/>
      <c r="F1408" s="546"/>
      <c r="G1408" s="546"/>
    </row>
    <row r="1409" spans="1:7">
      <c r="A1409" s="543"/>
      <c r="B1409" s="544"/>
      <c r="C1409" s="544"/>
      <c r="E1409" s="546"/>
      <c r="F1409" s="546"/>
      <c r="G1409" s="546"/>
    </row>
    <row r="1410" spans="1:7">
      <c r="A1410" s="617"/>
      <c r="B1410" s="618" t="s">
        <v>3016</v>
      </c>
      <c r="C1410" s="618"/>
      <c r="D1410" s="619"/>
      <c r="E1410" s="620"/>
      <c r="F1410" s="620"/>
      <c r="G1410" s="660"/>
    </row>
    <row r="1411" spans="1:7">
      <c r="A1411" s="543"/>
      <c r="E1411" s="546"/>
      <c r="F1411" s="546"/>
      <c r="G1411" s="546"/>
    </row>
    <row r="1412" spans="1:7" ht="51">
      <c r="A1412" s="543" t="s">
        <v>287</v>
      </c>
      <c r="B1412" s="547" t="s">
        <v>3017</v>
      </c>
      <c r="C1412" s="547"/>
      <c r="D1412" s="545" t="s">
        <v>302</v>
      </c>
      <c r="E1412" s="546">
        <v>1</v>
      </c>
      <c r="F1412" s="546"/>
      <c r="G1412" s="546">
        <f>E1412*F1412</f>
        <v>0</v>
      </c>
    </row>
    <row r="1413" spans="1:7">
      <c r="A1413" s="543"/>
      <c r="E1413" s="546"/>
      <c r="F1413" s="546"/>
      <c r="G1413" s="546"/>
    </row>
    <row r="1414" spans="1:7" ht="51">
      <c r="A1414" s="543" t="s">
        <v>290</v>
      </c>
      <c r="B1414" s="547" t="s">
        <v>3018</v>
      </c>
      <c r="C1414" s="547"/>
      <c r="D1414" s="545" t="s">
        <v>302</v>
      </c>
      <c r="E1414" s="546">
        <v>1</v>
      </c>
      <c r="F1414" s="546"/>
      <c r="G1414" s="546">
        <f>E1414*F1414</f>
        <v>0</v>
      </c>
    </row>
    <row r="1415" spans="1:7">
      <c r="A1415" s="543"/>
      <c r="E1415" s="546"/>
      <c r="F1415" s="546"/>
      <c r="G1415" s="546"/>
    </row>
    <row r="1416" spans="1:7" ht="51">
      <c r="A1416" s="543" t="s">
        <v>300</v>
      </c>
      <c r="B1416" s="547" t="s">
        <v>3019</v>
      </c>
      <c r="C1416" s="547"/>
      <c r="D1416" s="545" t="s">
        <v>302</v>
      </c>
      <c r="E1416" s="546">
        <v>1</v>
      </c>
      <c r="F1416" s="546"/>
      <c r="G1416" s="546">
        <f>E1416*F1416</f>
        <v>0</v>
      </c>
    </row>
    <row r="1417" spans="1:7">
      <c r="A1417" s="543"/>
      <c r="E1417" s="546"/>
      <c r="F1417" s="546"/>
      <c r="G1417" s="546"/>
    </row>
    <row r="1418" spans="1:7" ht="38.25">
      <c r="A1418" s="543" t="s">
        <v>301</v>
      </c>
      <c r="B1418" s="547" t="s">
        <v>3020</v>
      </c>
      <c r="C1418" s="547"/>
      <c r="D1418" s="545" t="s">
        <v>302</v>
      </c>
      <c r="E1418" s="546">
        <v>8</v>
      </c>
      <c r="F1418" s="546"/>
      <c r="G1418" s="546">
        <f>E1418*F1418</f>
        <v>0</v>
      </c>
    </row>
    <row r="1419" spans="1:7">
      <c r="A1419" s="543"/>
      <c r="E1419" s="546"/>
      <c r="F1419" s="546"/>
      <c r="G1419" s="546"/>
    </row>
    <row r="1420" spans="1:7" ht="25.5">
      <c r="A1420" s="543" t="s">
        <v>305</v>
      </c>
      <c r="B1420" s="547" t="s">
        <v>3021</v>
      </c>
      <c r="C1420" s="547"/>
      <c r="E1420" s="546"/>
      <c r="F1420" s="546"/>
      <c r="G1420" s="546"/>
    </row>
    <row r="1421" spans="1:7">
      <c r="A1421" s="543"/>
      <c r="B1421" s="565" t="s">
        <v>3013</v>
      </c>
      <c r="C1421" s="565"/>
      <c r="D1421" s="545" t="s">
        <v>1132</v>
      </c>
      <c r="E1421" s="546">
        <v>800</v>
      </c>
      <c r="F1421" s="546"/>
      <c r="G1421" s="546">
        <f>E1421*F1421</f>
        <v>0</v>
      </c>
    </row>
    <row r="1422" spans="1:7">
      <c r="A1422" s="543"/>
      <c r="E1422" s="546"/>
      <c r="F1422" s="546"/>
      <c r="G1422" s="546"/>
    </row>
    <row r="1423" spans="1:7">
      <c r="A1423" s="543" t="s">
        <v>1501</v>
      </c>
      <c r="B1423" s="547" t="s">
        <v>3014</v>
      </c>
      <c r="C1423" s="547"/>
      <c r="D1423" s="545" t="s">
        <v>760</v>
      </c>
      <c r="E1423" s="546">
        <v>1</v>
      </c>
      <c r="F1423" s="546"/>
      <c r="G1423" s="546">
        <f>E1423*F1423</f>
        <v>0</v>
      </c>
    </row>
    <row r="1424" spans="1:7">
      <c r="A1424" s="543"/>
      <c r="E1424" s="546"/>
      <c r="F1424" s="546"/>
      <c r="G1424" s="546"/>
    </row>
    <row r="1425" spans="1:7">
      <c r="A1425" s="543" t="s">
        <v>1502</v>
      </c>
      <c r="B1425" s="547" t="s">
        <v>2843</v>
      </c>
      <c r="C1425" s="547"/>
      <c r="D1425" s="545" t="s">
        <v>760</v>
      </c>
      <c r="E1425" s="546">
        <v>1</v>
      </c>
      <c r="F1425" s="546"/>
      <c r="G1425" s="546">
        <f>E1425*F1425</f>
        <v>0</v>
      </c>
    </row>
    <row r="1426" spans="1:7">
      <c r="A1426" s="543"/>
      <c r="E1426" s="546"/>
      <c r="F1426" s="546"/>
      <c r="G1426" s="546"/>
    </row>
    <row r="1427" spans="1:7" ht="25.5">
      <c r="A1427" s="543" t="s">
        <v>1506</v>
      </c>
      <c r="B1427" s="547" t="s">
        <v>2845</v>
      </c>
      <c r="C1427" s="547"/>
      <c r="D1427" s="545" t="s">
        <v>760</v>
      </c>
      <c r="E1427" s="546">
        <v>1</v>
      </c>
      <c r="F1427" s="546"/>
      <c r="G1427" s="546">
        <f>E1427*F1427</f>
        <v>0</v>
      </c>
    </row>
    <row r="1428" spans="1:7">
      <c r="A1428" s="543"/>
      <c r="E1428" s="546"/>
      <c r="F1428" s="546"/>
      <c r="G1428" s="546"/>
    </row>
    <row r="1429" spans="1:7" ht="38.25">
      <c r="A1429" s="543" t="s">
        <v>979</v>
      </c>
      <c r="B1429" s="547" t="s">
        <v>2846</v>
      </c>
      <c r="C1429" s="547"/>
      <c r="D1429" s="545" t="s">
        <v>760</v>
      </c>
      <c r="E1429" s="546">
        <v>1</v>
      </c>
      <c r="F1429" s="546"/>
      <c r="G1429" s="546">
        <f>E1429*F1429</f>
        <v>0</v>
      </c>
    </row>
    <row r="1430" spans="1:7" ht="13.5" thickBot="1">
      <c r="A1430" s="543"/>
      <c r="E1430" s="546"/>
      <c r="F1430" s="546"/>
      <c r="G1430" s="546"/>
    </row>
    <row r="1431" spans="1:7">
      <c r="A1431" s="543"/>
      <c r="B1431" s="622" t="s">
        <v>3022</v>
      </c>
      <c r="C1431" s="622"/>
      <c r="D1431" s="623"/>
      <c r="E1431" s="624"/>
      <c r="F1431" s="624"/>
      <c r="G1431" s="638">
        <f>SUM(G1412:G1429)</f>
        <v>0</v>
      </c>
    </row>
    <row r="1432" spans="1:7">
      <c r="A1432" s="543"/>
      <c r="B1432" s="625"/>
      <c r="C1432" s="625"/>
      <c r="D1432" s="569"/>
      <c r="E1432" s="568"/>
      <c r="F1432" s="568"/>
      <c r="G1432" s="661"/>
    </row>
    <row r="1433" spans="1:7">
      <c r="A1433" s="543"/>
      <c r="B1433" s="625" t="s">
        <v>3023</v>
      </c>
      <c r="C1433" s="625"/>
      <c r="D1433" s="569"/>
      <c r="E1433" s="568"/>
      <c r="F1433" s="568"/>
      <c r="G1433" s="661"/>
    </row>
    <row r="1434" spans="1:7">
      <c r="A1434" s="543"/>
      <c r="B1434" s="567"/>
      <c r="C1434" s="567"/>
      <c r="E1434" s="546"/>
      <c r="F1434" s="546"/>
      <c r="G1434" s="546"/>
    </row>
    <row r="1435" spans="1:7" ht="25.5">
      <c r="A1435" s="543" t="s">
        <v>287</v>
      </c>
      <c r="B1435" s="547" t="s">
        <v>3024</v>
      </c>
      <c r="C1435" s="547"/>
      <c r="D1435" s="545" t="s">
        <v>2848</v>
      </c>
      <c r="E1435" s="546">
        <v>65</v>
      </c>
      <c r="F1435" s="546"/>
      <c r="G1435" s="546">
        <f>E1435*F1435</f>
        <v>0</v>
      </c>
    </row>
    <row r="1436" spans="1:7">
      <c r="A1436" s="543"/>
      <c r="B1436" s="567"/>
      <c r="C1436" s="567"/>
      <c r="E1436" s="546"/>
      <c r="F1436" s="546"/>
      <c r="G1436" s="546"/>
    </row>
    <row r="1437" spans="1:7">
      <c r="A1437" s="543" t="s">
        <v>290</v>
      </c>
      <c r="B1437" s="547" t="s">
        <v>2849</v>
      </c>
      <c r="C1437" s="547"/>
      <c r="D1437" s="545" t="s">
        <v>2848</v>
      </c>
      <c r="E1437" s="546">
        <v>130</v>
      </c>
      <c r="F1437" s="546"/>
      <c r="G1437" s="546">
        <f>E1437*F1437</f>
        <v>0</v>
      </c>
    </row>
    <row r="1438" spans="1:7">
      <c r="A1438" s="543"/>
      <c r="B1438" s="567"/>
      <c r="C1438" s="567"/>
      <c r="E1438" s="546"/>
      <c r="F1438" s="546"/>
      <c r="G1438" s="546"/>
    </row>
    <row r="1439" spans="1:7">
      <c r="A1439" s="543" t="s">
        <v>300</v>
      </c>
      <c r="B1439" s="547" t="s">
        <v>2850</v>
      </c>
      <c r="C1439" s="547"/>
      <c r="D1439" s="545" t="s">
        <v>2848</v>
      </c>
      <c r="E1439" s="546">
        <v>60</v>
      </c>
      <c r="F1439" s="546"/>
      <c r="G1439" s="546">
        <f>E1439*F1439</f>
        <v>0</v>
      </c>
    </row>
    <row r="1440" spans="1:7">
      <c r="A1440" s="543"/>
      <c r="B1440" s="567"/>
      <c r="C1440" s="567"/>
      <c r="E1440" s="546"/>
      <c r="F1440" s="546"/>
      <c r="G1440" s="546"/>
    </row>
    <row r="1441" spans="1:7">
      <c r="A1441" s="543" t="s">
        <v>301</v>
      </c>
      <c r="B1441" s="547" t="s">
        <v>2851</v>
      </c>
      <c r="C1441" s="547"/>
      <c r="D1441" s="545" t="s">
        <v>2860</v>
      </c>
      <c r="E1441" s="546">
        <v>1</v>
      </c>
      <c r="F1441" s="546"/>
      <c r="G1441" s="546">
        <f>E1441*F1441</f>
        <v>0</v>
      </c>
    </row>
    <row r="1442" spans="1:7">
      <c r="A1442" s="543"/>
      <c r="B1442" s="567"/>
      <c r="C1442" s="567"/>
      <c r="E1442" s="546"/>
      <c r="F1442" s="546"/>
      <c r="G1442" s="546"/>
    </row>
    <row r="1443" spans="1:7">
      <c r="A1443" s="543" t="s">
        <v>305</v>
      </c>
      <c r="B1443" s="552" t="s">
        <v>2852</v>
      </c>
      <c r="C1443" s="552"/>
      <c r="D1443" s="553" t="s">
        <v>2860</v>
      </c>
      <c r="E1443" s="554">
        <v>1</v>
      </c>
      <c r="F1443" s="554"/>
      <c r="G1443" s="554">
        <f>E1443*F1443</f>
        <v>0</v>
      </c>
    </row>
    <row r="1444" spans="1:7">
      <c r="A1444" s="543"/>
      <c r="B1444" s="626" t="s">
        <v>3025</v>
      </c>
      <c r="C1444" s="626"/>
      <c r="D1444" s="569"/>
      <c r="E1444" s="568"/>
      <c r="F1444" s="568"/>
      <c r="G1444" s="661">
        <f>SUM(G1435:G1443)</f>
        <v>0</v>
      </c>
    </row>
    <row r="1445" spans="1:7">
      <c r="A1445" s="543"/>
      <c r="B1445" s="627" t="s">
        <v>3034</v>
      </c>
      <c r="C1445" s="627"/>
      <c r="D1445" s="569"/>
      <c r="E1445" s="568"/>
      <c r="F1445" s="568"/>
      <c r="G1445" s="568"/>
    </row>
    <row r="1446" spans="1:7">
      <c r="A1446" s="543"/>
      <c r="B1446" s="621" t="s">
        <v>3026</v>
      </c>
      <c r="C1446" s="621"/>
      <c r="D1446" s="628"/>
      <c r="E1446" s="568"/>
      <c r="F1446" s="568"/>
      <c r="G1446" s="661">
        <f>Ukupno421</f>
        <v>0</v>
      </c>
    </row>
    <row r="1447" spans="1:7">
      <c r="A1447" s="543"/>
      <c r="B1447" s="621"/>
      <c r="C1447" s="621"/>
      <c r="D1447" s="569"/>
      <c r="E1447" s="568"/>
      <c r="F1447" s="568"/>
      <c r="G1447" s="661"/>
    </row>
    <row r="1448" spans="1:7">
      <c r="A1448" s="543"/>
      <c r="B1448" s="621" t="s">
        <v>2915</v>
      </c>
      <c r="C1448" s="621"/>
      <c r="D1448" s="628"/>
      <c r="E1448" s="568"/>
      <c r="F1448" s="568"/>
      <c r="G1448" s="661">
        <f>Ukupno422</f>
        <v>0</v>
      </c>
    </row>
    <row r="1449" spans="1:7">
      <c r="A1449" s="543"/>
      <c r="B1449" s="621"/>
      <c r="C1449" s="621"/>
      <c r="D1449" s="569"/>
      <c r="E1449" s="568"/>
      <c r="F1449" s="568"/>
      <c r="G1449" s="661"/>
    </row>
    <row r="1450" spans="1:7">
      <c r="A1450" s="543"/>
      <c r="B1450" s="621" t="s">
        <v>2935</v>
      </c>
      <c r="C1450" s="621"/>
      <c r="D1450" s="628"/>
      <c r="E1450" s="568"/>
      <c r="F1450" s="568"/>
      <c r="G1450" s="661"/>
    </row>
    <row r="1451" spans="1:7">
      <c r="A1451" s="543"/>
      <c r="B1451" s="629" t="s">
        <v>2959</v>
      </c>
      <c r="C1451" s="629"/>
      <c r="D1451" s="628"/>
      <c r="E1451" s="568"/>
      <c r="F1451" s="568"/>
      <c r="G1451" s="661">
        <f>Ukupno4231</f>
        <v>0</v>
      </c>
    </row>
    <row r="1452" spans="1:7">
      <c r="A1452" s="543"/>
      <c r="B1452" s="629" t="s">
        <v>3027</v>
      </c>
      <c r="C1452" s="629"/>
      <c r="D1452" s="628"/>
      <c r="E1452" s="568"/>
      <c r="F1452" s="568"/>
      <c r="G1452" s="661">
        <f>Ukupno4232</f>
        <v>0</v>
      </c>
    </row>
    <row r="1453" spans="1:7">
      <c r="A1453" s="543"/>
      <c r="B1453" s="621"/>
      <c r="C1453" s="621"/>
      <c r="D1453" s="628"/>
      <c r="E1453" s="568"/>
      <c r="F1453" s="568"/>
      <c r="G1453" s="661"/>
    </row>
    <row r="1454" spans="1:7">
      <c r="A1454" s="543"/>
      <c r="B1454" s="621" t="s">
        <v>2976</v>
      </c>
      <c r="C1454" s="621"/>
      <c r="D1454" s="628"/>
      <c r="E1454" s="568"/>
      <c r="F1454" s="568"/>
      <c r="G1454" s="661"/>
    </row>
    <row r="1455" spans="1:7">
      <c r="A1455" s="543"/>
      <c r="B1455" s="629" t="s">
        <v>2983</v>
      </c>
      <c r="C1455" s="629"/>
      <c r="D1455" s="628"/>
      <c r="E1455" s="568"/>
      <c r="F1455" s="568"/>
      <c r="G1455" s="661">
        <f>Ukupno4241</f>
        <v>0</v>
      </c>
    </row>
    <row r="1456" spans="1:7">
      <c r="A1456" s="543"/>
      <c r="B1456" s="629" t="s">
        <v>3028</v>
      </c>
      <c r="C1456" s="629"/>
      <c r="D1456" s="628"/>
      <c r="E1456" s="568"/>
      <c r="F1456" s="568"/>
      <c r="G1456" s="661">
        <f>Ukupno4242</f>
        <v>0</v>
      </c>
    </row>
    <row r="1457" spans="1:7">
      <c r="A1457" s="543"/>
      <c r="B1457" s="621"/>
      <c r="C1457" s="621"/>
      <c r="D1457" s="628"/>
      <c r="E1457" s="568"/>
      <c r="F1457" s="568"/>
      <c r="G1457" s="661"/>
    </row>
    <row r="1458" spans="1:7">
      <c r="A1458" s="543"/>
      <c r="B1458" s="621" t="s">
        <v>3029</v>
      </c>
      <c r="C1458" s="621"/>
      <c r="D1458" s="628"/>
      <c r="E1458" s="568"/>
      <c r="F1458" s="568"/>
      <c r="G1458" s="661"/>
    </row>
    <row r="1459" spans="1:7">
      <c r="A1459" s="543"/>
      <c r="B1459" s="629" t="s">
        <v>3001</v>
      </c>
      <c r="C1459" s="629"/>
      <c r="D1459" s="628"/>
      <c r="E1459" s="568"/>
      <c r="F1459" s="568"/>
      <c r="G1459" s="661">
        <f>Ukupno4251</f>
        <v>0</v>
      </c>
    </row>
    <row r="1460" spans="1:7">
      <c r="A1460" s="543"/>
      <c r="B1460" s="629" t="s">
        <v>3030</v>
      </c>
      <c r="C1460" s="629"/>
      <c r="D1460" s="628"/>
      <c r="E1460" s="568"/>
      <c r="F1460" s="568"/>
      <c r="G1460" s="661">
        <f>Ukupno4252</f>
        <v>0</v>
      </c>
    </row>
    <row r="1461" spans="1:7">
      <c r="A1461" s="543"/>
      <c r="B1461" s="621"/>
      <c r="C1461" s="621"/>
      <c r="D1461" s="569"/>
      <c r="E1461" s="568"/>
      <c r="F1461" s="568"/>
      <c r="G1461" s="661"/>
    </row>
    <row r="1462" spans="1:7">
      <c r="A1462" s="543"/>
      <c r="B1462" s="621" t="s">
        <v>3031</v>
      </c>
      <c r="C1462" s="621"/>
      <c r="D1462" s="569"/>
      <c r="E1462" s="568"/>
      <c r="F1462" s="568"/>
      <c r="G1462" s="661">
        <f>Ukupno426</f>
        <v>0</v>
      </c>
    </row>
    <row r="1463" spans="1:7">
      <c r="A1463" s="543"/>
      <c r="B1463" s="621"/>
      <c r="C1463" s="621"/>
      <c r="D1463" s="569"/>
      <c r="E1463" s="568"/>
      <c r="F1463" s="568"/>
      <c r="G1463" s="661"/>
    </row>
    <row r="1464" spans="1:7">
      <c r="A1464" s="543"/>
      <c r="B1464" s="621" t="s">
        <v>3032</v>
      </c>
      <c r="C1464" s="621"/>
      <c r="D1464" s="569"/>
      <c r="E1464" s="568"/>
      <c r="F1464" s="568"/>
      <c r="G1464" s="661">
        <f>Ukupno427</f>
        <v>0</v>
      </c>
    </row>
    <row r="1465" spans="1:7">
      <c r="A1465" s="543"/>
      <c r="B1465" s="621"/>
      <c r="C1465" s="621"/>
      <c r="D1465" s="569"/>
      <c r="E1465" s="568"/>
      <c r="F1465" s="568"/>
      <c r="G1465" s="661"/>
    </row>
    <row r="1466" spans="1:7">
      <c r="A1466" s="543"/>
      <c r="B1466" s="621" t="s">
        <v>3033</v>
      </c>
      <c r="C1466" s="621"/>
      <c r="D1466" s="569"/>
      <c r="E1466" s="568"/>
      <c r="F1466" s="568"/>
      <c r="G1466" s="661">
        <f>Ukupno428</f>
        <v>0</v>
      </c>
    </row>
    <row r="1467" spans="1:7">
      <c r="A1467" s="543"/>
      <c r="B1467" s="616"/>
      <c r="C1467" s="616"/>
      <c r="D1467" s="569"/>
      <c r="E1467" s="568"/>
      <c r="F1467" s="568"/>
      <c r="G1467" s="661"/>
    </row>
    <row r="1468" spans="1:7">
      <c r="A1468" s="543"/>
      <c r="B1468" s="630" t="s">
        <v>4210</v>
      </c>
      <c r="C1468" s="747"/>
      <c r="D1468" s="619"/>
      <c r="E1468" s="631"/>
      <c r="F1468" s="631"/>
      <c r="G1468" s="662">
        <f>SUM(G1446:G1466)</f>
        <v>0</v>
      </c>
    </row>
    <row r="1469" spans="1:7">
      <c r="A1469" s="543"/>
      <c r="B1469" s="547"/>
      <c r="C1469" s="547"/>
      <c r="E1469" s="546"/>
      <c r="F1469" s="546"/>
      <c r="G1469" s="546"/>
    </row>
    <row r="1470" spans="1:7">
      <c r="A1470" s="543"/>
      <c r="B1470" s="547"/>
      <c r="C1470" s="547"/>
      <c r="E1470" s="546"/>
      <c r="F1470" s="546"/>
      <c r="G1470" s="546"/>
    </row>
    <row r="1471" spans="1:7">
      <c r="A1471" s="543"/>
      <c r="B1471" s="632" t="s">
        <v>3035</v>
      </c>
      <c r="C1471" s="632"/>
      <c r="D1471" s="553"/>
      <c r="E1471" s="554"/>
      <c r="F1471" s="554"/>
      <c r="G1471" s="554"/>
    </row>
    <row r="1472" spans="1:7">
      <c r="A1472" s="543"/>
      <c r="B1472" s="633"/>
      <c r="C1472" s="633"/>
      <c r="D1472" s="634"/>
      <c r="E1472" s="620"/>
      <c r="F1472" s="620"/>
      <c r="G1472" s="620"/>
    </row>
    <row r="1473" spans="1:7">
      <c r="A1473" s="543"/>
      <c r="B1473" s="635" t="s">
        <v>3036</v>
      </c>
      <c r="C1473" s="635"/>
      <c r="D1473" s="634"/>
      <c r="E1473" s="620"/>
      <c r="F1473" s="620"/>
      <c r="G1473" s="631">
        <f>G1199</f>
        <v>0</v>
      </c>
    </row>
    <row r="1474" spans="1:7">
      <c r="A1474" s="543"/>
      <c r="B1474" s="618"/>
      <c r="C1474" s="618"/>
      <c r="D1474" s="634"/>
      <c r="E1474" s="620"/>
      <c r="F1474" s="620"/>
      <c r="G1474" s="631"/>
    </row>
    <row r="1475" spans="1:7">
      <c r="A1475" s="543"/>
      <c r="B1475" s="635" t="s">
        <v>3037</v>
      </c>
      <c r="C1475" s="635"/>
      <c r="D1475" s="634"/>
      <c r="E1475" s="620"/>
      <c r="F1475" s="620"/>
      <c r="G1475" s="631">
        <f>G1468</f>
        <v>0</v>
      </c>
    </row>
    <row r="1476" spans="1:7" ht="13.5" thickBot="1">
      <c r="A1476" s="543"/>
      <c r="B1476" s="544"/>
      <c r="C1476" s="544"/>
      <c r="E1476" s="546"/>
      <c r="F1476" s="546"/>
      <c r="G1476" s="640"/>
    </row>
    <row r="1477" spans="1:7">
      <c r="A1477" s="543"/>
      <c r="B1477" s="636" t="s">
        <v>3038</v>
      </c>
      <c r="C1477" s="636"/>
      <c r="D1477" s="637"/>
      <c r="E1477" s="638"/>
      <c r="F1477" s="638"/>
      <c r="G1477" s="638">
        <f>SUM(G1473:G1475)</f>
        <v>0</v>
      </c>
    </row>
    <row r="1478" spans="1:7">
      <c r="B1478" s="563"/>
      <c r="C1478" s="563"/>
      <c r="D1478" s="548"/>
      <c r="E1478" s="640"/>
      <c r="F1478" s="640"/>
      <c r="G1478" s="640"/>
    </row>
    <row r="1479" spans="1:7">
      <c r="E1479" s="546"/>
      <c r="F1479" s="546"/>
      <c r="G1479" s="546"/>
    </row>
    <row r="1480" spans="1:7">
      <c r="E1480" s="546"/>
      <c r="F1480" s="546"/>
      <c r="G1480" s="546"/>
    </row>
    <row r="1481" spans="1:7">
      <c r="E1481" s="546"/>
      <c r="F1481" s="546"/>
      <c r="G1481" s="546"/>
    </row>
    <row r="1482" spans="1:7">
      <c r="E1482" s="546"/>
      <c r="F1482" s="546"/>
      <c r="G1482" s="546"/>
    </row>
    <row r="1483" spans="1:7">
      <c r="E1483" s="546"/>
      <c r="F1483" s="546"/>
      <c r="G1483" s="546"/>
    </row>
  </sheetData>
  <pageMargins left="0.47244094488188981" right="0.31496062992125984" top="0.74803149606299213" bottom="0.55118110236220474" header="0.31496062992125984" footer="0.31496062992125984"/>
  <pageSetup paperSize="9" scale="71" fitToHeight="0" orientation="portrait" r:id="rId1"/>
  <headerFooter>
    <oddHeader>&amp;C&amp;"-,Regular"&amp;9RADOVI NA REKONSTRUKCIJI I DOGRADNJI CENTRA ZA ODGOJ, OBRAZOVANJE, REHABILITACIJU I SMJEŠTAJ OSOBA S POSEBNIM POTREBAMA "MOCIRE"</oddHeader>
    <oddFooter>&amp;R&amp;P</oddFooter>
  </headerFooter>
  <rowBreaks count="3" manualBreakCount="3">
    <brk id="1201" max="16383" man="1"/>
    <brk id="1302" max="16383" man="1"/>
    <brk id="143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90"/>
  <sheetViews>
    <sheetView view="pageBreakPreview" zoomScaleNormal="100" zoomScaleSheetLayoutView="100" zoomScalePageLayoutView="85" workbookViewId="0">
      <selection activeCell="G11" sqref="G11"/>
    </sheetView>
  </sheetViews>
  <sheetFormatPr defaultColWidth="9.140625" defaultRowHeight="12.75"/>
  <cols>
    <col min="1" max="1" width="2.85546875" style="695" customWidth="1"/>
    <col min="2" max="2" width="4.42578125" style="696" customWidth="1"/>
    <col min="3" max="3" width="52.7109375" style="395" customWidth="1"/>
    <col min="4" max="4" width="21.28515625" style="197" customWidth="1"/>
    <col min="5" max="5" width="11.140625" style="396" bestFit="1" customWidth="1"/>
    <col min="6" max="6" width="15.7109375" style="539" customWidth="1"/>
    <col min="7" max="8" width="15.7109375" style="523" customWidth="1"/>
    <col min="9" max="9" width="16" style="341" bestFit="1" customWidth="1"/>
    <col min="10" max="10" width="9.140625" style="342"/>
    <col min="11" max="11" width="11.7109375" style="342" bestFit="1" customWidth="1"/>
    <col min="12" max="16384" width="9.140625" style="342"/>
  </cols>
  <sheetData>
    <row r="1" spans="1:11" ht="24">
      <c r="A1" s="1345" t="s">
        <v>4798</v>
      </c>
      <c r="B1" s="1346"/>
      <c r="C1" s="744" t="s">
        <v>284</v>
      </c>
      <c r="D1" s="744" t="s">
        <v>4823</v>
      </c>
      <c r="E1" s="745" t="s">
        <v>4875</v>
      </c>
      <c r="F1" s="745" t="s">
        <v>4876</v>
      </c>
      <c r="G1" s="745" t="s">
        <v>4877</v>
      </c>
      <c r="H1" s="746" t="s">
        <v>4878</v>
      </c>
    </row>
    <row r="2" spans="1:11" ht="12.75" customHeight="1">
      <c r="A2" s="690"/>
      <c r="B2" s="691"/>
      <c r="C2" s="692"/>
      <c r="D2" s="692"/>
      <c r="E2" s="693"/>
      <c r="F2" s="693"/>
      <c r="G2" s="693"/>
      <c r="H2" s="694"/>
    </row>
    <row r="3" spans="1:11">
      <c r="A3" s="1347" t="s">
        <v>2345</v>
      </c>
      <c r="B3" s="1348"/>
      <c r="C3" s="1348"/>
      <c r="D3" s="1348"/>
      <c r="E3" s="1348"/>
      <c r="F3" s="1348"/>
      <c r="G3" s="1348"/>
      <c r="H3" s="1349"/>
    </row>
    <row r="4" spans="1:11">
      <c r="C4" s="344"/>
      <c r="D4" s="193"/>
      <c r="E4" s="341"/>
      <c r="F4" s="364"/>
      <c r="G4" s="371"/>
      <c r="H4" s="371"/>
    </row>
    <row r="5" spans="1:11">
      <c r="A5" s="697" t="s">
        <v>2362</v>
      </c>
      <c r="C5" s="345" t="s">
        <v>2405</v>
      </c>
      <c r="E5" s="341"/>
      <c r="F5" s="364"/>
      <c r="G5" s="503"/>
      <c r="H5" s="503"/>
    </row>
    <row r="6" spans="1:11">
      <c r="A6" s="697"/>
      <c r="C6" s="345"/>
      <c r="D6" s="193"/>
      <c r="E6" s="341"/>
      <c r="F6" s="364"/>
      <c r="G6" s="503"/>
      <c r="H6" s="503"/>
    </row>
    <row r="7" spans="1:11" ht="51">
      <c r="A7" s="698">
        <v>1</v>
      </c>
      <c r="B7" s="697">
        <v>1</v>
      </c>
      <c r="C7" s="423" t="s">
        <v>2411</v>
      </c>
      <c r="E7" s="341" t="s">
        <v>760</v>
      </c>
      <c r="F7" s="364">
        <v>1</v>
      </c>
      <c r="G7" s="503"/>
      <c r="H7" s="503">
        <f>F7*G7</f>
        <v>0</v>
      </c>
      <c r="I7" s="346"/>
    </row>
    <row r="8" spans="1:11">
      <c r="A8" s="698"/>
      <c r="B8" s="697"/>
      <c r="C8" s="344"/>
      <c r="E8" s="341"/>
      <c r="F8" s="364"/>
      <c r="G8" s="503"/>
      <c r="H8" s="503"/>
      <c r="I8" s="346"/>
    </row>
    <row r="9" spans="1:11">
      <c r="A9" s="699">
        <v>1</v>
      </c>
      <c r="B9" s="697">
        <v>2</v>
      </c>
      <c r="C9" s="344" t="s">
        <v>2403</v>
      </c>
      <c r="E9" s="341"/>
      <c r="F9" s="364"/>
      <c r="G9" s="503"/>
      <c r="H9" s="503"/>
    </row>
    <row r="10" spans="1:11" ht="63.75">
      <c r="A10" s="697"/>
      <c r="B10" s="697"/>
      <c r="C10" s="423" t="s">
        <v>5234</v>
      </c>
      <c r="D10" s="193"/>
      <c r="E10" s="341"/>
      <c r="F10" s="364"/>
      <c r="G10" s="503"/>
      <c r="H10" s="503"/>
      <c r="K10" s="1273"/>
    </row>
    <row r="11" spans="1:11" ht="78" customHeight="1">
      <c r="A11" s="698"/>
      <c r="B11" s="700"/>
      <c r="C11" s="344" t="s">
        <v>5235</v>
      </c>
      <c r="E11" s="341"/>
      <c r="F11" s="364"/>
      <c r="G11" s="503"/>
      <c r="H11" s="503"/>
    </row>
    <row r="12" spans="1:11" ht="15">
      <c r="A12" s="698"/>
      <c r="B12" s="700"/>
      <c r="C12" s="344" t="s">
        <v>3960</v>
      </c>
      <c r="D12" s="199"/>
      <c r="E12" s="346" t="s">
        <v>4824</v>
      </c>
      <c r="F12" s="528">
        <v>100</v>
      </c>
      <c r="G12" s="503"/>
      <c r="H12" s="503">
        <f>F12*G12</f>
        <v>0</v>
      </c>
    </row>
    <row r="13" spans="1:11" ht="15">
      <c r="A13" s="698"/>
      <c r="B13" s="700"/>
      <c r="C13" s="344" t="s">
        <v>3961</v>
      </c>
      <c r="D13" s="237"/>
      <c r="E13" s="346" t="s">
        <v>4824</v>
      </c>
      <c r="F13" s="528">
        <v>100</v>
      </c>
      <c r="G13" s="503"/>
      <c r="H13" s="503">
        <f>F13*G13</f>
        <v>0</v>
      </c>
    </row>
    <row r="14" spans="1:11" ht="15">
      <c r="A14" s="698"/>
      <c r="B14" s="700"/>
      <c r="C14" s="344" t="s">
        <v>3962</v>
      </c>
      <c r="D14" s="201"/>
      <c r="E14" s="346" t="s">
        <v>4824</v>
      </c>
      <c r="F14" s="528">
        <v>110</v>
      </c>
      <c r="G14" s="503"/>
      <c r="H14" s="503">
        <f>F14*G14</f>
        <v>0</v>
      </c>
    </row>
    <row r="15" spans="1:11" ht="15">
      <c r="A15" s="698"/>
      <c r="B15" s="700"/>
      <c r="C15" s="344" t="s">
        <v>3963</v>
      </c>
      <c r="E15" s="346" t="s">
        <v>4824</v>
      </c>
      <c r="F15" s="528">
        <v>120</v>
      </c>
      <c r="G15" s="503"/>
      <c r="H15" s="503">
        <f>F15*G15</f>
        <v>0</v>
      </c>
    </row>
    <row r="16" spans="1:11">
      <c r="A16" s="698"/>
      <c r="B16" s="700"/>
      <c r="C16" s="344"/>
      <c r="D16" s="193"/>
      <c r="E16" s="346"/>
      <c r="F16" s="528"/>
      <c r="G16" s="503"/>
      <c r="H16" s="503"/>
    </row>
    <row r="17" spans="1:8">
      <c r="A17" s="699">
        <v>1</v>
      </c>
      <c r="B17" s="697">
        <v>3</v>
      </c>
      <c r="C17" s="344" t="s">
        <v>2402</v>
      </c>
      <c r="E17" s="341"/>
      <c r="F17" s="528"/>
      <c r="G17" s="503"/>
      <c r="H17" s="503"/>
    </row>
    <row r="18" spans="1:8" ht="76.5">
      <c r="A18" s="697"/>
      <c r="B18" s="697"/>
      <c r="C18" s="423" t="s">
        <v>5247</v>
      </c>
      <c r="D18" s="210"/>
      <c r="E18" s="341"/>
      <c r="F18" s="528"/>
      <c r="G18" s="503"/>
      <c r="H18" s="503"/>
    </row>
    <row r="19" spans="1:8" ht="51">
      <c r="A19" s="698"/>
      <c r="B19" s="700"/>
      <c r="C19" s="344" t="s">
        <v>5256</v>
      </c>
      <c r="D19" s="211"/>
      <c r="E19" s="341"/>
      <c r="F19" s="528"/>
      <c r="G19" s="503"/>
      <c r="H19" s="503"/>
    </row>
    <row r="20" spans="1:8" ht="15">
      <c r="A20" s="698"/>
      <c r="B20" s="700"/>
      <c r="C20" s="344" t="s">
        <v>3961</v>
      </c>
      <c r="E20" s="346" t="s">
        <v>4824</v>
      </c>
      <c r="F20" s="528">
        <v>100</v>
      </c>
      <c r="G20" s="503"/>
      <c r="H20" s="503">
        <f>F20*G20</f>
        <v>0</v>
      </c>
    </row>
    <row r="21" spans="1:8" ht="15">
      <c r="A21" s="698"/>
      <c r="B21" s="700"/>
      <c r="C21" s="344" t="s">
        <v>3962</v>
      </c>
      <c r="D21" s="211"/>
      <c r="E21" s="346" t="s">
        <v>4824</v>
      </c>
      <c r="F21" s="528">
        <v>100</v>
      </c>
      <c r="G21" s="503"/>
      <c r="H21" s="503">
        <f>F21*G21</f>
        <v>0</v>
      </c>
    </row>
    <row r="22" spans="1:8" ht="15">
      <c r="A22" s="698"/>
      <c r="B22" s="700"/>
      <c r="C22" s="344" t="s">
        <v>3963</v>
      </c>
      <c r="D22" s="211"/>
      <c r="E22" s="346" t="s">
        <v>4824</v>
      </c>
      <c r="F22" s="528">
        <v>150</v>
      </c>
      <c r="G22" s="503"/>
      <c r="H22" s="503">
        <f>F22*G22</f>
        <v>0</v>
      </c>
    </row>
    <row r="23" spans="1:8">
      <c r="A23" s="698"/>
      <c r="B23" s="700"/>
      <c r="C23" s="344"/>
      <c r="E23" s="346"/>
      <c r="F23" s="528"/>
      <c r="G23" s="503"/>
      <c r="H23" s="503"/>
    </row>
    <row r="24" spans="1:8">
      <c r="A24" s="699">
        <v>1</v>
      </c>
      <c r="B24" s="697">
        <v>4</v>
      </c>
      <c r="C24" s="344" t="s">
        <v>2401</v>
      </c>
      <c r="E24" s="341"/>
      <c r="F24" s="528"/>
      <c r="G24" s="503"/>
      <c r="H24" s="503"/>
    </row>
    <row r="25" spans="1:8" ht="51">
      <c r="A25" s="697"/>
      <c r="B25" s="697"/>
      <c r="C25" s="344" t="s">
        <v>5236</v>
      </c>
      <c r="E25" s="341"/>
      <c r="F25" s="528"/>
      <c r="G25" s="503"/>
      <c r="H25" s="503"/>
    </row>
    <row r="26" spans="1:8" ht="51">
      <c r="A26" s="698"/>
      <c r="B26" s="700"/>
      <c r="C26" s="344" t="s">
        <v>5237</v>
      </c>
      <c r="E26" s="341"/>
      <c r="F26" s="528"/>
      <c r="G26" s="503"/>
      <c r="H26" s="503"/>
    </row>
    <row r="27" spans="1:8" ht="15">
      <c r="A27" s="698"/>
      <c r="B27" s="700"/>
      <c r="C27" s="344" t="s">
        <v>3964</v>
      </c>
      <c r="E27" s="346" t="s">
        <v>4824</v>
      </c>
      <c r="F27" s="528">
        <v>100</v>
      </c>
      <c r="G27" s="503"/>
      <c r="H27" s="503">
        <f>F27*G27</f>
        <v>0</v>
      </c>
    </row>
    <row r="28" spans="1:8">
      <c r="A28" s="701"/>
      <c r="B28" s="702"/>
      <c r="C28" s="351"/>
      <c r="D28" s="201"/>
      <c r="E28" s="350"/>
      <c r="F28" s="352"/>
      <c r="G28" s="504"/>
      <c r="H28" s="503"/>
    </row>
    <row r="29" spans="1:8" ht="38.25">
      <c r="A29" s="701">
        <v>1</v>
      </c>
      <c r="B29" s="702">
        <v>5</v>
      </c>
      <c r="C29" s="351" t="s">
        <v>2400</v>
      </c>
      <c r="E29" s="350" t="s">
        <v>4824</v>
      </c>
      <c r="F29" s="352">
        <v>50</v>
      </c>
      <c r="G29" s="504"/>
      <c r="H29" s="503">
        <f>F29*G29</f>
        <v>0</v>
      </c>
    </row>
    <row r="30" spans="1:8">
      <c r="A30" s="701"/>
      <c r="B30" s="702"/>
      <c r="C30" s="351"/>
      <c r="E30" s="350"/>
      <c r="F30" s="352"/>
      <c r="G30" s="504"/>
      <c r="H30" s="503">
        <f>F30*G30</f>
        <v>0</v>
      </c>
    </row>
    <row r="31" spans="1:8" ht="25.5">
      <c r="A31" s="701">
        <v>1</v>
      </c>
      <c r="B31" s="702">
        <v>6</v>
      </c>
      <c r="C31" s="351" t="s">
        <v>4832</v>
      </c>
      <c r="E31" s="486" t="s">
        <v>760</v>
      </c>
      <c r="F31" s="352">
        <v>1</v>
      </c>
      <c r="G31" s="504"/>
      <c r="H31" s="503">
        <f>F31*G31</f>
        <v>0</v>
      </c>
    </row>
    <row r="32" spans="1:8">
      <c r="A32" s="698"/>
      <c r="B32" s="697"/>
      <c r="C32" s="344"/>
      <c r="E32" s="341"/>
      <c r="F32" s="365"/>
      <c r="G32" s="503"/>
      <c r="H32" s="503"/>
    </row>
    <row r="33" spans="1:8" ht="63.75">
      <c r="A33" s="699">
        <v>1</v>
      </c>
      <c r="B33" s="697">
        <v>7</v>
      </c>
      <c r="C33" s="344" t="s">
        <v>4182</v>
      </c>
      <c r="E33" s="346"/>
      <c r="F33" s="365"/>
      <c r="G33" s="503"/>
      <c r="H33" s="503"/>
    </row>
    <row r="34" spans="1:8">
      <c r="A34" s="699"/>
      <c r="B34" s="697"/>
      <c r="C34" s="344" t="s">
        <v>2399</v>
      </c>
      <c r="D34" s="216"/>
      <c r="E34" s="346" t="s">
        <v>302</v>
      </c>
      <c r="F34" s="365">
        <v>1</v>
      </c>
      <c r="G34" s="503"/>
      <c r="H34" s="503">
        <f>F34*G34</f>
        <v>0</v>
      </c>
    </row>
    <row r="35" spans="1:8">
      <c r="A35" s="699"/>
      <c r="B35" s="697"/>
      <c r="C35" s="344" t="s">
        <v>4187</v>
      </c>
      <c r="E35" s="346"/>
      <c r="F35" s="365"/>
      <c r="G35" s="503"/>
      <c r="H35" s="503"/>
    </row>
    <row r="36" spans="1:8" ht="38.25">
      <c r="A36" s="698">
        <v>1</v>
      </c>
      <c r="B36" s="703">
        <v>8</v>
      </c>
      <c r="C36" s="424" t="s">
        <v>4831</v>
      </c>
      <c r="E36" s="355" t="s">
        <v>760</v>
      </c>
      <c r="F36" s="529">
        <v>1</v>
      </c>
      <c r="G36" s="503"/>
      <c r="H36" s="503">
        <f>F36*G36</f>
        <v>0</v>
      </c>
    </row>
    <row r="37" spans="1:8">
      <c r="A37" s="704"/>
      <c r="B37" s="705"/>
      <c r="C37" s="349"/>
      <c r="D37" s="429"/>
      <c r="E37" s="367"/>
      <c r="F37" s="530"/>
      <c r="G37" s="372"/>
      <c r="H37" s="372"/>
    </row>
    <row r="38" spans="1:8">
      <c r="A38" s="698"/>
      <c r="B38" s="703"/>
      <c r="C38" s="354" t="s">
        <v>2398</v>
      </c>
      <c r="E38" s="355"/>
      <c r="F38" s="531"/>
      <c r="G38" s="503"/>
      <c r="H38" s="503">
        <f>SUM(H7:H37)</f>
        <v>0</v>
      </c>
    </row>
    <row r="39" spans="1:8">
      <c r="A39" s="698"/>
      <c r="B39" s="703"/>
      <c r="C39" s="354"/>
      <c r="D39" s="217"/>
      <c r="E39" s="355"/>
      <c r="F39" s="531"/>
      <c r="G39" s="503"/>
      <c r="H39" s="503"/>
    </row>
    <row r="40" spans="1:8" ht="20.25" customHeight="1">
      <c r="A40" s="697" t="s">
        <v>2353</v>
      </c>
      <c r="B40" s="697"/>
      <c r="C40" s="345" t="s">
        <v>2397</v>
      </c>
      <c r="D40" s="217"/>
      <c r="E40" s="341"/>
      <c r="F40" s="364"/>
      <c r="G40" s="503"/>
      <c r="H40" s="503"/>
    </row>
    <row r="41" spans="1:8">
      <c r="A41" s="697"/>
      <c r="B41" s="697"/>
      <c r="C41" s="345"/>
      <c r="E41" s="341"/>
      <c r="F41" s="364"/>
      <c r="G41" s="503"/>
      <c r="H41" s="503"/>
    </row>
    <row r="42" spans="1:8">
      <c r="A42" s="698">
        <v>2</v>
      </c>
      <c r="B42" s="697">
        <v>1</v>
      </c>
      <c r="C42" s="344" t="s">
        <v>2396</v>
      </c>
      <c r="D42" s="219"/>
      <c r="E42" s="341"/>
      <c r="F42" s="364"/>
      <c r="G42" s="503"/>
      <c r="H42" s="503"/>
    </row>
    <row r="43" spans="1:8" ht="51">
      <c r="A43" s="698"/>
      <c r="B43" s="697"/>
      <c r="C43" s="344" t="s">
        <v>5238</v>
      </c>
      <c r="D43" s="220"/>
      <c r="E43" s="341"/>
      <c r="F43" s="364"/>
      <c r="G43" s="503"/>
      <c r="H43" s="503"/>
    </row>
    <row r="44" spans="1:8">
      <c r="A44" s="698"/>
      <c r="B44" s="697"/>
      <c r="C44" s="343" t="s">
        <v>2395</v>
      </c>
      <c r="D44" s="220"/>
      <c r="E44" s="346" t="s">
        <v>3965</v>
      </c>
      <c r="F44" s="352">
        <v>20</v>
      </c>
      <c r="G44" s="503"/>
      <c r="H44" s="503">
        <f>F44*G44</f>
        <v>0</v>
      </c>
    </row>
    <row r="45" spans="1:8">
      <c r="A45" s="698"/>
      <c r="B45" s="697"/>
      <c r="C45" s="343"/>
      <c r="D45" s="220"/>
      <c r="E45" s="346"/>
      <c r="F45" s="352"/>
      <c r="G45" s="503"/>
      <c r="H45" s="503"/>
    </row>
    <row r="46" spans="1:8" ht="38.25">
      <c r="A46" s="698">
        <v>2</v>
      </c>
      <c r="B46" s="697">
        <v>2</v>
      </c>
      <c r="C46" s="344" t="s">
        <v>5239</v>
      </c>
      <c r="D46" s="220"/>
      <c r="E46" s="341"/>
      <c r="F46" s="364"/>
      <c r="G46" s="503"/>
      <c r="H46" s="503"/>
    </row>
    <row r="47" spans="1:8">
      <c r="A47" s="698"/>
      <c r="B47" s="697"/>
      <c r="C47" s="347" t="s">
        <v>2393</v>
      </c>
      <c r="D47" s="220"/>
      <c r="E47" s="346"/>
      <c r="F47" s="352"/>
      <c r="G47" s="503"/>
      <c r="H47" s="503"/>
    </row>
    <row r="48" spans="1:8">
      <c r="A48" s="698"/>
      <c r="B48" s="697"/>
      <c r="C48" s="343" t="s">
        <v>2392</v>
      </c>
      <c r="D48" s="219"/>
      <c r="E48" s="346" t="s">
        <v>302</v>
      </c>
      <c r="F48" s="365">
        <v>28</v>
      </c>
      <c r="G48" s="503"/>
      <c r="H48" s="503">
        <f>F48*G48</f>
        <v>0</v>
      </c>
    </row>
    <row r="49" spans="1:8">
      <c r="A49" s="698"/>
      <c r="B49" s="697"/>
      <c r="C49" s="343"/>
      <c r="D49" s="220"/>
      <c r="E49" s="346"/>
      <c r="F49" s="365"/>
      <c r="G49" s="503"/>
      <c r="H49" s="503"/>
    </row>
    <row r="50" spans="1:8" ht="25.5">
      <c r="A50" s="698">
        <v>2</v>
      </c>
      <c r="B50" s="706" t="s">
        <v>2351</v>
      </c>
      <c r="C50" s="353" t="s">
        <v>4833</v>
      </c>
      <c r="D50" s="220"/>
      <c r="E50" s="487" t="s">
        <v>760</v>
      </c>
      <c r="F50" s="529">
        <v>1</v>
      </c>
      <c r="G50" s="503"/>
      <c r="H50" s="503">
        <f>F50*G50</f>
        <v>0</v>
      </c>
    </row>
    <row r="51" spans="1:8">
      <c r="A51" s="704"/>
      <c r="B51" s="707"/>
      <c r="C51" s="349"/>
      <c r="D51" s="224"/>
      <c r="E51" s="488"/>
      <c r="F51" s="530"/>
      <c r="G51" s="372"/>
      <c r="H51" s="372"/>
    </row>
    <row r="52" spans="1:8">
      <c r="A52" s="698"/>
      <c r="B52" s="697"/>
      <c r="C52" s="348" t="s">
        <v>2390</v>
      </c>
      <c r="D52" s="193"/>
      <c r="E52" s="341"/>
      <c r="F52" s="531"/>
      <c r="G52" s="503"/>
      <c r="H52" s="503">
        <f>SUM(H44:H51)</f>
        <v>0</v>
      </c>
    </row>
    <row r="53" spans="1:8">
      <c r="A53" s="698"/>
      <c r="B53" s="697"/>
      <c r="C53" s="348"/>
      <c r="E53" s="341"/>
      <c r="F53" s="531"/>
      <c r="G53" s="503"/>
      <c r="H53" s="503"/>
    </row>
    <row r="54" spans="1:8">
      <c r="A54" s="697" t="s">
        <v>2389</v>
      </c>
      <c r="B54" s="697"/>
      <c r="C54" s="345" t="s">
        <v>2388</v>
      </c>
      <c r="E54" s="341"/>
      <c r="F54" s="364"/>
      <c r="G54" s="503"/>
      <c r="H54" s="503"/>
    </row>
    <row r="55" spans="1:8">
      <c r="A55" s="698"/>
      <c r="B55" s="697"/>
      <c r="C55" s="344"/>
      <c r="D55" s="217"/>
      <c r="E55" s="341"/>
      <c r="F55" s="364"/>
      <c r="G55" s="503"/>
      <c r="H55" s="503"/>
    </row>
    <row r="56" spans="1:8">
      <c r="A56" s="698"/>
      <c r="B56" s="697"/>
      <c r="C56" s="1352" t="s">
        <v>2387</v>
      </c>
      <c r="D56" s="1352"/>
      <c r="E56" s="1352"/>
      <c r="F56" s="1352"/>
      <c r="G56" s="503"/>
      <c r="H56" s="503"/>
    </row>
    <row r="57" spans="1:8">
      <c r="A57" s="698"/>
      <c r="B57" s="697"/>
      <c r="C57" s="356"/>
      <c r="D57" s="199"/>
      <c r="E57" s="357"/>
      <c r="F57" s="532"/>
      <c r="G57" s="503"/>
      <c r="H57" s="503"/>
    </row>
    <row r="58" spans="1:8">
      <c r="A58" s="698"/>
      <c r="B58" s="697"/>
      <c r="C58" s="358"/>
      <c r="D58" s="201"/>
      <c r="E58" s="341"/>
      <c r="F58" s="365"/>
      <c r="G58" s="503"/>
      <c r="H58" s="503"/>
    </row>
    <row r="59" spans="1:8" ht="51">
      <c r="A59" s="698">
        <v>3</v>
      </c>
      <c r="B59" s="708">
        <v>2</v>
      </c>
      <c r="C59" s="344" t="s">
        <v>2386</v>
      </c>
      <c r="E59" s="341"/>
      <c r="F59" s="364"/>
      <c r="G59" s="503"/>
      <c r="H59" s="503"/>
    </row>
    <row r="60" spans="1:8">
      <c r="A60" s="698"/>
      <c r="B60" s="708"/>
      <c r="C60" s="358" t="s">
        <v>2385</v>
      </c>
      <c r="E60" s="489" t="s">
        <v>760</v>
      </c>
      <c r="F60" s="533">
        <v>30</v>
      </c>
      <c r="G60" s="503"/>
      <c r="H60" s="503">
        <f t="shared" ref="H60:H82" si="0">F60*G60</f>
        <v>0</v>
      </c>
    </row>
    <row r="61" spans="1:8">
      <c r="A61" s="698"/>
      <c r="B61" s="708"/>
      <c r="C61" s="358"/>
      <c r="E61" s="489"/>
      <c r="F61" s="533"/>
      <c r="G61" s="503"/>
      <c r="H61" s="503"/>
    </row>
    <row r="62" spans="1:8" ht="51">
      <c r="A62" s="698">
        <v>3</v>
      </c>
      <c r="B62" s="708">
        <v>3</v>
      </c>
      <c r="C62" s="351" t="s">
        <v>4183</v>
      </c>
      <c r="E62" s="489"/>
      <c r="F62" s="533"/>
      <c r="G62" s="503"/>
      <c r="H62" s="503"/>
    </row>
    <row r="63" spans="1:8">
      <c r="A63" s="698"/>
      <c r="B63" s="709"/>
      <c r="C63" s="344" t="s">
        <v>2384</v>
      </c>
      <c r="D63" s="193"/>
      <c r="E63" s="489" t="s">
        <v>302</v>
      </c>
      <c r="F63" s="352">
        <v>21</v>
      </c>
      <c r="G63" s="503"/>
      <c r="H63" s="503">
        <f t="shared" si="0"/>
        <v>0</v>
      </c>
    </row>
    <row r="64" spans="1:8">
      <c r="A64" s="698"/>
      <c r="B64" s="708"/>
      <c r="C64" s="359"/>
      <c r="E64" s="489"/>
      <c r="F64" s="533"/>
      <c r="G64" s="503"/>
      <c r="H64" s="503"/>
    </row>
    <row r="65" spans="1:8" ht="25.5">
      <c r="A65" s="698">
        <v>3</v>
      </c>
      <c r="B65" s="697">
        <v>4</v>
      </c>
      <c r="C65" s="344" t="s">
        <v>2383</v>
      </c>
      <c r="E65" s="341"/>
      <c r="F65" s="364"/>
      <c r="G65" s="503"/>
      <c r="H65" s="503"/>
    </row>
    <row r="66" spans="1:8">
      <c r="A66" s="698"/>
      <c r="B66" s="697"/>
      <c r="C66" s="344" t="s">
        <v>2382</v>
      </c>
      <c r="E66" s="489" t="s">
        <v>302</v>
      </c>
      <c r="F66" s="365">
        <v>31</v>
      </c>
      <c r="G66" s="503"/>
      <c r="H66" s="503">
        <f t="shared" si="0"/>
        <v>0</v>
      </c>
    </row>
    <row r="67" spans="1:8">
      <c r="A67" s="698"/>
      <c r="B67" s="697"/>
      <c r="C67" s="344"/>
      <c r="D67" s="193"/>
      <c r="E67" s="489"/>
      <c r="F67" s="365"/>
      <c r="G67" s="503"/>
      <c r="H67" s="503"/>
    </row>
    <row r="68" spans="1:8" ht="38.25">
      <c r="A68" s="698">
        <v>3</v>
      </c>
      <c r="B68" s="697">
        <v>5</v>
      </c>
      <c r="C68" s="351" t="s">
        <v>4825</v>
      </c>
      <c r="E68" s="489" t="s">
        <v>302</v>
      </c>
      <c r="F68" s="365">
        <v>46</v>
      </c>
      <c r="G68" s="503"/>
      <c r="H68" s="503">
        <f t="shared" si="0"/>
        <v>0</v>
      </c>
    </row>
    <row r="69" spans="1:8">
      <c r="A69" s="698"/>
      <c r="B69" s="697"/>
      <c r="C69" s="360"/>
      <c r="E69" s="341"/>
      <c r="F69" s="364"/>
      <c r="G69" s="503"/>
      <c r="H69" s="503"/>
    </row>
    <row r="70" spans="1:8" ht="25.5">
      <c r="A70" s="698">
        <v>3</v>
      </c>
      <c r="B70" s="697">
        <v>6</v>
      </c>
      <c r="C70" s="430" t="s">
        <v>2381</v>
      </c>
      <c r="E70" s="341"/>
      <c r="F70" s="364"/>
      <c r="G70" s="503"/>
      <c r="H70" s="503"/>
    </row>
    <row r="71" spans="1:8">
      <c r="A71" s="698"/>
      <c r="B71" s="697"/>
      <c r="C71" s="360" t="s">
        <v>2380</v>
      </c>
      <c r="E71" s="341" t="s">
        <v>302</v>
      </c>
      <c r="F71" s="364">
        <v>13</v>
      </c>
      <c r="G71" s="503"/>
      <c r="H71" s="503">
        <f t="shared" si="0"/>
        <v>0</v>
      </c>
    </row>
    <row r="72" spans="1:8">
      <c r="A72" s="698"/>
      <c r="B72" s="697"/>
      <c r="C72" s="360"/>
      <c r="E72" s="341"/>
      <c r="F72" s="364"/>
      <c r="G72" s="503"/>
      <c r="H72" s="503"/>
    </row>
    <row r="73" spans="1:8" ht="51">
      <c r="A73" s="698">
        <v>3</v>
      </c>
      <c r="B73" s="697">
        <v>7</v>
      </c>
      <c r="C73" s="430" t="s">
        <v>2379</v>
      </c>
      <c r="D73" s="193"/>
      <c r="E73" s="341" t="s">
        <v>302</v>
      </c>
      <c r="F73" s="364">
        <v>28</v>
      </c>
      <c r="G73" s="503"/>
      <c r="H73" s="503">
        <f t="shared" si="0"/>
        <v>0</v>
      </c>
    </row>
    <row r="74" spans="1:8">
      <c r="A74" s="698"/>
      <c r="B74" s="697"/>
      <c r="C74" s="351"/>
      <c r="E74" s="341"/>
      <c r="F74" s="364"/>
      <c r="G74" s="503"/>
      <c r="H74" s="503"/>
    </row>
    <row r="75" spans="1:8">
      <c r="A75" s="698">
        <v>3</v>
      </c>
      <c r="B75" s="710" t="s">
        <v>2378</v>
      </c>
      <c r="C75" s="344" t="s">
        <v>2377</v>
      </c>
      <c r="E75" s="341"/>
      <c r="F75" s="364"/>
      <c r="G75" s="503"/>
      <c r="H75" s="503"/>
    </row>
    <row r="76" spans="1:8">
      <c r="A76" s="698"/>
      <c r="B76" s="710"/>
      <c r="C76" s="344" t="s">
        <v>2376</v>
      </c>
      <c r="E76" s="341" t="s">
        <v>302</v>
      </c>
      <c r="F76" s="364">
        <v>30</v>
      </c>
      <c r="G76" s="503"/>
      <c r="H76" s="503">
        <f t="shared" si="0"/>
        <v>0</v>
      </c>
    </row>
    <row r="77" spans="1:8">
      <c r="A77" s="698"/>
      <c r="B77" s="710"/>
      <c r="C77" s="344" t="s">
        <v>2375</v>
      </c>
      <c r="D77" s="193"/>
      <c r="E77" s="341" t="s">
        <v>302</v>
      </c>
      <c r="F77" s="364">
        <v>30</v>
      </c>
      <c r="G77" s="503"/>
      <c r="H77" s="503">
        <f t="shared" si="0"/>
        <v>0</v>
      </c>
    </row>
    <row r="78" spans="1:8">
      <c r="A78" s="698"/>
      <c r="B78" s="710"/>
      <c r="C78" s="344" t="s">
        <v>2374</v>
      </c>
      <c r="E78" s="341" t="s">
        <v>302</v>
      </c>
      <c r="F78" s="364">
        <v>30</v>
      </c>
      <c r="G78" s="503"/>
      <c r="H78" s="503">
        <f t="shared" si="0"/>
        <v>0</v>
      </c>
    </row>
    <row r="79" spans="1:8">
      <c r="A79" s="698"/>
      <c r="B79" s="710"/>
      <c r="C79" s="344"/>
      <c r="E79" s="341"/>
      <c r="F79" s="364"/>
      <c r="G79" s="503"/>
      <c r="H79" s="503"/>
    </row>
    <row r="80" spans="1:8">
      <c r="A80" s="698">
        <v>3</v>
      </c>
      <c r="B80" s="697">
        <v>9</v>
      </c>
      <c r="C80" s="351" t="s">
        <v>2373</v>
      </c>
      <c r="E80" s="366" t="s">
        <v>302</v>
      </c>
      <c r="F80" s="364">
        <v>31</v>
      </c>
      <c r="G80" s="505"/>
      <c r="H80" s="503">
        <f t="shared" si="0"/>
        <v>0</v>
      </c>
    </row>
    <row r="81" spans="1:9">
      <c r="A81" s="698"/>
      <c r="B81" s="710"/>
      <c r="C81" s="344"/>
      <c r="E81" s="341"/>
      <c r="F81" s="364"/>
      <c r="G81" s="503"/>
      <c r="H81" s="503"/>
    </row>
    <row r="82" spans="1:9" s="361" customFormat="1">
      <c r="A82" s="698">
        <v>3</v>
      </c>
      <c r="B82" s="703">
        <v>10</v>
      </c>
      <c r="C82" s="351" t="s">
        <v>2372</v>
      </c>
      <c r="D82" s="197"/>
      <c r="E82" s="355" t="s">
        <v>760</v>
      </c>
      <c r="F82" s="529">
        <v>1</v>
      </c>
      <c r="G82" s="503"/>
      <c r="H82" s="503">
        <f t="shared" si="0"/>
        <v>0</v>
      </c>
      <c r="I82" s="341"/>
    </row>
    <row r="83" spans="1:9">
      <c r="A83" s="711"/>
      <c r="B83" s="712"/>
      <c r="C83" s="362"/>
      <c r="E83" s="490"/>
      <c r="F83" s="534"/>
      <c r="G83" s="506"/>
      <c r="H83" s="506"/>
    </row>
    <row r="84" spans="1:9">
      <c r="A84" s="698"/>
      <c r="B84" s="697"/>
      <c r="C84" s="348" t="s">
        <v>2371</v>
      </c>
      <c r="D84" s="193"/>
      <c r="E84" s="341"/>
      <c r="F84" s="531"/>
      <c r="G84" s="503"/>
      <c r="H84" s="503">
        <f>SUM(H60:H83)</f>
        <v>0</v>
      </c>
    </row>
    <row r="85" spans="1:9">
      <c r="A85" s="698"/>
      <c r="B85" s="697"/>
      <c r="C85" s="348"/>
      <c r="E85" s="341"/>
      <c r="F85" s="531"/>
      <c r="G85" s="503"/>
      <c r="H85" s="503"/>
    </row>
    <row r="86" spans="1:9">
      <c r="A86" s="698"/>
      <c r="B86" s="697"/>
      <c r="C86" s="348"/>
      <c r="E86" s="341"/>
      <c r="F86" s="531"/>
      <c r="G86" s="503"/>
      <c r="H86" s="503"/>
    </row>
    <row r="87" spans="1:9" ht="21" customHeight="1">
      <c r="A87" s="697" t="s">
        <v>2370</v>
      </c>
      <c r="B87" s="697"/>
      <c r="C87" s="345" t="s">
        <v>2369</v>
      </c>
      <c r="E87" s="341"/>
      <c r="F87" s="531"/>
      <c r="G87" s="503"/>
      <c r="H87" s="503"/>
    </row>
    <row r="88" spans="1:9">
      <c r="A88" s="698"/>
      <c r="B88" s="697"/>
      <c r="C88" s="348"/>
      <c r="E88" s="341"/>
      <c r="F88" s="531"/>
      <c r="G88" s="503"/>
      <c r="H88" s="503"/>
    </row>
    <row r="89" spans="1:9" ht="89.25">
      <c r="A89" s="699">
        <v>4</v>
      </c>
      <c r="B89" s="697">
        <v>1</v>
      </c>
      <c r="C89" s="344" t="s">
        <v>2407</v>
      </c>
      <c r="D89" s="193"/>
      <c r="E89" s="341"/>
      <c r="F89" s="531"/>
      <c r="G89" s="503"/>
      <c r="H89" s="503"/>
    </row>
    <row r="90" spans="1:9" ht="15">
      <c r="A90" s="698"/>
      <c r="B90" s="697"/>
      <c r="C90" s="344" t="s">
        <v>3966</v>
      </c>
      <c r="D90" s="193"/>
      <c r="E90" s="346" t="s">
        <v>4824</v>
      </c>
      <c r="F90" s="531">
        <v>115</v>
      </c>
      <c r="G90" s="503"/>
      <c r="H90" s="503">
        <f>F90*G90</f>
        <v>0</v>
      </c>
    </row>
    <row r="91" spans="1:9">
      <c r="A91" s="698"/>
      <c r="B91" s="697"/>
      <c r="C91" s="348"/>
      <c r="E91" s="341"/>
      <c r="F91" s="531"/>
      <c r="G91" s="503"/>
      <c r="H91" s="503"/>
    </row>
    <row r="92" spans="1:9">
      <c r="A92" s="699">
        <v>4</v>
      </c>
      <c r="B92" s="697">
        <v>2</v>
      </c>
      <c r="C92" s="344" t="s">
        <v>2368</v>
      </c>
      <c r="E92" s="346"/>
      <c r="F92" s="531"/>
      <c r="G92" s="503"/>
      <c r="H92" s="503"/>
    </row>
    <row r="93" spans="1:9" ht="153">
      <c r="A93" s="699"/>
      <c r="B93" s="697"/>
      <c r="C93" s="423" t="s">
        <v>2367</v>
      </c>
      <c r="E93" s="346"/>
      <c r="F93" s="531"/>
      <c r="G93" s="503"/>
      <c r="H93" s="503"/>
    </row>
    <row r="94" spans="1:9" ht="51">
      <c r="A94" s="699"/>
      <c r="B94" s="697"/>
      <c r="C94" s="344" t="s">
        <v>5256</v>
      </c>
      <c r="D94" s="193"/>
      <c r="E94" s="346"/>
      <c r="F94" s="531"/>
      <c r="G94" s="503"/>
      <c r="H94" s="503"/>
    </row>
    <row r="95" spans="1:9" ht="15">
      <c r="A95" s="699"/>
      <c r="B95" s="697"/>
      <c r="C95" s="344" t="s">
        <v>2366</v>
      </c>
      <c r="E95" s="346" t="s">
        <v>4824</v>
      </c>
      <c r="F95" s="531">
        <v>250</v>
      </c>
      <c r="G95" s="503"/>
      <c r="H95" s="503">
        <f>F95*G95</f>
        <v>0</v>
      </c>
    </row>
    <row r="96" spans="1:9" ht="15">
      <c r="A96" s="699"/>
      <c r="B96" s="697"/>
      <c r="C96" s="344" t="s">
        <v>2365</v>
      </c>
      <c r="E96" s="346" t="s">
        <v>4824</v>
      </c>
      <c r="F96" s="531">
        <v>200</v>
      </c>
      <c r="G96" s="503"/>
      <c r="H96" s="503">
        <f>F96*G96</f>
        <v>0</v>
      </c>
    </row>
    <row r="97" spans="1:8">
      <c r="A97" s="699"/>
      <c r="B97" s="697"/>
      <c r="C97" s="344"/>
      <c r="E97" s="346"/>
      <c r="F97" s="531"/>
      <c r="G97" s="503"/>
      <c r="H97" s="503">
        <f>F97*G97</f>
        <v>0</v>
      </c>
    </row>
    <row r="98" spans="1:8" ht="114.75">
      <c r="A98" s="699">
        <v>4</v>
      </c>
      <c r="B98" s="697">
        <v>3</v>
      </c>
      <c r="C98" s="344" t="s">
        <v>2364</v>
      </c>
      <c r="D98" s="193"/>
      <c r="E98" s="346" t="s">
        <v>302</v>
      </c>
      <c r="F98" s="531">
        <v>21</v>
      </c>
      <c r="G98" s="503"/>
      <c r="H98" s="503">
        <f>F98*G98</f>
        <v>0</v>
      </c>
    </row>
    <row r="99" spans="1:8">
      <c r="A99" s="699"/>
      <c r="B99" s="697"/>
      <c r="C99" s="344" t="s">
        <v>4187</v>
      </c>
      <c r="E99" s="346"/>
      <c r="F99" s="531"/>
      <c r="G99" s="503"/>
      <c r="H99" s="503"/>
    </row>
    <row r="100" spans="1:8">
      <c r="A100" s="699"/>
      <c r="B100" s="697"/>
      <c r="C100" s="349"/>
      <c r="E100" s="346"/>
      <c r="F100" s="531"/>
      <c r="G100" s="503"/>
      <c r="H100" s="503"/>
    </row>
    <row r="101" spans="1:8">
      <c r="A101" s="699"/>
      <c r="B101" s="697"/>
      <c r="C101" s="344"/>
      <c r="E101" s="346"/>
      <c r="F101" s="531"/>
      <c r="G101" s="503"/>
      <c r="H101" s="371"/>
    </row>
    <row r="102" spans="1:8" ht="15.75" customHeight="1">
      <c r="A102" s="698"/>
      <c r="B102" s="713"/>
      <c r="C102" s="1351" t="s">
        <v>2363</v>
      </c>
      <c r="D102" s="1351"/>
      <c r="E102" s="1351"/>
      <c r="F102" s="1351"/>
      <c r="G102" s="503"/>
      <c r="H102" s="503">
        <f>SUM(H90:H98)</f>
        <v>0</v>
      </c>
    </row>
    <row r="103" spans="1:8">
      <c r="A103" s="699"/>
      <c r="B103" s="697"/>
      <c r="C103" s="344"/>
      <c r="E103" s="341"/>
      <c r="F103" s="531"/>
      <c r="G103" s="503"/>
      <c r="H103" s="503"/>
    </row>
    <row r="104" spans="1:8">
      <c r="A104" s="698"/>
      <c r="B104" s="697"/>
      <c r="C104" s="348"/>
      <c r="E104" s="341"/>
      <c r="F104" s="531"/>
      <c r="G104" s="503"/>
      <c r="H104" s="503"/>
    </row>
    <row r="105" spans="1:8">
      <c r="A105" s="697" t="s">
        <v>2406</v>
      </c>
      <c r="B105" s="697"/>
      <c r="C105" s="345" t="s">
        <v>2140</v>
      </c>
      <c r="D105" s="193"/>
      <c r="E105" s="341"/>
      <c r="F105" s="364"/>
      <c r="G105" s="503"/>
      <c r="H105" s="503"/>
    </row>
    <row r="106" spans="1:8">
      <c r="A106" s="698"/>
      <c r="B106" s="697"/>
      <c r="C106" s="345"/>
      <c r="E106" s="341"/>
      <c r="F106" s="364"/>
      <c r="G106" s="503"/>
      <c r="H106" s="503"/>
    </row>
    <row r="107" spans="1:8" ht="51">
      <c r="A107" s="698"/>
      <c r="B107" s="697"/>
      <c r="C107" s="356" t="s">
        <v>2352</v>
      </c>
      <c r="E107" s="341"/>
      <c r="F107" s="364"/>
      <c r="G107" s="503"/>
      <c r="H107" s="503"/>
    </row>
    <row r="108" spans="1:8">
      <c r="A108" s="698"/>
      <c r="B108" s="697"/>
      <c r="C108" s="356"/>
      <c r="E108" s="341"/>
      <c r="F108" s="364"/>
      <c r="G108" s="503"/>
      <c r="H108" s="503"/>
    </row>
    <row r="109" spans="1:8" ht="78.75">
      <c r="A109" s="698">
        <v>5</v>
      </c>
      <c r="B109" s="703">
        <v>1</v>
      </c>
      <c r="C109" s="363" t="s">
        <v>4826</v>
      </c>
      <c r="E109" s="341" t="s">
        <v>4827</v>
      </c>
      <c r="F109" s="364">
        <v>27.6</v>
      </c>
      <c r="G109" s="503"/>
      <c r="H109" s="503">
        <f t="shared" ref="H109:H117" si="1">F109*G109</f>
        <v>0</v>
      </c>
    </row>
    <row r="110" spans="1:8">
      <c r="A110" s="698"/>
      <c r="B110" s="703"/>
      <c r="C110" s="344"/>
      <c r="E110" s="341"/>
      <c r="F110" s="364"/>
      <c r="G110" s="503"/>
      <c r="H110" s="503"/>
    </row>
    <row r="111" spans="1:8" ht="53.25">
      <c r="A111" s="698">
        <v>5</v>
      </c>
      <c r="B111" s="703">
        <v>2</v>
      </c>
      <c r="C111" s="344" t="s">
        <v>4828</v>
      </c>
      <c r="E111" s="341" t="s">
        <v>4827</v>
      </c>
      <c r="F111" s="364">
        <v>13.8</v>
      </c>
      <c r="G111" s="503"/>
      <c r="H111" s="503">
        <f t="shared" si="1"/>
        <v>0</v>
      </c>
    </row>
    <row r="112" spans="1:8">
      <c r="A112" s="698"/>
      <c r="B112" s="703"/>
      <c r="C112" s="344"/>
      <c r="E112" s="341"/>
      <c r="F112" s="364"/>
      <c r="G112" s="503"/>
      <c r="H112" s="503"/>
    </row>
    <row r="113" spans="1:9" ht="40.5">
      <c r="A113" s="698">
        <v>5</v>
      </c>
      <c r="B113" s="706" t="s">
        <v>2351</v>
      </c>
      <c r="C113" s="344" t="s">
        <v>4829</v>
      </c>
      <c r="E113" s="341" t="s">
        <v>4827</v>
      </c>
      <c r="F113" s="364">
        <v>13.8</v>
      </c>
      <c r="G113" s="503"/>
      <c r="H113" s="503">
        <f t="shared" si="1"/>
        <v>0</v>
      </c>
    </row>
    <row r="114" spans="1:9">
      <c r="A114" s="698"/>
      <c r="B114" s="706"/>
      <c r="C114" s="344"/>
      <c r="E114" s="341"/>
      <c r="F114" s="365"/>
      <c r="G114" s="503"/>
      <c r="H114" s="503"/>
    </row>
    <row r="115" spans="1:9" s="361" customFormat="1" ht="63.75">
      <c r="A115" s="698">
        <v>5</v>
      </c>
      <c r="B115" s="706" t="s">
        <v>2350</v>
      </c>
      <c r="C115" s="423" t="s">
        <v>2349</v>
      </c>
      <c r="D115" s="197"/>
      <c r="E115" s="341"/>
      <c r="F115" s="364"/>
      <c r="G115" s="505"/>
      <c r="H115" s="503"/>
      <c r="I115" s="366"/>
    </row>
    <row r="116" spans="1:9" s="361" customFormat="1">
      <c r="A116" s="714"/>
      <c r="B116" s="706"/>
      <c r="C116" s="344" t="s">
        <v>2348</v>
      </c>
      <c r="D116" s="197"/>
      <c r="E116" s="341" t="s">
        <v>760</v>
      </c>
      <c r="F116" s="364">
        <v>1</v>
      </c>
      <c r="G116" s="503"/>
      <c r="H116" s="503">
        <f t="shared" si="1"/>
        <v>0</v>
      </c>
      <c r="I116" s="366"/>
    </row>
    <row r="117" spans="1:9">
      <c r="A117" s="698"/>
      <c r="B117" s="706"/>
      <c r="C117" s="344" t="s">
        <v>2347</v>
      </c>
      <c r="D117" s="193"/>
      <c r="E117" s="341" t="s">
        <v>760</v>
      </c>
      <c r="F117" s="364">
        <v>1</v>
      </c>
      <c r="G117" s="503"/>
      <c r="H117" s="503">
        <f t="shared" si="1"/>
        <v>0</v>
      </c>
    </row>
    <row r="118" spans="1:9">
      <c r="A118" s="704"/>
      <c r="B118" s="707"/>
      <c r="C118" s="349"/>
      <c r="E118" s="367"/>
      <c r="F118" s="535"/>
      <c r="G118" s="372"/>
      <c r="H118" s="372"/>
    </row>
    <row r="119" spans="1:9">
      <c r="A119" s="698"/>
      <c r="B119" s="703"/>
      <c r="C119" s="354" t="s">
        <v>2346</v>
      </c>
      <c r="E119" s="355"/>
      <c r="F119" s="391"/>
      <c r="G119" s="505"/>
      <c r="H119" s="505">
        <f>SUM(H109:H118)</f>
        <v>0</v>
      </c>
    </row>
    <row r="120" spans="1:9">
      <c r="A120" s="698"/>
      <c r="B120" s="703"/>
      <c r="C120" s="354"/>
      <c r="E120" s="355"/>
      <c r="F120" s="391"/>
      <c r="G120" s="505"/>
      <c r="H120" s="505"/>
    </row>
    <row r="121" spans="1:9">
      <c r="A121" s="698"/>
      <c r="B121" s="703"/>
      <c r="C121" s="354"/>
      <c r="E121" s="355"/>
      <c r="F121" s="391"/>
      <c r="G121" s="505"/>
      <c r="H121" s="505"/>
    </row>
    <row r="122" spans="1:9">
      <c r="A122" s="1347" t="s">
        <v>2344</v>
      </c>
      <c r="B122" s="1348"/>
      <c r="C122" s="1348"/>
      <c r="D122" s="1348"/>
      <c r="E122" s="1348"/>
      <c r="F122" s="1348"/>
      <c r="G122" s="739"/>
      <c r="H122" s="740"/>
    </row>
    <row r="123" spans="1:9">
      <c r="C123" s="344"/>
      <c r="D123" s="193"/>
      <c r="E123" s="341"/>
      <c r="F123" s="364"/>
      <c r="G123" s="371"/>
      <c r="H123" s="371"/>
    </row>
    <row r="124" spans="1:9">
      <c r="A124" s="697" t="s">
        <v>2362</v>
      </c>
      <c r="B124" s="697"/>
      <c r="C124" s="345" t="s">
        <v>2405</v>
      </c>
      <c r="E124" s="341"/>
      <c r="F124" s="364"/>
      <c r="G124" s="503"/>
      <c r="H124" s="503"/>
    </row>
    <row r="125" spans="1:9">
      <c r="A125" s="697"/>
      <c r="B125" s="697"/>
      <c r="C125" s="345"/>
      <c r="E125" s="341"/>
      <c r="F125" s="364"/>
      <c r="G125" s="503"/>
      <c r="H125" s="503"/>
    </row>
    <row r="126" spans="1:9" ht="25.5">
      <c r="A126" s="715">
        <v>6</v>
      </c>
      <c r="B126" s="715">
        <v>1</v>
      </c>
      <c r="C126" s="344" t="s">
        <v>2404</v>
      </c>
      <c r="E126" s="341" t="s">
        <v>760</v>
      </c>
      <c r="F126" s="364">
        <v>1</v>
      </c>
      <c r="G126" s="503"/>
      <c r="H126" s="503">
        <f>F126*G126</f>
        <v>0</v>
      </c>
      <c r="I126" s="346"/>
    </row>
    <row r="127" spans="1:9">
      <c r="A127" s="715"/>
      <c r="B127" s="715"/>
      <c r="C127" s="344"/>
      <c r="E127" s="341"/>
      <c r="F127" s="364"/>
      <c r="G127" s="503"/>
      <c r="H127" s="503"/>
      <c r="I127" s="346"/>
    </row>
    <row r="128" spans="1:9" ht="12" customHeight="1">
      <c r="A128" s="715">
        <v>6</v>
      </c>
      <c r="B128" s="715">
        <v>2</v>
      </c>
      <c r="C128" s="344" t="s">
        <v>2403</v>
      </c>
      <c r="E128" s="341"/>
      <c r="F128" s="364"/>
      <c r="G128" s="503"/>
      <c r="H128" s="503"/>
    </row>
    <row r="129" spans="1:8" ht="23.25" customHeight="1">
      <c r="A129" s="715"/>
      <c r="B129" s="715"/>
      <c r="C129" s="344" t="s">
        <v>2403</v>
      </c>
      <c r="E129" s="341"/>
      <c r="F129" s="364"/>
      <c r="G129" s="503"/>
      <c r="H129" s="503"/>
    </row>
    <row r="130" spans="1:8" ht="78.75" customHeight="1">
      <c r="A130" s="715"/>
      <c r="B130" s="715"/>
      <c r="C130" s="423" t="s">
        <v>5234</v>
      </c>
      <c r="D130" s="193"/>
      <c r="E130" s="341"/>
      <c r="F130" s="364"/>
      <c r="G130" s="503"/>
      <c r="H130" s="503"/>
    </row>
    <row r="131" spans="1:8" ht="57.75" customHeight="1">
      <c r="A131" s="715"/>
      <c r="B131" s="715"/>
      <c r="C131" s="344" t="s">
        <v>5235</v>
      </c>
      <c r="E131" s="341"/>
      <c r="F131" s="364"/>
      <c r="G131" s="503"/>
      <c r="H131" s="503"/>
    </row>
    <row r="132" spans="1:8" ht="51">
      <c r="A132" s="715"/>
      <c r="B132" s="714"/>
      <c r="C132" s="344" t="s">
        <v>5240</v>
      </c>
      <c r="E132" s="341"/>
      <c r="F132" s="364"/>
      <c r="G132" s="503"/>
      <c r="H132" s="503"/>
    </row>
    <row r="133" spans="1:8" ht="15">
      <c r="A133" s="715"/>
      <c r="B133" s="714"/>
      <c r="C133" s="344" t="s">
        <v>3960</v>
      </c>
      <c r="D133" s="193"/>
      <c r="E133" s="346" t="s">
        <v>4824</v>
      </c>
      <c r="F133" s="528">
        <v>90</v>
      </c>
      <c r="G133" s="503"/>
      <c r="H133" s="503">
        <f>F133*G133</f>
        <v>0</v>
      </c>
    </row>
    <row r="134" spans="1:8" ht="15">
      <c r="A134" s="715"/>
      <c r="B134" s="714"/>
      <c r="C134" s="344" t="s">
        <v>3961</v>
      </c>
      <c r="E134" s="346" t="s">
        <v>4824</v>
      </c>
      <c r="F134" s="528">
        <v>80</v>
      </c>
      <c r="G134" s="503"/>
      <c r="H134" s="503">
        <f>F134*G134</f>
        <v>0</v>
      </c>
    </row>
    <row r="135" spans="1:8" ht="15">
      <c r="A135" s="715"/>
      <c r="B135" s="714"/>
      <c r="C135" s="344" t="s">
        <v>3962</v>
      </c>
      <c r="E135" s="346" t="s">
        <v>4824</v>
      </c>
      <c r="F135" s="528">
        <v>110</v>
      </c>
      <c r="G135" s="503"/>
      <c r="H135" s="503">
        <f>F135*G135</f>
        <v>0</v>
      </c>
    </row>
    <row r="136" spans="1:8" ht="15">
      <c r="A136" s="715"/>
      <c r="B136" s="714"/>
      <c r="C136" s="344" t="s">
        <v>3963</v>
      </c>
      <c r="E136" s="346" t="s">
        <v>4824</v>
      </c>
      <c r="F136" s="528">
        <v>120</v>
      </c>
      <c r="G136" s="503"/>
      <c r="H136" s="503">
        <f>F136*G136</f>
        <v>0</v>
      </c>
    </row>
    <row r="137" spans="1:8">
      <c r="A137" s="715"/>
      <c r="B137" s="714"/>
      <c r="C137" s="344"/>
      <c r="E137" s="346"/>
      <c r="F137" s="528"/>
      <c r="G137" s="503"/>
      <c r="H137" s="503"/>
    </row>
    <row r="138" spans="1:8">
      <c r="A138" s="715">
        <v>6</v>
      </c>
      <c r="B138" s="715">
        <v>3</v>
      </c>
      <c r="C138" s="344" t="s">
        <v>2402</v>
      </c>
      <c r="D138" s="222"/>
      <c r="E138" s="341"/>
      <c r="F138" s="528"/>
      <c r="G138" s="503"/>
      <c r="H138" s="503"/>
    </row>
    <row r="139" spans="1:8" ht="63.75">
      <c r="A139" s="715"/>
      <c r="B139" s="715"/>
      <c r="C139" s="344" t="s">
        <v>5241</v>
      </c>
      <c r="D139" s="222"/>
      <c r="E139" s="341"/>
      <c r="F139" s="528"/>
      <c r="G139" s="503"/>
      <c r="H139" s="503"/>
    </row>
    <row r="140" spans="1:8" ht="63.75">
      <c r="A140" s="715"/>
      <c r="B140" s="714"/>
      <c r="C140" s="344" t="s">
        <v>5242</v>
      </c>
      <c r="D140" s="222"/>
      <c r="E140" s="341"/>
      <c r="F140" s="528"/>
      <c r="G140" s="503"/>
      <c r="H140" s="503"/>
    </row>
    <row r="141" spans="1:8" ht="15">
      <c r="A141" s="715"/>
      <c r="B141" s="714"/>
      <c r="C141" s="344" t="s">
        <v>3961</v>
      </c>
      <c r="D141" s="222"/>
      <c r="E141" s="346" t="s">
        <v>4824</v>
      </c>
      <c r="F141" s="528">
        <v>85</v>
      </c>
      <c r="G141" s="503"/>
      <c r="H141" s="503">
        <f>F141*G141</f>
        <v>0</v>
      </c>
    </row>
    <row r="142" spans="1:8" ht="15">
      <c r="A142" s="715"/>
      <c r="B142" s="714"/>
      <c r="C142" s="344" t="s">
        <v>3962</v>
      </c>
      <c r="D142" s="222"/>
      <c r="E142" s="346" t="s">
        <v>4824</v>
      </c>
      <c r="F142" s="528">
        <v>75</v>
      </c>
      <c r="G142" s="503"/>
      <c r="H142" s="503">
        <f>F142*G142</f>
        <v>0</v>
      </c>
    </row>
    <row r="143" spans="1:8" ht="15">
      <c r="A143" s="715"/>
      <c r="B143" s="714"/>
      <c r="C143" s="344" t="s">
        <v>3963</v>
      </c>
      <c r="D143" s="222"/>
      <c r="E143" s="346" t="s">
        <v>4824</v>
      </c>
      <c r="F143" s="528">
        <v>75</v>
      </c>
      <c r="G143" s="503"/>
      <c r="H143" s="503">
        <f>F143*G143</f>
        <v>0</v>
      </c>
    </row>
    <row r="144" spans="1:8">
      <c r="A144" s="715"/>
      <c r="B144" s="714"/>
      <c r="C144" s="344"/>
      <c r="E144" s="346"/>
      <c r="F144" s="528"/>
      <c r="G144" s="503"/>
      <c r="H144" s="503"/>
    </row>
    <row r="145" spans="1:8">
      <c r="A145" s="715">
        <v>6</v>
      </c>
      <c r="B145" s="715">
        <v>4</v>
      </c>
      <c r="C145" s="344" t="s">
        <v>2401</v>
      </c>
      <c r="E145" s="341"/>
      <c r="F145" s="528"/>
      <c r="G145" s="503"/>
      <c r="H145" s="503"/>
    </row>
    <row r="146" spans="1:8" ht="63.75">
      <c r="A146" s="715"/>
      <c r="B146" s="715"/>
      <c r="C146" s="344" t="s">
        <v>5248</v>
      </c>
      <c r="E146" s="341"/>
      <c r="F146" s="528"/>
      <c r="G146" s="503"/>
      <c r="H146" s="503"/>
    </row>
    <row r="147" spans="1:8" ht="51">
      <c r="A147" s="715"/>
      <c r="B147" s="714"/>
      <c r="C147" s="344" t="s">
        <v>5256</v>
      </c>
      <c r="E147" s="341"/>
      <c r="F147" s="528"/>
      <c r="G147" s="503"/>
      <c r="H147" s="503"/>
    </row>
    <row r="148" spans="1:8" ht="15">
      <c r="A148" s="715"/>
      <c r="B148" s="714"/>
      <c r="C148" s="344" t="s">
        <v>3964</v>
      </c>
      <c r="E148" s="346" t="s">
        <v>4824</v>
      </c>
      <c r="F148" s="528">
        <v>100</v>
      </c>
      <c r="G148" s="503"/>
      <c r="H148" s="503">
        <f>F148*G148</f>
        <v>0</v>
      </c>
    </row>
    <row r="149" spans="1:8" ht="38.25">
      <c r="A149" s="701">
        <v>6</v>
      </c>
      <c r="B149" s="701">
        <v>5</v>
      </c>
      <c r="C149" s="351" t="s">
        <v>2400</v>
      </c>
      <c r="D149" s="201"/>
      <c r="E149" s="350" t="s">
        <v>4824</v>
      </c>
      <c r="F149" s="352">
        <v>50</v>
      </c>
      <c r="G149" s="504"/>
      <c r="H149" s="503">
        <f>F149*G149</f>
        <v>0</v>
      </c>
    </row>
    <row r="150" spans="1:8">
      <c r="A150" s="716"/>
      <c r="B150" s="716"/>
      <c r="C150" s="351"/>
      <c r="D150" s="223"/>
      <c r="E150" s="350"/>
      <c r="F150" s="352"/>
      <c r="G150" s="504"/>
      <c r="H150" s="503"/>
    </row>
    <row r="151" spans="1:8" ht="25.5">
      <c r="A151" s="701">
        <v>6</v>
      </c>
      <c r="B151" s="701">
        <v>6</v>
      </c>
      <c r="C151" s="351" t="s">
        <v>4832</v>
      </c>
      <c r="D151" s="219"/>
      <c r="E151" s="486" t="s">
        <v>760</v>
      </c>
      <c r="F151" s="352">
        <v>1</v>
      </c>
      <c r="G151" s="504"/>
      <c r="H151" s="503">
        <f>F151*G151</f>
        <v>0</v>
      </c>
    </row>
    <row r="152" spans="1:8">
      <c r="A152" s="698"/>
      <c r="B152" s="698"/>
      <c r="C152" s="344"/>
      <c r="D152" s="220"/>
      <c r="E152" s="341"/>
      <c r="F152" s="365"/>
      <c r="G152" s="503"/>
      <c r="H152" s="503"/>
    </row>
    <row r="153" spans="1:8" ht="63.75">
      <c r="A153" s="698">
        <v>6</v>
      </c>
      <c r="B153" s="698">
        <v>7</v>
      </c>
      <c r="C153" s="344" t="s">
        <v>5251</v>
      </c>
      <c r="D153" s="220"/>
      <c r="E153" s="346"/>
      <c r="F153" s="365"/>
      <c r="G153" s="503"/>
      <c r="H153" s="503"/>
    </row>
    <row r="154" spans="1:8">
      <c r="A154" s="698"/>
      <c r="B154" s="698"/>
      <c r="C154" s="344" t="s">
        <v>2399</v>
      </c>
      <c r="D154" s="220"/>
      <c r="E154" s="346" t="s">
        <v>302</v>
      </c>
      <c r="F154" s="365">
        <v>1</v>
      </c>
      <c r="G154" s="503"/>
      <c r="H154" s="503">
        <f>F154*G154</f>
        <v>0</v>
      </c>
    </row>
    <row r="155" spans="1:8">
      <c r="A155" s="698"/>
      <c r="B155" s="698"/>
      <c r="C155" s="344" t="s">
        <v>4187</v>
      </c>
      <c r="D155" s="225"/>
      <c r="E155" s="346"/>
      <c r="F155" s="365"/>
      <c r="G155" s="503"/>
      <c r="H155" s="503"/>
    </row>
    <row r="156" spans="1:8">
      <c r="A156" s="698"/>
      <c r="B156" s="698"/>
      <c r="C156" s="349"/>
      <c r="D156" s="225"/>
      <c r="E156" s="346"/>
      <c r="F156" s="365"/>
      <c r="G156" s="503"/>
      <c r="H156" s="503"/>
    </row>
    <row r="157" spans="1:8">
      <c r="A157" s="698"/>
      <c r="B157" s="698"/>
      <c r="C157" s="344"/>
      <c r="D157" s="225"/>
      <c r="E157" s="341"/>
      <c r="F157" s="365"/>
      <c r="G157" s="503"/>
      <c r="H157" s="503"/>
    </row>
    <row r="158" spans="1:8" ht="38.25">
      <c r="A158" s="698">
        <v>6</v>
      </c>
      <c r="B158" s="717">
        <v>8</v>
      </c>
      <c r="C158" s="424" t="s">
        <v>4831</v>
      </c>
      <c r="D158" s="225"/>
      <c r="E158" s="355" t="s">
        <v>760</v>
      </c>
      <c r="F158" s="529">
        <v>1</v>
      </c>
      <c r="G158" s="503"/>
      <c r="H158" s="503">
        <f>F158*G158</f>
        <v>0</v>
      </c>
    </row>
    <row r="159" spans="1:8">
      <c r="A159" s="718"/>
      <c r="B159" s="718"/>
      <c r="C159" s="349"/>
      <c r="D159" s="225"/>
      <c r="E159" s="367"/>
      <c r="F159" s="530"/>
      <c r="G159" s="372"/>
      <c r="H159" s="372"/>
    </row>
    <row r="160" spans="1:8">
      <c r="B160" s="719"/>
      <c r="C160" s="354" t="s">
        <v>2398</v>
      </c>
      <c r="D160" s="230"/>
      <c r="E160" s="355"/>
      <c r="F160" s="531"/>
      <c r="G160" s="503"/>
      <c r="H160" s="503">
        <f>SUM(H126:H159)</f>
        <v>0</v>
      </c>
    </row>
    <row r="161" spans="1:8">
      <c r="B161" s="719"/>
      <c r="C161" s="354"/>
      <c r="D161" s="225"/>
      <c r="E161" s="355"/>
      <c r="F161" s="531"/>
      <c r="G161" s="503"/>
      <c r="H161" s="503"/>
    </row>
    <row r="162" spans="1:8">
      <c r="B162" s="719"/>
      <c r="C162" s="354"/>
      <c r="D162" s="225"/>
      <c r="E162" s="355"/>
      <c r="F162" s="531"/>
      <c r="G162" s="503"/>
      <c r="H162" s="503"/>
    </row>
    <row r="163" spans="1:8" ht="20.25" customHeight="1">
      <c r="A163" s="697" t="s">
        <v>2353</v>
      </c>
      <c r="B163" s="697"/>
      <c r="C163" s="345" t="s">
        <v>2397</v>
      </c>
      <c r="D163" s="225"/>
      <c r="E163" s="341"/>
      <c r="F163" s="364"/>
      <c r="G163" s="503"/>
      <c r="H163" s="503"/>
    </row>
    <row r="164" spans="1:8">
      <c r="A164" s="697"/>
      <c r="B164" s="697"/>
      <c r="C164" s="345"/>
      <c r="E164" s="341"/>
      <c r="F164" s="364"/>
      <c r="G164" s="503"/>
      <c r="H164" s="503"/>
    </row>
    <row r="165" spans="1:8">
      <c r="A165" s="698">
        <v>7</v>
      </c>
      <c r="B165" s="697">
        <v>1</v>
      </c>
      <c r="C165" s="344" t="s">
        <v>2396</v>
      </c>
      <c r="D165" s="226"/>
      <c r="E165" s="341"/>
      <c r="F165" s="364"/>
      <c r="G165" s="503"/>
      <c r="H165" s="503"/>
    </row>
    <row r="166" spans="1:8" ht="51">
      <c r="A166" s="698"/>
      <c r="B166" s="697"/>
      <c r="C166" s="344" t="s">
        <v>5254</v>
      </c>
      <c r="D166" s="226"/>
      <c r="E166" s="341"/>
      <c r="F166" s="364"/>
      <c r="G166" s="503"/>
      <c r="H166" s="503"/>
    </row>
    <row r="167" spans="1:8">
      <c r="A167" s="698"/>
      <c r="B167" s="697"/>
      <c r="C167" s="343" t="s">
        <v>2395</v>
      </c>
      <c r="D167" s="217"/>
      <c r="E167" s="346" t="s">
        <v>3965</v>
      </c>
      <c r="F167" s="352">
        <v>20</v>
      </c>
      <c r="G167" s="503"/>
      <c r="H167" s="503">
        <f t="shared" ref="H167:H173" si="2">F167*G167</f>
        <v>0</v>
      </c>
    </row>
    <row r="168" spans="1:8">
      <c r="A168" s="698"/>
      <c r="B168" s="697"/>
      <c r="C168" s="343"/>
      <c r="D168" s="217"/>
      <c r="E168" s="346"/>
      <c r="F168" s="352"/>
      <c r="G168" s="503"/>
      <c r="H168" s="503"/>
    </row>
    <row r="169" spans="1:8" ht="38.25">
      <c r="A169" s="698">
        <v>7</v>
      </c>
      <c r="B169" s="697">
        <v>2</v>
      </c>
      <c r="C169" s="344" t="s">
        <v>5243</v>
      </c>
      <c r="E169" s="341"/>
      <c r="F169" s="364"/>
      <c r="G169" s="503"/>
      <c r="H169" s="503"/>
    </row>
    <row r="170" spans="1:8">
      <c r="A170" s="698"/>
      <c r="B170" s="697"/>
      <c r="C170" s="347" t="s">
        <v>2393</v>
      </c>
      <c r="D170" s="217"/>
      <c r="E170" s="346"/>
      <c r="F170" s="352"/>
      <c r="G170" s="503"/>
      <c r="H170" s="503"/>
    </row>
    <row r="171" spans="1:8">
      <c r="A171" s="698"/>
      <c r="B171" s="697"/>
      <c r="C171" s="343" t="s">
        <v>2392</v>
      </c>
      <c r="D171" s="217"/>
      <c r="E171" s="346" t="s">
        <v>302</v>
      </c>
      <c r="F171" s="365">
        <v>12</v>
      </c>
      <c r="G171" s="503"/>
      <c r="H171" s="503">
        <f t="shared" si="2"/>
        <v>0</v>
      </c>
    </row>
    <row r="172" spans="1:8">
      <c r="A172" s="698"/>
      <c r="B172" s="697"/>
      <c r="C172" s="343"/>
      <c r="D172" s="217"/>
      <c r="E172" s="346"/>
      <c r="F172" s="365"/>
      <c r="G172" s="503"/>
      <c r="H172" s="503"/>
    </row>
    <row r="173" spans="1:8" ht="25.5">
      <c r="A173" s="704">
        <v>7</v>
      </c>
      <c r="B173" s="707" t="s">
        <v>2351</v>
      </c>
      <c r="C173" s="349" t="s">
        <v>4833</v>
      </c>
      <c r="D173" s="1269"/>
      <c r="E173" s="488" t="s">
        <v>760</v>
      </c>
      <c r="F173" s="530">
        <v>1</v>
      </c>
      <c r="G173" s="372"/>
      <c r="H173" s="372">
        <f t="shared" si="2"/>
        <v>0</v>
      </c>
    </row>
    <row r="174" spans="1:8">
      <c r="B174" s="720"/>
      <c r="C174" s="354" t="s">
        <v>2390</v>
      </c>
      <c r="D174" s="217"/>
      <c r="E174" s="487"/>
      <c r="F174" s="529"/>
      <c r="G174" s="503"/>
      <c r="H174" s="505">
        <f>SUM(H167:H173)</f>
        <v>0</v>
      </c>
    </row>
    <row r="175" spans="1:8">
      <c r="C175" s="348"/>
      <c r="D175" s="217"/>
      <c r="E175" s="341"/>
      <c r="F175" s="531"/>
      <c r="G175" s="503"/>
      <c r="H175" s="503"/>
    </row>
    <row r="176" spans="1:8">
      <c r="C176" s="348"/>
      <c r="D176" s="217"/>
      <c r="E176" s="341"/>
      <c r="F176" s="531"/>
      <c r="G176" s="503"/>
      <c r="H176" s="503"/>
    </row>
    <row r="177" spans="1:8">
      <c r="A177" s="697" t="s">
        <v>2389</v>
      </c>
      <c r="B177" s="697"/>
      <c r="C177" s="345" t="s">
        <v>2388</v>
      </c>
      <c r="D177" s="217"/>
      <c r="E177" s="341"/>
      <c r="F177" s="364"/>
      <c r="G177" s="503"/>
      <c r="H177" s="503"/>
    </row>
    <row r="178" spans="1:8">
      <c r="A178" s="698"/>
      <c r="B178" s="697"/>
      <c r="C178" s="344"/>
      <c r="E178" s="341"/>
      <c r="F178" s="364"/>
      <c r="G178" s="503"/>
      <c r="H178" s="503"/>
    </row>
    <row r="179" spans="1:8">
      <c r="A179" s="698"/>
      <c r="B179" s="697"/>
      <c r="C179" s="1352" t="s">
        <v>2387</v>
      </c>
      <c r="D179" s="1352"/>
      <c r="E179" s="1352"/>
      <c r="F179" s="1352"/>
      <c r="G179" s="503"/>
      <c r="H179" s="503"/>
    </row>
    <row r="180" spans="1:8">
      <c r="A180" s="698"/>
      <c r="B180" s="697"/>
      <c r="C180" s="356"/>
      <c r="D180" s="193"/>
      <c r="E180" s="357"/>
      <c r="F180" s="532"/>
      <c r="G180" s="503"/>
      <c r="H180" s="503"/>
    </row>
    <row r="181" spans="1:8" ht="63.75">
      <c r="A181" s="698">
        <v>8</v>
      </c>
      <c r="B181" s="708">
        <v>2</v>
      </c>
      <c r="C181" s="423" t="s">
        <v>4196</v>
      </c>
      <c r="E181" s="341"/>
      <c r="F181" s="364"/>
      <c r="G181" s="503"/>
      <c r="H181" s="503"/>
    </row>
    <row r="182" spans="1:8">
      <c r="A182" s="698"/>
      <c r="B182" s="708"/>
      <c r="C182" s="358" t="s">
        <v>2385</v>
      </c>
      <c r="E182" s="489" t="s">
        <v>302</v>
      </c>
      <c r="F182" s="533">
        <v>28</v>
      </c>
      <c r="G182" s="503"/>
      <c r="H182" s="503">
        <f>F182*G182</f>
        <v>0</v>
      </c>
    </row>
    <row r="183" spans="1:8">
      <c r="A183" s="698"/>
      <c r="B183" s="708"/>
      <c r="C183" s="358"/>
      <c r="E183" s="489"/>
      <c r="F183" s="533"/>
      <c r="G183" s="503"/>
      <c r="H183" s="503"/>
    </row>
    <row r="184" spans="1:8" ht="38.25">
      <c r="A184" s="698">
        <v>8</v>
      </c>
      <c r="B184" s="708">
        <v>3</v>
      </c>
      <c r="C184" s="351" t="s">
        <v>5255</v>
      </c>
      <c r="E184" s="489"/>
      <c r="F184" s="533"/>
      <c r="G184" s="503"/>
      <c r="H184" s="503"/>
    </row>
    <row r="185" spans="1:8">
      <c r="A185" s="698"/>
      <c r="B185" s="709"/>
      <c r="C185" s="344" t="s">
        <v>2384</v>
      </c>
      <c r="D185" s="210"/>
      <c r="E185" s="489" t="s">
        <v>302</v>
      </c>
      <c r="F185" s="352">
        <v>1</v>
      </c>
      <c r="G185" s="503"/>
      <c r="H185" s="503">
        <f t="shared" ref="H185:H206" si="3">F185*G185</f>
        <v>0</v>
      </c>
    </row>
    <row r="186" spans="1:8">
      <c r="A186" s="698"/>
      <c r="B186" s="708"/>
      <c r="C186" s="359"/>
      <c r="E186" s="489"/>
      <c r="F186" s="533"/>
      <c r="G186" s="503"/>
      <c r="H186" s="503"/>
    </row>
    <row r="187" spans="1:8" ht="25.5">
      <c r="A187" s="698">
        <v>8</v>
      </c>
      <c r="B187" s="697">
        <v>4</v>
      </c>
      <c r="C187" s="344" t="s">
        <v>2383</v>
      </c>
      <c r="D187" s="193"/>
      <c r="E187" s="341"/>
      <c r="F187" s="364"/>
      <c r="G187" s="503"/>
      <c r="H187" s="503"/>
    </row>
    <row r="188" spans="1:8">
      <c r="A188" s="698"/>
      <c r="B188" s="697"/>
      <c r="C188" s="344" t="s">
        <v>2382</v>
      </c>
      <c r="E188" s="489" t="s">
        <v>302</v>
      </c>
      <c r="F188" s="365">
        <v>29</v>
      </c>
      <c r="G188" s="503"/>
      <c r="H188" s="503">
        <f t="shared" si="3"/>
        <v>0</v>
      </c>
    </row>
    <row r="189" spans="1:8">
      <c r="A189" s="698"/>
      <c r="B189" s="697"/>
      <c r="C189" s="344"/>
      <c r="D189" s="222"/>
      <c r="E189" s="489"/>
      <c r="F189" s="365"/>
      <c r="G189" s="503"/>
      <c r="H189" s="503"/>
    </row>
    <row r="190" spans="1:8" ht="38.25">
      <c r="A190" s="698">
        <v>8</v>
      </c>
      <c r="B190" s="697">
        <v>5</v>
      </c>
      <c r="C190" s="351" t="s">
        <v>4825</v>
      </c>
      <c r="D190" s="193"/>
      <c r="E190" s="489" t="s">
        <v>302</v>
      </c>
      <c r="F190" s="365">
        <v>31</v>
      </c>
      <c r="G190" s="503"/>
      <c r="H190" s="503">
        <f t="shared" si="3"/>
        <v>0</v>
      </c>
    </row>
    <row r="191" spans="1:8">
      <c r="A191" s="698"/>
      <c r="B191" s="697"/>
      <c r="C191" s="360"/>
      <c r="E191" s="341"/>
      <c r="F191" s="364"/>
      <c r="G191" s="503"/>
      <c r="H191" s="503"/>
    </row>
    <row r="192" spans="1:8" ht="25.5">
      <c r="A192" s="698">
        <v>8</v>
      </c>
      <c r="B192" s="697">
        <v>6</v>
      </c>
      <c r="C192" s="430" t="s">
        <v>2381</v>
      </c>
      <c r="D192" s="193"/>
      <c r="E192" s="341"/>
      <c r="F192" s="364"/>
      <c r="G192" s="503"/>
      <c r="H192" s="503"/>
    </row>
    <row r="193" spans="1:9">
      <c r="A193" s="698"/>
      <c r="B193" s="697"/>
      <c r="C193" s="360" t="s">
        <v>2380</v>
      </c>
      <c r="D193" s="193"/>
      <c r="E193" s="341" t="s">
        <v>302</v>
      </c>
      <c r="F193" s="364">
        <v>2</v>
      </c>
      <c r="G193" s="503"/>
      <c r="H193" s="503">
        <f t="shared" si="3"/>
        <v>0</v>
      </c>
    </row>
    <row r="194" spans="1:9">
      <c r="A194" s="698"/>
      <c r="B194" s="697"/>
      <c r="C194" s="360"/>
      <c r="E194" s="341"/>
      <c r="F194" s="364"/>
      <c r="G194" s="503"/>
      <c r="H194" s="503"/>
    </row>
    <row r="195" spans="1:9" ht="25.5">
      <c r="A195" s="698">
        <v>8</v>
      </c>
      <c r="B195" s="697">
        <v>7</v>
      </c>
      <c r="C195" s="360" t="s">
        <v>2410</v>
      </c>
      <c r="E195" s="341" t="s">
        <v>302</v>
      </c>
      <c r="F195" s="364">
        <v>3</v>
      </c>
      <c r="G195" s="503"/>
      <c r="H195" s="503">
        <f t="shared" si="3"/>
        <v>0</v>
      </c>
    </row>
    <row r="196" spans="1:9">
      <c r="A196" s="698"/>
      <c r="B196" s="697"/>
      <c r="C196" s="360"/>
      <c r="E196" s="341"/>
      <c r="F196" s="364"/>
      <c r="G196" s="503"/>
      <c r="H196" s="503"/>
    </row>
    <row r="197" spans="1:9" ht="51">
      <c r="A197" s="698">
        <v>8</v>
      </c>
      <c r="B197" s="697">
        <v>8</v>
      </c>
      <c r="C197" s="430" t="s">
        <v>2379</v>
      </c>
      <c r="E197" s="341" t="s">
        <v>302</v>
      </c>
      <c r="F197" s="364">
        <v>12</v>
      </c>
      <c r="G197" s="503"/>
      <c r="H197" s="503">
        <f t="shared" si="3"/>
        <v>0</v>
      </c>
    </row>
    <row r="198" spans="1:9">
      <c r="A198" s="698"/>
      <c r="B198" s="697"/>
      <c r="C198" s="351"/>
      <c r="D198" s="199"/>
      <c r="E198" s="341"/>
      <c r="F198" s="364"/>
      <c r="G198" s="503"/>
      <c r="H198" s="503"/>
    </row>
    <row r="199" spans="1:9">
      <c r="A199" s="698">
        <v>8</v>
      </c>
      <c r="B199" s="710" t="s">
        <v>2408</v>
      </c>
      <c r="C199" s="344" t="s">
        <v>2377</v>
      </c>
      <c r="D199" s="220"/>
      <c r="E199" s="341"/>
      <c r="F199" s="364"/>
      <c r="G199" s="503"/>
      <c r="H199" s="503"/>
    </row>
    <row r="200" spans="1:9">
      <c r="A200" s="698"/>
      <c r="B200" s="710"/>
      <c r="C200" s="344" t="s">
        <v>2376</v>
      </c>
      <c r="D200" s="227"/>
      <c r="E200" s="341" t="s">
        <v>302</v>
      </c>
      <c r="F200" s="364">
        <v>28</v>
      </c>
      <c r="G200" s="503"/>
      <c r="H200" s="503">
        <f t="shared" si="3"/>
        <v>0</v>
      </c>
    </row>
    <row r="201" spans="1:9">
      <c r="A201" s="698"/>
      <c r="B201" s="710"/>
      <c r="C201" s="344" t="s">
        <v>2375</v>
      </c>
      <c r="D201" s="222"/>
      <c r="E201" s="341" t="s">
        <v>302</v>
      </c>
      <c r="F201" s="364">
        <v>28</v>
      </c>
      <c r="G201" s="503"/>
      <c r="H201" s="503">
        <f t="shared" si="3"/>
        <v>0</v>
      </c>
    </row>
    <row r="202" spans="1:9">
      <c r="A202" s="698"/>
      <c r="B202" s="710"/>
      <c r="C202" s="344" t="s">
        <v>2374</v>
      </c>
      <c r="D202" s="199"/>
      <c r="E202" s="341" t="s">
        <v>302</v>
      </c>
      <c r="F202" s="364">
        <v>29</v>
      </c>
      <c r="G202" s="503"/>
      <c r="H202" s="503">
        <f t="shared" si="3"/>
        <v>0</v>
      </c>
    </row>
    <row r="203" spans="1:9">
      <c r="A203" s="698"/>
      <c r="B203" s="710"/>
      <c r="C203" s="344"/>
      <c r="D203" s="201"/>
      <c r="E203" s="341"/>
      <c r="F203" s="364"/>
      <c r="G203" s="503"/>
      <c r="H203" s="503"/>
    </row>
    <row r="204" spans="1:9">
      <c r="A204" s="698">
        <v>8</v>
      </c>
      <c r="B204" s="697">
        <v>10</v>
      </c>
      <c r="C204" s="351" t="s">
        <v>2373</v>
      </c>
      <c r="E204" s="366" t="s">
        <v>302</v>
      </c>
      <c r="F204" s="364">
        <v>29</v>
      </c>
      <c r="G204" s="505"/>
      <c r="H204" s="503">
        <f t="shared" si="3"/>
        <v>0</v>
      </c>
    </row>
    <row r="205" spans="1:9">
      <c r="A205" s="698"/>
      <c r="B205" s="710"/>
      <c r="C205" s="344"/>
      <c r="D205" s="220"/>
      <c r="E205" s="341"/>
      <c r="F205" s="364"/>
      <c r="G205" s="503"/>
      <c r="H205" s="503"/>
    </row>
    <row r="206" spans="1:9" s="361" customFormat="1">
      <c r="A206" s="698">
        <v>8</v>
      </c>
      <c r="B206" s="703">
        <v>11</v>
      </c>
      <c r="C206" s="351" t="s">
        <v>2372</v>
      </c>
      <c r="D206" s="225"/>
      <c r="E206" s="355" t="s">
        <v>760</v>
      </c>
      <c r="F206" s="529">
        <v>1</v>
      </c>
      <c r="G206" s="503"/>
      <c r="H206" s="503">
        <f t="shared" si="3"/>
        <v>0</v>
      </c>
      <c r="I206" s="341"/>
    </row>
    <row r="207" spans="1:9">
      <c r="A207" s="704"/>
      <c r="B207" s="705"/>
      <c r="C207" s="368"/>
      <c r="D207" s="225"/>
      <c r="E207" s="367"/>
      <c r="F207" s="535"/>
      <c r="G207" s="372"/>
      <c r="H207" s="372"/>
    </row>
    <row r="208" spans="1:9">
      <c r="A208" s="698"/>
      <c r="B208" s="697"/>
      <c r="C208" s="348" t="s">
        <v>2371</v>
      </c>
      <c r="D208" s="230"/>
      <c r="E208" s="341"/>
      <c r="F208" s="531"/>
      <c r="G208" s="503"/>
      <c r="H208" s="503">
        <f>SUM(H182:H207)</f>
        <v>0</v>
      </c>
    </row>
    <row r="209" spans="1:8">
      <c r="A209" s="698"/>
      <c r="B209" s="697"/>
      <c r="C209" s="348"/>
      <c r="D209" s="225"/>
      <c r="E209" s="341"/>
      <c r="F209" s="531"/>
      <c r="G209" s="503"/>
      <c r="H209" s="503"/>
    </row>
    <row r="210" spans="1:8">
      <c r="A210" s="698"/>
      <c r="B210" s="697"/>
      <c r="C210" s="348"/>
      <c r="D210" s="225"/>
      <c r="E210" s="341"/>
      <c r="F210" s="531"/>
      <c r="G210" s="503"/>
      <c r="H210" s="503"/>
    </row>
    <row r="211" spans="1:8" ht="21" customHeight="1">
      <c r="A211" s="697" t="s">
        <v>2370</v>
      </c>
      <c r="B211" s="697"/>
      <c r="C211" s="345" t="s">
        <v>2369</v>
      </c>
      <c r="D211" s="225"/>
      <c r="E211" s="341"/>
      <c r="F211" s="531"/>
      <c r="G211" s="503"/>
      <c r="H211" s="503"/>
    </row>
    <row r="212" spans="1:8">
      <c r="A212" s="698"/>
      <c r="B212" s="697"/>
      <c r="C212" s="348"/>
      <c r="D212" s="225"/>
      <c r="E212" s="341"/>
      <c r="F212" s="531"/>
      <c r="G212" s="503"/>
      <c r="H212" s="503"/>
    </row>
    <row r="213" spans="1:8" ht="89.25">
      <c r="A213" s="721">
        <v>9</v>
      </c>
      <c r="B213" s="703">
        <v>1</v>
      </c>
      <c r="C213" s="344" t="s">
        <v>2407</v>
      </c>
      <c r="D213" s="225"/>
      <c r="E213" s="341"/>
      <c r="F213" s="531"/>
      <c r="G213" s="503"/>
      <c r="H213" s="503"/>
    </row>
    <row r="214" spans="1:8" ht="15">
      <c r="A214" s="717"/>
      <c r="B214" s="703"/>
      <c r="C214" s="344" t="s">
        <v>3966</v>
      </c>
      <c r="D214" s="225"/>
      <c r="E214" s="346" t="s">
        <v>4824</v>
      </c>
      <c r="F214" s="531">
        <v>60</v>
      </c>
      <c r="G214" s="503"/>
      <c r="H214" s="503">
        <f t="shared" ref="H214:H223" si="4">F214*G214</f>
        <v>0</v>
      </c>
    </row>
    <row r="215" spans="1:8">
      <c r="A215" s="717"/>
      <c r="B215" s="703"/>
      <c r="C215" s="348"/>
      <c r="D215" s="225"/>
      <c r="E215" s="341"/>
      <c r="F215" s="531"/>
      <c r="G215" s="503"/>
      <c r="H215" s="503"/>
    </row>
    <row r="216" spans="1:8">
      <c r="A216" s="721">
        <v>9</v>
      </c>
      <c r="B216" s="703">
        <v>2</v>
      </c>
      <c r="C216" s="344" t="s">
        <v>2368</v>
      </c>
      <c r="D216" s="219"/>
      <c r="E216" s="346"/>
      <c r="F216" s="531"/>
      <c r="G216" s="503"/>
      <c r="H216" s="503"/>
    </row>
    <row r="217" spans="1:8" ht="153">
      <c r="A217" s="721"/>
      <c r="B217" s="703"/>
      <c r="C217" s="344" t="s">
        <v>2367</v>
      </c>
      <c r="D217" s="226"/>
      <c r="E217" s="346"/>
      <c r="F217" s="531"/>
      <c r="G217" s="503"/>
      <c r="H217" s="503">
        <f t="shared" si="4"/>
        <v>0</v>
      </c>
    </row>
    <row r="218" spans="1:8" ht="51">
      <c r="A218" s="721"/>
      <c r="B218" s="703"/>
      <c r="C218" s="423" t="s">
        <v>5256</v>
      </c>
      <c r="E218" s="346"/>
      <c r="F218" s="531"/>
      <c r="G218" s="503"/>
      <c r="H218" s="503">
        <f t="shared" si="4"/>
        <v>0</v>
      </c>
    </row>
    <row r="219" spans="1:8" ht="15">
      <c r="A219" s="721"/>
      <c r="B219" s="703"/>
      <c r="C219" s="344" t="s">
        <v>2366</v>
      </c>
      <c r="D219" s="234"/>
      <c r="E219" s="346" t="s">
        <v>4824</v>
      </c>
      <c r="F219" s="531">
        <v>150</v>
      </c>
      <c r="G219" s="503"/>
      <c r="H219" s="503">
        <f t="shared" si="4"/>
        <v>0</v>
      </c>
    </row>
    <row r="220" spans="1:8" ht="15">
      <c r="A220" s="721"/>
      <c r="B220" s="703"/>
      <c r="C220" s="344" t="s">
        <v>2365</v>
      </c>
      <c r="D220" s="234"/>
      <c r="E220" s="346" t="s">
        <v>4824</v>
      </c>
      <c r="F220" s="531">
        <v>100</v>
      </c>
      <c r="G220" s="503"/>
      <c r="H220" s="503">
        <f t="shared" si="4"/>
        <v>0</v>
      </c>
    </row>
    <row r="221" spans="1:8">
      <c r="A221" s="721"/>
      <c r="B221" s="703"/>
      <c r="C221" s="344"/>
      <c r="D221" s="234"/>
      <c r="E221" s="346"/>
      <c r="F221" s="531"/>
      <c r="G221" s="503"/>
      <c r="H221" s="503">
        <f t="shared" si="4"/>
        <v>0</v>
      </c>
    </row>
    <row r="222" spans="1:8" ht="114.75">
      <c r="A222" s="721">
        <v>9</v>
      </c>
      <c r="B222" s="703">
        <v>3</v>
      </c>
      <c r="C222" s="344" t="s">
        <v>2364</v>
      </c>
      <c r="D222" s="234"/>
      <c r="E222" s="346" t="s">
        <v>302</v>
      </c>
      <c r="F222" s="531">
        <v>8</v>
      </c>
      <c r="G222" s="503"/>
      <c r="H222" s="503">
        <f t="shared" si="4"/>
        <v>0</v>
      </c>
    </row>
    <row r="223" spans="1:8">
      <c r="A223" s="722"/>
      <c r="B223" s="722"/>
      <c r="C223" s="353"/>
      <c r="D223" s="234"/>
      <c r="E223" s="487"/>
      <c r="F223" s="531"/>
      <c r="G223" s="372"/>
      <c r="H223" s="372">
        <f t="shared" si="4"/>
        <v>0</v>
      </c>
    </row>
    <row r="224" spans="1:8">
      <c r="A224" s="721"/>
      <c r="B224" s="703"/>
      <c r="C224" s="1351" t="s">
        <v>2363</v>
      </c>
      <c r="D224" s="1351"/>
      <c r="E224" s="1351"/>
      <c r="F224" s="1351"/>
      <c r="G224" s="503"/>
      <c r="H224" s="503">
        <f>SUM(H214:H223)</f>
        <v>0</v>
      </c>
    </row>
    <row r="225" spans="1:9">
      <c r="A225" s="721"/>
      <c r="B225" s="703"/>
      <c r="C225" s="344"/>
      <c r="D225" s="234"/>
      <c r="E225" s="341"/>
      <c r="F225" s="531"/>
      <c r="G225" s="503"/>
      <c r="H225" s="503"/>
    </row>
    <row r="226" spans="1:9">
      <c r="A226" s="698"/>
      <c r="B226" s="697"/>
      <c r="C226" s="348"/>
      <c r="D226" s="234"/>
      <c r="E226" s="341"/>
      <c r="F226" s="531"/>
      <c r="G226" s="503"/>
      <c r="H226" s="503"/>
    </row>
    <row r="227" spans="1:9">
      <c r="A227" s="697" t="s">
        <v>2406</v>
      </c>
      <c r="B227" s="697"/>
      <c r="C227" s="345" t="s">
        <v>2140</v>
      </c>
      <c r="D227" s="234"/>
      <c r="E227" s="341"/>
      <c r="F227" s="364"/>
      <c r="G227" s="503"/>
      <c r="H227" s="503"/>
    </row>
    <row r="228" spans="1:9">
      <c r="A228" s="698"/>
      <c r="B228" s="697"/>
      <c r="C228" s="345"/>
      <c r="D228" s="234"/>
      <c r="E228" s="341"/>
      <c r="F228" s="364"/>
      <c r="G228" s="503"/>
      <c r="H228" s="503"/>
    </row>
    <row r="229" spans="1:9" ht="51">
      <c r="A229" s="698"/>
      <c r="B229" s="697"/>
      <c r="C229" s="356" t="s">
        <v>2352</v>
      </c>
      <c r="D229" s="234"/>
      <c r="E229" s="341"/>
      <c r="F229" s="364"/>
      <c r="G229" s="503"/>
      <c r="H229" s="503"/>
    </row>
    <row r="230" spans="1:9">
      <c r="A230" s="698"/>
      <c r="B230" s="697"/>
      <c r="C230" s="356"/>
      <c r="D230" s="234"/>
      <c r="E230" s="341"/>
      <c r="F230" s="364"/>
      <c r="G230" s="503"/>
      <c r="H230" s="503"/>
    </row>
    <row r="231" spans="1:9" ht="78.75">
      <c r="A231" s="698">
        <v>10</v>
      </c>
      <c r="B231" s="703">
        <v>1</v>
      </c>
      <c r="C231" s="363" t="s">
        <v>4826</v>
      </c>
      <c r="D231" s="234"/>
      <c r="E231" s="341" t="s">
        <v>4827</v>
      </c>
      <c r="F231" s="364">
        <v>14.4</v>
      </c>
      <c r="G231" s="503"/>
      <c r="H231" s="503">
        <f t="shared" ref="H231:H239" si="5">F231*G231</f>
        <v>0</v>
      </c>
    </row>
    <row r="232" spans="1:9">
      <c r="A232" s="698"/>
      <c r="B232" s="703"/>
      <c r="C232" s="344"/>
      <c r="D232" s="234"/>
      <c r="E232" s="341"/>
      <c r="F232" s="364"/>
      <c r="G232" s="503"/>
      <c r="H232" s="503">
        <f t="shared" si="5"/>
        <v>0</v>
      </c>
    </row>
    <row r="233" spans="1:9" ht="53.25">
      <c r="A233" s="698">
        <v>10</v>
      </c>
      <c r="B233" s="703">
        <v>2</v>
      </c>
      <c r="C233" s="344" t="s">
        <v>4828</v>
      </c>
      <c r="D233" s="234"/>
      <c r="E233" s="341" t="s">
        <v>4827</v>
      </c>
      <c r="F233" s="364">
        <v>7.2</v>
      </c>
      <c r="G233" s="503"/>
      <c r="H233" s="503">
        <f t="shared" si="5"/>
        <v>0</v>
      </c>
    </row>
    <row r="234" spans="1:9">
      <c r="A234" s="698"/>
      <c r="B234" s="703"/>
      <c r="C234" s="344"/>
      <c r="D234" s="234"/>
      <c r="E234" s="341"/>
      <c r="F234" s="364"/>
      <c r="G234" s="503"/>
      <c r="H234" s="503">
        <f t="shared" si="5"/>
        <v>0</v>
      </c>
    </row>
    <row r="235" spans="1:9" ht="40.5">
      <c r="A235" s="698">
        <v>10</v>
      </c>
      <c r="B235" s="706" t="s">
        <v>2351</v>
      </c>
      <c r="C235" s="344" t="s">
        <v>4829</v>
      </c>
      <c r="D235" s="234"/>
      <c r="E235" s="341" t="s">
        <v>4827</v>
      </c>
      <c r="F235" s="364">
        <v>7.2</v>
      </c>
      <c r="G235" s="503"/>
      <c r="H235" s="503">
        <f t="shared" si="5"/>
        <v>0</v>
      </c>
    </row>
    <row r="236" spans="1:9">
      <c r="A236" s="698"/>
      <c r="B236" s="706"/>
      <c r="C236" s="344"/>
      <c r="D236" s="234"/>
      <c r="E236" s="341"/>
      <c r="F236" s="365"/>
      <c r="G236" s="503"/>
      <c r="H236" s="503"/>
    </row>
    <row r="237" spans="1:9" s="361" customFormat="1" ht="63.75">
      <c r="A237" s="698">
        <v>10</v>
      </c>
      <c r="B237" s="706" t="s">
        <v>2350</v>
      </c>
      <c r="C237" s="423" t="s">
        <v>2349</v>
      </c>
      <c r="D237" s="234"/>
      <c r="E237" s="341"/>
      <c r="F237" s="364"/>
      <c r="G237" s="505"/>
      <c r="H237" s="503"/>
      <c r="I237" s="366"/>
    </row>
    <row r="238" spans="1:9" s="361" customFormat="1">
      <c r="A238" s="714"/>
      <c r="B238" s="706"/>
      <c r="C238" s="344" t="s">
        <v>2348</v>
      </c>
      <c r="D238" s="234"/>
      <c r="E238" s="341" t="s">
        <v>760</v>
      </c>
      <c r="F238" s="364">
        <v>1</v>
      </c>
      <c r="G238" s="503"/>
      <c r="H238" s="503">
        <f t="shared" si="5"/>
        <v>0</v>
      </c>
      <c r="I238" s="366"/>
    </row>
    <row r="239" spans="1:9">
      <c r="A239" s="698"/>
      <c r="B239" s="706"/>
      <c r="C239" s="344" t="s">
        <v>2347</v>
      </c>
      <c r="D239" s="234"/>
      <c r="E239" s="341" t="s">
        <v>760</v>
      </c>
      <c r="F239" s="364">
        <v>1</v>
      </c>
      <c r="G239" s="503"/>
      <c r="H239" s="503">
        <f t="shared" si="5"/>
        <v>0</v>
      </c>
    </row>
    <row r="240" spans="1:9">
      <c r="A240" s="704"/>
      <c r="B240" s="707"/>
      <c r="C240" s="349"/>
      <c r="D240" s="234"/>
      <c r="E240" s="367"/>
      <c r="F240" s="535"/>
      <c r="G240" s="372"/>
      <c r="H240" s="372"/>
    </row>
    <row r="241" spans="1:8">
      <c r="B241" s="719"/>
      <c r="C241" s="354" t="s">
        <v>2346</v>
      </c>
      <c r="D241" s="1270"/>
      <c r="E241" s="355"/>
      <c r="F241" s="391"/>
      <c r="G241" s="505"/>
      <c r="H241" s="505">
        <f>SUM(H231:H240)</f>
        <v>0</v>
      </c>
    </row>
    <row r="242" spans="1:8">
      <c r="B242" s="719"/>
      <c r="C242" s="354"/>
      <c r="D242" s="234"/>
      <c r="E242" s="355"/>
      <c r="F242" s="391"/>
      <c r="G242" s="505"/>
      <c r="H242" s="505"/>
    </row>
    <row r="243" spans="1:8">
      <c r="C243" s="344"/>
      <c r="D243" s="234"/>
      <c r="E243" s="341"/>
      <c r="F243" s="364"/>
      <c r="G243" s="371"/>
      <c r="H243" s="371"/>
    </row>
    <row r="244" spans="1:8">
      <c r="A244" s="1347" t="s">
        <v>2343</v>
      </c>
      <c r="B244" s="1348"/>
      <c r="C244" s="1348"/>
      <c r="D244" s="1348"/>
      <c r="E244" s="1348"/>
      <c r="F244" s="1348"/>
      <c r="G244" s="1348"/>
      <c r="H244" s="1349"/>
    </row>
    <row r="245" spans="1:8">
      <c r="C245" s="344"/>
      <c r="D245" s="234"/>
      <c r="E245" s="341"/>
      <c r="F245" s="364"/>
      <c r="G245" s="371"/>
      <c r="H245" s="371"/>
    </row>
    <row r="246" spans="1:8">
      <c r="A246" s="697" t="s">
        <v>2362</v>
      </c>
      <c r="C246" s="345" t="s">
        <v>2405</v>
      </c>
      <c r="D246" s="234"/>
      <c r="E246" s="341"/>
      <c r="F246" s="364"/>
      <c r="G246" s="371"/>
      <c r="H246" s="371"/>
    </row>
    <row r="247" spans="1:8">
      <c r="A247" s="697"/>
      <c r="C247" s="345"/>
      <c r="D247" s="234"/>
      <c r="E247" s="341"/>
      <c r="F247" s="364"/>
      <c r="G247" s="371"/>
      <c r="H247" s="371"/>
    </row>
    <row r="248" spans="1:8" ht="25.5">
      <c r="A248" s="698">
        <v>11</v>
      </c>
      <c r="B248" s="697">
        <v>1</v>
      </c>
      <c r="C248" s="344" t="s">
        <v>2404</v>
      </c>
      <c r="D248" s="234"/>
      <c r="E248" s="341" t="s">
        <v>760</v>
      </c>
      <c r="F248" s="364">
        <v>1</v>
      </c>
      <c r="G248" s="371"/>
      <c r="H248" s="371">
        <f>F248*G248</f>
        <v>0</v>
      </c>
    </row>
    <row r="249" spans="1:8">
      <c r="A249" s="698"/>
      <c r="B249" s="697"/>
      <c r="C249" s="344"/>
      <c r="D249" s="234"/>
      <c r="E249" s="341"/>
      <c r="F249" s="364"/>
      <c r="G249" s="371"/>
      <c r="H249" s="371"/>
    </row>
    <row r="250" spans="1:8">
      <c r="A250" s="699">
        <v>11</v>
      </c>
      <c r="B250" s="697">
        <v>2</v>
      </c>
      <c r="C250" s="344" t="s">
        <v>2403</v>
      </c>
      <c r="D250" s="234"/>
      <c r="E250" s="341"/>
      <c r="F250" s="364"/>
      <c r="G250" s="371"/>
      <c r="H250" s="371"/>
    </row>
    <row r="251" spans="1:8" ht="63.75">
      <c r="A251" s="697"/>
      <c r="B251" s="697"/>
      <c r="C251" s="344" t="s">
        <v>5244</v>
      </c>
      <c r="D251" s="234"/>
      <c r="E251" s="341"/>
      <c r="F251" s="364"/>
      <c r="G251" s="371"/>
      <c r="H251" s="371"/>
    </row>
    <row r="252" spans="1:8" ht="51">
      <c r="A252" s="698"/>
      <c r="B252" s="700"/>
      <c r="C252" s="344" t="s">
        <v>5245</v>
      </c>
      <c r="D252" s="234"/>
      <c r="E252" s="341"/>
      <c r="F252" s="364"/>
      <c r="G252" s="371"/>
      <c r="H252" s="371"/>
    </row>
    <row r="253" spans="1:8" ht="15">
      <c r="A253" s="698"/>
      <c r="B253" s="700"/>
      <c r="C253" s="344" t="s">
        <v>3960</v>
      </c>
      <c r="D253" s="234"/>
      <c r="E253" s="346" t="s">
        <v>4824</v>
      </c>
      <c r="F253" s="528">
        <v>150</v>
      </c>
      <c r="G253" s="371"/>
      <c r="H253" s="371">
        <f>F253*G253</f>
        <v>0</v>
      </c>
    </row>
    <row r="254" spans="1:8" ht="15">
      <c r="A254" s="698"/>
      <c r="B254" s="700"/>
      <c r="C254" s="344" t="s">
        <v>3961</v>
      </c>
      <c r="D254" s="234"/>
      <c r="E254" s="346" t="s">
        <v>4824</v>
      </c>
      <c r="F254" s="528">
        <v>100</v>
      </c>
      <c r="G254" s="371"/>
      <c r="H254" s="371">
        <f>F254*G254</f>
        <v>0</v>
      </c>
    </row>
    <row r="255" spans="1:8" ht="15">
      <c r="A255" s="698"/>
      <c r="B255" s="700"/>
      <c r="C255" s="344" t="s">
        <v>3962</v>
      </c>
      <c r="D255" s="234"/>
      <c r="E255" s="346" t="s">
        <v>4824</v>
      </c>
      <c r="F255" s="528">
        <v>150</v>
      </c>
      <c r="G255" s="371"/>
      <c r="H255" s="371">
        <f>F255*G255</f>
        <v>0</v>
      </c>
    </row>
    <row r="256" spans="1:8" ht="15">
      <c r="A256" s="698"/>
      <c r="B256" s="700"/>
      <c r="C256" s="344" t="s">
        <v>3963</v>
      </c>
      <c r="D256" s="234"/>
      <c r="E256" s="346" t="s">
        <v>4824</v>
      </c>
      <c r="F256" s="528">
        <v>200</v>
      </c>
      <c r="G256" s="371"/>
      <c r="H256" s="371">
        <f>F256*G256</f>
        <v>0</v>
      </c>
    </row>
    <row r="257" spans="1:8">
      <c r="A257" s="698"/>
      <c r="B257" s="700"/>
      <c r="C257" s="344"/>
      <c r="D257" s="234"/>
      <c r="E257" s="346"/>
      <c r="F257" s="528"/>
      <c r="G257" s="371"/>
      <c r="H257" s="371"/>
    </row>
    <row r="258" spans="1:8">
      <c r="A258" s="699">
        <v>11</v>
      </c>
      <c r="B258" s="697">
        <v>3</v>
      </c>
      <c r="C258" s="344" t="s">
        <v>2402</v>
      </c>
      <c r="D258" s="234"/>
      <c r="E258" s="341"/>
      <c r="F258" s="528"/>
      <c r="G258" s="371"/>
      <c r="H258" s="371"/>
    </row>
    <row r="259" spans="1:8" ht="63.75">
      <c r="A259" s="697"/>
      <c r="B259" s="697"/>
      <c r="C259" s="344" t="s">
        <v>5241</v>
      </c>
      <c r="D259" s="236"/>
      <c r="E259" s="341"/>
      <c r="F259" s="528"/>
      <c r="G259" s="371"/>
      <c r="H259" s="371"/>
    </row>
    <row r="260" spans="1:8" ht="51">
      <c r="A260" s="698"/>
      <c r="B260" s="700"/>
      <c r="C260" s="344" t="s">
        <v>5240</v>
      </c>
      <c r="D260" s="234"/>
      <c r="E260" s="341"/>
      <c r="F260" s="528"/>
      <c r="G260" s="371"/>
      <c r="H260" s="371"/>
    </row>
    <row r="261" spans="1:8" ht="15">
      <c r="A261" s="698"/>
      <c r="B261" s="700"/>
      <c r="C261" s="344" t="s">
        <v>3961</v>
      </c>
      <c r="D261" s="234"/>
      <c r="E261" s="346" t="s">
        <v>4824</v>
      </c>
      <c r="F261" s="528">
        <v>90</v>
      </c>
      <c r="G261" s="371"/>
      <c r="H261" s="371">
        <f>F261*G261</f>
        <v>0</v>
      </c>
    </row>
    <row r="262" spans="1:8" ht="15">
      <c r="A262" s="698"/>
      <c r="B262" s="700"/>
      <c r="C262" s="344" t="s">
        <v>3962</v>
      </c>
      <c r="D262" s="234"/>
      <c r="E262" s="346" t="s">
        <v>4824</v>
      </c>
      <c r="F262" s="528">
        <v>100</v>
      </c>
      <c r="G262" s="371"/>
      <c r="H262" s="371">
        <f>F262*G262</f>
        <v>0</v>
      </c>
    </row>
    <row r="263" spans="1:8" ht="15">
      <c r="A263" s="698"/>
      <c r="B263" s="700"/>
      <c r="C263" s="344" t="s">
        <v>3963</v>
      </c>
      <c r="D263" s="234"/>
      <c r="E263" s="346" t="s">
        <v>4824</v>
      </c>
      <c r="F263" s="528">
        <v>150</v>
      </c>
      <c r="G263" s="371"/>
      <c r="H263" s="371">
        <f>F263*G263</f>
        <v>0</v>
      </c>
    </row>
    <row r="264" spans="1:8">
      <c r="A264" s="698"/>
      <c r="B264" s="700"/>
      <c r="C264" s="344"/>
      <c r="D264" s="234"/>
      <c r="E264" s="346"/>
      <c r="F264" s="528"/>
      <c r="G264" s="371"/>
      <c r="H264" s="371"/>
    </row>
    <row r="265" spans="1:8">
      <c r="A265" s="699">
        <v>11</v>
      </c>
      <c r="B265" s="697">
        <v>4</v>
      </c>
      <c r="C265" s="344" t="s">
        <v>2401</v>
      </c>
      <c r="D265" s="234"/>
      <c r="E265" s="341"/>
      <c r="F265" s="528"/>
      <c r="G265" s="371"/>
      <c r="H265" s="371"/>
    </row>
    <row r="266" spans="1:8" ht="51">
      <c r="A266" s="697"/>
      <c r="B266" s="697"/>
      <c r="C266" s="344" t="s">
        <v>5246</v>
      </c>
      <c r="D266" s="234"/>
      <c r="E266" s="341"/>
      <c r="F266" s="528"/>
      <c r="G266" s="371"/>
      <c r="H266" s="371"/>
    </row>
    <row r="267" spans="1:8" ht="51">
      <c r="A267" s="697"/>
      <c r="B267" s="697"/>
      <c r="C267" s="344" t="s">
        <v>5249</v>
      </c>
      <c r="D267" s="237"/>
      <c r="E267" s="341"/>
      <c r="F267" s="528"/>
      <c r="G267" s="371"/>
      <c r="H267" s="371"/>
    </row>
    <row r="268" spans="1:8" ht="51">
      <c r="A268" s="698"/>
      <c r="B268" s="700"/>
      <c r="C268" s="344" t="s">
        <v>5256</v>
      </c>
      <c r="D268" s="237"/>
      <c r="E268" s="341"/>
      <c r="F268" s="528"/>
      <c r="G268" s="371"/>
      <c r="H268" s="371"/>
    </row>
    <row r="269" spans="1:8" ht="15">
      <c r="A269" s="698"/>
      <c r="B269" s="700"/>
      <c r="C269" s="344" t="s">
        <v>3964</v>
      </c>
      <c r="D269" s="237"/>
      <c r="E269" s="346" t="s">
        <v>4824</v>
      </c>
      <c r="F269" s="528">
        <v>50</v>
      </c>
      <c r="G269" s="371"/>
      <c r="H269" s="371">
        <f>F269*G269</f>
        <v>0</v>
      </c>
    </row>
    <row r="270" spans="1:8">
      <c r="A270" s="701"/>
      <c r="B270" s="702"/>
      <c r="C270" s="351"/>
      <c r="E270" s="350"/>
      <c r="F270" s="352"/>
      <c r="G270" s="371"/>
      <c r="H270" s="371"/>
    </row>
    <row r="271" spans="1:8" ht="38.25">
      <c r="A271" s="1298">
        <v>11</v>
      </c>
      <c r="B271" s="1299">
        <v>5</v>
      </c>
      <c r="C271" s="351" t="s">
        <v>2400</v>
      </c>
      <c r="E271" s="350" t="s">
        <v>4824</v>
      </c>
      <c r="F271" s="352">
        <v>150</v>
      </c>
      <c r="G271" s="371"/>
      <c r="H271" s="371">
        <f>F271*G271</f>
        <v>0</v>
      </c>
    </row>
    <row r="272" spans="1:8">
      <c r="A272" s="701"/>
      <c r="B272" s="702"/>
      <c r="C272" s="351"/>
      <c r="E272" s="350"/>
      <c r="F272" s="352"/>
      <c r="G272" s="371"/>
      <c r="H272" s="371"/>
    </row>
    <row r="273" spans="1:8" ht="25.5">
      <c r="A273" s="701">
        <v>11</v>
      </c>
      <c r="B273" s="702">
        <v>6</v>
      </c>
      <c r="C273" s="351" t="s">
        <v>4832</v>
      </c>
      <c r="E273" s="486" t="s">
        <v>760</v>
      </c>
      <c r="F273" s="352">
        <v>1</v>
      </c>
      <c r="G273" s="371"/>
      <c r="H273" s="371">
        <f>F273*G273</f>
        <v>0</v>
      </c>
    </row>
    <row r="274" spans="1:8">
      <c r="A274" s="698"/>
      <c r="B274" s="697"/>
      <c r="C274" s="344"/>
      <c r="D274" s="193"/>
      <c r="E274" s="341"/>
      <c r="F274" s="365"/>
      <c r="G274" s="371"/>
      <c r="H274" s="371"/>
    </row>
    <row r="275" spans="1:8" ht="63.75">
      <c r="A275" s="1300">
        <v>11</v>
      </c>
      <c r="B275" s="1301">
        <v>7</v>
      </c>
      <c r="C275" s="344" t="s">
        <v>5252</v>
      </c>
      <c r="E275" s="346"/>
      <c r="F275" s="365"/>
      <c r="G275" s="371"/>
      <c r="H275" s="371"/>
    </row>
    <row r="276" spans="1:8">
      <c r="A276" s="699"/>
      <c r="B276" s="697"/>
      <c r="C276" s="344" t="s">
        <v>2399</v>
      </c>
      <c r="E276" s="346" t="s">
        <v>302</v>
      </c>
      <c r="F276" s="365">
        <v>1</v>
      </c>
      <c r="G276" s="371"/>
      <c r="H276" s="371">
        <f>F276*G276</f>
        <v>0</v>
      </c>
    </row>
    <row r="277" spans="1:8" ht="38.25" customHeight="1">
      <c r="A277" s="698">
        <v>11</v>
      </c>
      <c r="B277" s="703">
        <v>8</v>
      </c>
      <c r="C277" s="353" t="s">
        <v>4831</v>
      </c>
      <c r="E277" s="355" t="s">
        <v>760</v>
      </c>
      <c r="F277" s="529">
        <v>1</v>
      </c>
      <c r="G277" s="371"/>
      <c r="H277" s="371">
        <f>F277*G277</f>
        <v>0</v>
      </c>
    </row>
    <row r="278" spans="1:8">
      <c r="A278" s="698"/>
      <c r="B278" s="703"/>
      <c r="C278" s="353"/>
      <c r="D278" s="224"/>
      <c r="E278" s="355"/>
      <c r="F278" s="529"/>
      <c r="G278" s="372"/>
      <c r="H278" s="372"/>
    </row>
    <row r="279" spans="1:8">
      <c r="A279" s="698"/>
      <c r="B279" s="723"/>
      <c r="C279" s="369" t="s">
        <v>2398</v>
      </c>
      <c r="D279" s="193"/>
      <c r="E279" s="370"/>
      <c r="F279" s="536"/>
      <c r="G279" s="371"/>
      <c r="H279" s="371">
        <f>SUM(H248:H278)</f>
        <v>0</v>
      </c>
    </row>
    <row r="280" spans="1:8">
      <c r="A280" s="698"/>
      <c r="B280" s="703"/>
      <c r="C280" s="354"/>
      <c r="D280" s="222"/>
      <c r="E280" s="355"/>
      <c r="F280" s="531"/>
      <c r="G280" s="371"/>
      <c r="H280" s="371"/>
    </row>
    <row r="281" spans="1:8">
      <c r="A281" s="698"/>
      <c r="B281" s="703"/>
      <c r="C281" s="354"/>
      <c r="D281" s="222"/>
      <c r="E281" s="355"/>
      <c r="F281" s="531"/>
      <c r="G281" s="371"/>
      <c r="H281" s="371"/>
    </row>
    <row r="282" spans="1:8">
      <c r="A282" s="697" t="s">
        <v>2353</v>
      </c>
      <c r="C282" s="345" t="s">
        <v>2397</v>
      </c>
      <c r="D282" s="222"/>
      <c r="E282" s="341"/>
      <c r="F282" s="364"/>
      <c r="G282" s="371"/>
      <c r="H282" s="371"/>
    </row>
    <row r="283" spans="1:8">
      <c r="A283" s="697"/>
      <c r="C283" s="345"/>
      <c r="D283" s="193"/>
      <c r="E283" s="341"/>
      <c r="F283" s="364"/>
      <c r="G283" s="371"/>
      <c r="H283" s="371"/>
    </row>
    <row r="284" spans="1:8">
      <c r="A284" s="698">
        <v>12</v>
      </c>
      <c r="B284" s="697">
        <v>1</v>
      </c>
      <c r="C284" s="344" t="s">
        <v>2396</v>
      </c>
      <c r="E284" s="341"/>
      <c r="F284" s="364"/>
      <c r="G284" s="371"/>
      <c r="H284" s="371"/>
    </row>
    <row r="285" spans="1:8" ht="51">
      <c r="A285" s="698"/>
      <c r="B285" s="697"/>
      <c r="C285" s="344" t="s">
        <v>5254</v>
      </c>
      <c r="E285" s="341"/>
      <c r="F285" s="364"/>
      <c r="G285" s="371"/>
      <c r="H285" s="371"/>
    </row>
    <row r="286" spans="1:8">
      <c r="A286" s="698"/>
      <c r="B286" s="697"/>
      <c r="C286" s="343" t="s">
        <v>2395</v>
      </c>
      <c r="E286" s="346" t="s">
        <v>3965</v>
      </c>
      <c r="F286" s="352">
        <v>50</v>
      </c>
      <c r="G286" s="371"/>
      <c r="H286" s="371">
        <f>F286*G286</f>
        <v>0</v>
      </c>
    </row>
    <row r="287" spans="1:8" ht="38.25">
      <c r="A287" s="1302">
        <v>12</v>
      </c>
      <c r="B287" s="1301">
        <v>2</v>
      </c>
      <c r="C287" s="344" t="s">
        <v>4197</v>
      </c>
      <c r="E287" s="341"/>
      <c r="F287" s="364"/>
      <c r="G287" s="371"/>
      <c r="H287" s="371"/>
    </row>
    <row r="288" spans="1:8">
      <c r="A288" s="698"/>
      <c r="B288" s="697"/>
      <c r="C288" s="347" t="s">
        <v>2393</v>
      </c>
      <c r="E288" s="346"/>
      <c r="F288" s="352"/>
      <c r="G288" s="371"/>
      <c r="H288" s="371"/>
    </row>
    <row r="289" spans="1:8">
      <c r="A289" s="698"/>
      <c r="B289" s="697"/>
      <c r="C289" s="343" t="s">
        <v>2392</v>
      </c>
      <c r="D289" s="238"/>
      <c r="E289" s="346" t="s">
        <v>302</v>
      </c>
      <c r="F289" s="365">
        <v>6</v>
      </c>
      <c r="G289" s="371"/>
      <c r="H289" s="371">
        <f>F289*G289</f>
        <v>0</v>
      </c>
    </row>
    <row r="290" spans="1:8">
      <c r="A290" s="698"/>
      <c r="B290" s="697"/>
      <c r="C290" s="343"/>
      <c r="E290" s="346"/>
      <c r="F290" s="365"/>
      <c r="G290" s="371"/>
      <c r="H290" s="371"/>
    </row>
    <row r="291" spans="1:8" ht="29.25" customHeight="1">
      <c r="A291" s="1302">
        <v>12</v>
      </c>
      <c r="B291" s="1303" t="s">
        <v>2351</v>
      </c>
      <c r="C291" s="353" t="s">
        <v>2391</v>
      </c>
      <c r="D291" s="238"/>
      <c r="E291" s="487" t="s">
        <v>760</v>
      </c>
      <c r="F291" s="529">
        <v>1</v>
      </c>
      <c r="G291" s="371"/>
      <c r="H291" s="371">
        <f>F291*G291</f>
        <v>0</v>
      </c>
    </row>
    <row r="292" spans="1:8">
      <c r="A292" s="704"/>
      <c r="B292" s="707"/>
      <c r="C292" s="349"/>
      <c r="D292" s="741"/>
      <c r="E292" s="488"/>
      <c r="F292" s="530"/>
      <c r="G292" s="372"/>
      <c r="H292" s="372"/>
    </row>
    <row r="293" spans="1:8">
      <c r="A293" s="698"/>
      <c r="B293" s="697"/>
      <c r="C293" s="348" t="s">
        <v>2390</v>
      </c>
      <c r="D293" s="239"/>
      <c r="E293" s="341"/>
      <c r="F293" s="531"/>
      <c r="G293" s="371"/>
      <c r="H293" s="371">
        <f>SUM(H286:H292)</f>
        <v>0</v>
      </c>
    </row>
    <row r="294" spans="1:8">
      <c r="A294" s="698"/>
      <c r="B294" s="697"/>
      <c r="C294" s="348"/>
      <c r="D294" s="239"/>
      <c r="E294" s="341"/>
      <c r="F294" s="531"/>
      <c r="G294" s="371"/>
      <c r="H294" s="371"/>
    </row>
    <row r="295" spans="1:8">
      <c r="A295" s="698"/>
      <c r="B295" s="697"/>
      <c r="C295" s="348"/>
      <c r="D295" s="239"/>
      <c r="E295" s="341"/>
      <c r="F295" s="531"/>
      <c r="G295" s="371"/>
      <c r="H295" s="371"/>
    </row>
    <row r="296" spans="1:8">
      <c r="A296" s="697" t="s">
        <v>2389</v>
      </c>
      <c r="B296" s="697"/>
      <c r="C296" s="345" t="s">
        <v>2388</v>
      </c>
      <c r="D296" s="239"/>
      <c r="E296" s="341"/>
      <c r="F296" s="364"/>
      <c r="G296" s="371"/>
      <c r="H296" s="371"/>
    </row>
    <row r="297" spans="1:8">
      <c r="A297" s="698"/>
      <c r="B297" s="697"/>
      <c r="C297" s="358"/>
      <c r="E297" s="341"/>
      <c r="F297" s="365"/>
      <c r="G297" s="371"/>
      <c r="H297" s="371"/>
    </row>
    <row r="298" spans="1:8" ht="51">
      <c r="A298" s="698">
        <v>13</v>
      </c>
      <c r="B298" s="708">
        <v>1</v>
      </c>
      <c r="C298" s="344" t="s">
        <v>2386</v>
      </c>
      <c r="D298" s="193"/>
      <c r="E298" s="341"/>
      <c r="F298" s="364"/>
      <c r="G298" s="371"/>
      <c r="H298" s="371"/>
    </row>
    <row r="299" spans="1:8">
      <c r="A299" s="698"/>
      <c r="B299" s="708"/>
      <c r="C299" s="358" t="s">
        <v>2385</v>
      </c>
      <c r="D299" s="240"/>
      <c r="E299" s="489" t="s">
        <v>302</v>
      </c>
      <c r="F299" s="533">
        <v>18</v>
      </c>
      <c r="G299" s="371"/>
      <c r="H299" s="371">
        <f>F299*G299</f>
        <v>0</v>
      </c>
    </row>
    <row r="300" spans="1:8">
      <c r="A300" s="698"/>
      <c r="B300" s="708"/>
      <c r="C300" s="358"/>
      <c r="E300" s="489"/>
      <c r="F300" s="533"/>
      <c r="G300" s="371"/>
      <c r="H300" s="371"/>
    </row>
    <row r="301" spans="1:8" ht="38.25">
      <c r="A301" s="1302">
        <v>13</v>
      </c>
      <c r="B301" s="1304">
        <v>2</v>
      </c>
      <c r="C301" s="351" t="s">
        <v>5255</v>
      </c>
      <c r="D301" s="193"/>
      <c r="E301" s="489"/>
      <c r="F301" s="533"/>
      <c r="G301" s="371"/>
      <c r="H301" s="371"/>
    </row>
    <row r="302" spans="1:8">
      <c r="A302" s="698"/>
      <c r="B302" s="709"/>
      <c r="C302" s="344" t="s">
        <v>2384</v>
      </c>
      <c r="E302" s="489" t="s">
        <v>302</v>
      </c>
      <c r="F302" s="352">
        <v>7</v>
      </c>
      <c r="G302" s="371"/>
      <c r="H302" s="371">
        <f>F302*G302</f>
        <v>0</v>
      </c>
    </row>
    <row r="303" spans="1:8" ht="25.5">
      <c r="A303" s="1302">
        <v>13</v>
      </c>
      <c r="B303" s="1301">
        <v>3</v>
      </c>
      <c r="C303" s="344" t="s">
        <v>2383</v>
      </c>
      <c r="D303" s="220"/>
      <c r="E303" s="341"/>
      <c r="F303" s="364"/>
      <c r="G303" s="371"/>
      <c r="H303" s="371"/>
    </row>
    <row r="304" spans="1:8">
      <c r="A304" s="698"/>
      <c r="B304" s="697"/>
      <c r="C304" s="344" t="s">
        <v>2382</v>
      </c>
      <c r="D304" s="220"/>
      <c r="E304" s="489" t="s">
        <v>302</v>
      </c>
      <c r="F304" s="365">
        <v>44</v>
      </c>
      <c r="G304" s="371"/>
      <c r="H304" s="371">
        <f>F304*G304</f>
        <v>0</v>
      </c>
    </row>
    <row r="305" spans="1:8">
      <c r="A305" s="698"/>
      <c r="B305" s="697"/>
      <c r="C305" s="344"/>
      <c r="D305" s="241"/>
      <c r="E305" s="489"/>
      <c r="F305" s="365"/>
      <c r="G305" s="371"/>
      <c r="H305" s="371"/>
    </row>
    <row r="306" spans="1:8" ht="38.25">
      <c r="A306" s="1302">
        <v>13</v>
      </c>
      <c r="B306" s="1301">
        <v>4</v>
      </c>
      <c r="C306" s="351" t="s">
        <v>4825</v>
      </c>
      <c r="D306" s="241"/>
      <c r="E306" s="489" t="s">
        <v>302</v>
      </c>
      <c r="F306" s="365">
        <v>50</v>
      </c>
      <c r="G306" s="371"/>
      <c r="H306" s="371">
        <f>F306*G306</f>
        <v>0</v>
      </c>
    </row>
    <row r="307" spans="1:8">
      <c r="A307" s="698"/>
      <c r="B307" s="697"/>
      <c r="C307" s="360"/>
      <c r="D307" s="243"/>
      <c r="E307" s="341"/>
      <c r="F307" s="364"/>
      <c r="G307" s="371"/>
      <c r="H307" s="371"/>
    </row>
    <row r="308" spans="1:8" ht="25.5">
      <c r="A308" s="698">
        <v>13</v>
      </c>
      <c r="B308" s="697">
        <v>5</v>
      </c>
      <c r="C308" s="351" t="s">
        <v>2381</v>
      </c>
      <c r="D308" s="201"/>
      <c r="E308" s="341"/>
      <c r="F308" s="364"/>
      <c r="G308" s="371"/>
      <c r="H308" s="371"/>
    </row>
    <row r="309" spans="1:8">
      <c r="A309" s="698"/>
      <c r="B309" s="697"/>
      <c r="C309" s="360" t="s">
        <v>2380</v>
      </c>
      <c r="D309" s="201"/>
      <c r="E309" s="341" t="s">
        <v>302</v>
      </c>
      <c r="F309" s="364">
        <v>4</v>
      </c>
      <c r="G309" s="371"/>
      <c r="H309" s="371">
        <f>F309*G309</f>
        <v>0</v>
      </c>
    </row>
    <row r="310" spans="1:8">
      <c r="A310" s="698"/>
      <c r="B310" s="697"/>
      <c r="C310" s="360"/>
      <c r="D310" s="201"/>
      <c r="E310" s="341"/>
      <c r="F310" s="364"/>
      <c r="G310" s="371"/>
      <c r="H310" s="371"/>
    </row>
    <row r="311" spans="1:8" ht="25.5">
      <c r="A311" s="698">
        <v>13</v>
      </c>
      <c r="B311" s="697">
        <v>6</v>
      </c>
      <c r="C311" s="360" t="s">
        <v>2409</v>
      </c>
      <c r="D311" s="201"/>
      <c r="E311" s="341" t="s">
        <v>302</v>
      </c>
      <c r="F311" s="364">
        <v>2</v>
      </c>
      <c r="G311" s="371"/>
      <c r="H311" s="371">
        <f>F311*G311</f>
        <v>0</v>
      </c>
    </row>
    <row r="312" spans="1:8">
      <c r="A312" s="698"/>
      <c r="B312" s="697"/>
      <c r="C312" s="360"/>
      <c r="D312" s="201"/>
      <c r="E312" s="341"/>
      <c r="F312" s="364"/>
      <c r="G312" s="371"/>
      <c r="H312" s="371"/>
    </row>
    <row r="313" spans="1:8" ht="51">
      <c r="A313" s="698">
        <v>13</v>
      </c>
      <c r="B313" s="697">
        <v>7</v>
      </c>
      <c r="C313" s="351" t="s">
        <v>2379</v>
      </c>
      <c r="D313" s="201"/>
      <c r="E313" s="341" t="s">
        <v>302</v>
      </c>
      <c r="F313" s="364">
        <v>6</v>
      </c>
      <c r="G313" s="371"/>
      <c r="H313" s="371">
        <f>F313*G313</f>
        <v>0</v>
      </c>
    </row>
    <row r="314" spans="1:8">
      <c r="A314" s="698"/>
      <c r="B314" s="697"/>
      <c r="C314" s="351"/>
      <c r="D314" s="201"/>
      <c r="E314" s="341"/>
      <c r="F314" s="364"/>
      <c r="G314" s="371"/>
      <c r="H314" s="371"/>
    </row>
    <row r="315" spans="1:8">
      <c r="A315" s="698">
        <v>13</v>
      </c>
      <c r="B315" s="710" t="s">
        <v>2378</v>
      </c>
      <c r="C315" s="344" t="s">
        <v>2377</v>
      </c>
      <c r="D315" s="201"/>
      <c r="E315" s="341"/>
      <c r="F315" s="364"/>
      <c r="G315" s="371"/>
      <c r="H315" s="371"/>
    </row>
    <row r="316" spans="1:8">
      <c r="A316" s="698"/>
      <c r="B316" s="710"/>
      <c r="C316" s="344" t="s">
        <v>2376</v>
      </c>
      <c r="D316" s="201"/>
      <c r="E316" s="341" t="s">
        <v>302</v>
      </c>
      <c r="F316" s="364">
        <v>18</v>
      </c>
      <c r="G316" s="371"/>
      <c r="H316" s="371">
        <f>F316*G316</f>
        <v>0</v>
      </c>
    </row>
    <row r="317" spans="1:8">
      <c r="A317" s="698"/>
      <c r="B317" s="710"/>
      <c r="C317" s="344" t="s">
        <v>2375</v>
      </c>
      <c r="D317" s="201"/>
      <c r="E317" s="341" t="s">
        <v>302</v>
      </c>
      <c r="F317" s="364">
        <v>18</v>
      </c>
      <c r="G317" s="371"/>
      <c r="H317" s="371">
        <f>F317*G317</f>
        <v>0</v>
      </c>
    </row>
    <row r="318" spans="1:8">
      <c r="A318" s="698"/>
      <c r="B318" s="710"/>
      <c r="C318" s="344" t="s">
        <v>2374</v>
      </c>
      <c r="D318" s="201"/>
      <c r="E318" s="341" t="s">
        <v>302</v>
      </c>
      <c r="F318" s="364">
        <v>44</v>
      </c>
      <c r="G318" s="371"/>
      <c r="H318" s="371">
        <f>F318*G318</f>
        <v>0</v>
      </c>
    </row>
    <row r="319" spans="1:8">
      <c r="A319" s="698"/>
      <c r="B319" s="710"/>
      <c r="C319" s="344"/>
      <c r="D319" s="201"/>
      <c r="E319" s="341"/>
      <c r="F319" s="364"/>
      <c r="G319" s="371"/>
      <c r="H319" s="371"/>
    </row>
    <row r="320" spans="1:8">
      <c r="A320" s="698">
        <v>13</v>
      </c>
      <c r="B320" s="697">
        <v>9</v>
      </c>
      <c r="C320" s="351" t="s">
        <v>2373</v>
      </c>
      <c r="D320" s="201"/>
      <c r="E320" s="366" t="s">
        <v>302</v>
      </c>
      <c r="F320" s="364">
        <v>44</v>
      </c>
      <c r="G320" s="371"/>
      <c r="H320" s="371">
        <f>F320*G320</f>
        <v>0</v>
      </c>
    </row>
    <row r="321" spans="1:8">
      <c r="A321" s="698"/>
      <c r="B321" s="710"/>
      <c r="C321" s="344"/>
      <c r="D321" s="201"/>
      <c r="E321" s="341"/>
      <c r="F321" s="364"/>
      <c r="G321" s="371"/>
      <c r="H321" s="371"/>
    </row>
    <row r="322" spans="1:8" ht="17.25" customHeight="1">
      <c r="A322" s="698">
        <v>13</v>
      </c>
      <c r="B322" s="703">
        <v>10</v>
      </c>
      <c r="C322" s="351" t="s">
        <v>2372</v>
      </c>
      <c r="D322" s="201"/>
      <c r="E322" s="355" t="s">
        <v>760</v>
      </c>
      <c r="F322" s="529">
        <v>1</v>
      </c>
      <c r="G322" s="371"/>
      <c r="H322" s="371">
        <f>F322*G322</f>
        <v>0</v>
      </c>
    </row>
    <row r="323" spans="1:8">
      <c r="A323" s="704"/>
      <c r="B323" s="705"/>
      <c r="C323" s="368"/>
      <c r="D323" s="295"/>
      <c r="E323" s="367"/>
      <c r="F323" s="535"/>
      <c r="G323" s="372"/>
      <c r="H323" s="372"/>
    </row>
    <row r="324" spans="1:8">
      <c r="A324" s="698"/>
      <c r="B324" s="697"/>
      <c r="C324" s="348" t="s">
        <v>2371</v>
      </c>
      <c r="D324" s="246"/>
      <c r="E324" s="341"/>
      <c r="F324" s="531"/>
      <c r="G324" s="371"/>
      <c r="H324" s="371">
        <f>SUM(H299:H323)</f>
        <v>0</v>
      </c>
    </row>
    <row r="325" spans="1:8">
      <c r="A325" s="698"/>
      <c r="B325" s="697"/>
      <c r="C325" s="348"/>
      <c r="D325" s="249"/>
      <c r="E325" s="341"/>
      <c r="F325" s="531"/>
      <c r="G325" s="371"/>
      <c r="H325" s="371"/>
    </row>
    <row r="326" spans="1:8">
      <c r="A326" s="698"/>
      <c r="B326" s="697"/>
      <c r="C326" s="348"/>
      <c r="D326" s="249"/>
      <c r="E326" s="341"/>
      <c r="F326" s="531"/>
      <c r="G326" s="371"/>
      <c r="H326" s="371"/>
    </row>
    <row r="327" spans="1:8" ht="20.25" customHeight="1">
      <c r="A327" s="697" t="s">
        <v>2370</v>
      </c>
      <c r="B327" s="697"/>
      <c r="C327" s="345" t="s">
        <v>2369</v>
      </c>
      <c r="D327" s="249"/>
      <c r="E327" s="341"/>
      <c r="F327" s="531"/>
      <c r="G327" s="371"/>
      <c r="H327" s="371"/>
    </row>
    <row r="328" spans="1:8">
      <c r="A328" s="698"/>
      <c r="B328" s="697"/>
      <c r="C328" s="348"/>
      <c r="D328" s="246"/>
      <c r="E328" s="341"/>
      <c r="F328" s="531"/>
      <c r="G328" s="371"/>
      <c r="H328" s="371"/>
    </row>
    <row r="329" spans="1:8" ht="89.25">
      <c r="A329" s="699">
        <v>14</v>
      </c>
      <c r="B329" s="697">
        <v>1</v>
      </c>
      <c r="C329" s="344" t="s">
        <v>2407</v>
      </c>
      <c r="D329" s="249"/>
      <c r="E329" s="341"/>
      <c r="F329" s="531"/>
      <c r="G329" s="371"/>
      <c r="H329" s="371"/>
    </row>
    <row r="330" spans="1:8" ht="15">
      <c r="A330" s="698"/>
      <c r="B330" s="697"/>
      <c r="C330" s="344" t="s">
        <v>3966</v>
      </c>
      <c r="D330" s="249"/>
      <c r="E330" s="346" t="s">
        <v>4824</v>
      </c>
      <c r="F330" s="531">
        <v>200</v>
      </c>
      <c r="G330" s="371"/>
      <c r="H330" s="371"/>
    </row>
    <row r="331" spans="1:8">
      <c r="A331" s="698"/>
      <c r="B331" s="697"/>
      <c r="C331" s="348"/>
      <c r="D331" s="250"/>
      <c r="E331" s="341"/>
      <c r="F331" s="531"/>
      <c r="G331" s="371"/>
      <c r="H331" s="371"/>
    </row>
    <row r="332" spans="1:8">
      <c r="A332" s="699">
        <v>14</v>
      </c>
      <c r="B332" s="697">
        <v>2</v>
      </c>
      <c r="C332" s="344" t="s">
        <v>2368</v>
      </c>
      <c r="D332" s="199"/>
      <c r="E332" s="346"/>
      <c r="F332" s="531"/>
      <c r="G332" s="371"/>
      <c r="H332" s="371"/>
    </row>
    <row r="333" spans="1:8" ht="153">
      <c r="A333" s="699"/>
      <c r="B333" s="697"/>
      <c r="C333" s="344" t="s">
        <v>2367</v>
      </c>
      <c r="D333" s="201"/>
      <c r="E333" s="346"/>
      <c r="F333" s="531"/>
      <c r="G333" s="371"/>
      <c r="H333" s="371"/>
    </row>
    <row r="334" spans="1:8" ht="51">
      <c r="A334" s="699"/>
      <c r="B334" s="697"/>
      <c r="C334" s="344" t="s">
        <v>5256</v>
      </c>
      <c r="D334" s="251"/>
      <c r="E334" s="346"/>
      <c r="F334" s="531"/>
      <c r="G334" s="371"/>
      <c r="H334" s="371"/>
    </row>
    <row r="335" spans="1:8" ht="15">
      <c r="A335" s="699"/>
      <c r="B335" s="697"/>
      <c r="C335" s="344" t="s">
        <v>2366</v>
      </c>
      <c r="D335" s="220"/>
      <c r="E335" s="346" t="s">
        <v>4824</v>
      </c>
      <c r="F335" s="531">
        <v>200</v>
      </c>
      <c r="G335" s="371"/>
      <c r="H335" s="371">
        <f>F335*G335</f>
        <v>0</v>
      </c>
    </row>
    <row r="336" spans="1:8" ht="15">
      <c r="A336" s="699"/>
      <c r="B336" s="697"/>
      <c r="C336" s="344" t="s">
        <v>2365</v>
      </c>
      <c r="D336" s="220"/>
      <c r="E336" s="346" t="s">
        <v>4824</v>
      </c>
      <c r="F336" s="531">
        <v>150</v>
      </c>
      <c r="G336" s="371"/>
      <c r="H336" s="371">
        <f>F336*G336</f>
        <v>0</v>
      </c>
    </row>
    <row r="337" spans="1:8">
      <c r="A337" s="699"/>
      <c r="B337" s="697"/>
      <c r="C337" s="344"/>
      <c r="D337" s="220"/>
      <c r="E337" s="346"/>
      <c r="F337" s="531"/>
      <c r="G337" s="371"/>
      <c r="H337" s="371"/>
    </row>
    <row r="338" spans="1:8" ht="114.75">
      <c r="A338" s="1300">
        <v>14</v>
      </c>
      <c r="B338" s="1301">
        <v>3</v>
      </c>
      <c r="C338" s="344" t="s">
        <v>2364</v>
      </c>
      <c r="D338" s="220"/>
      <c r="E338" s="346" t="s">
        <v>302</v>
      </c>
      <c r="F338" s="531">
        <v>15</v>
      </c>
      <c r="G338" s="371"/>
      <c r="H338" s="371">
        <f>F338*G338</f>
        <v>0</v>
      </c>
    </row>
    <row r="339" spans="1:8">
      <c r="A339" s="699"/>
      <c r="B339" s="697"/>
      <c r="C339" s="344"/>
      <c r="D339" s="219"/>
      <c r="E339" s="346"/>
      <c r="F339" s="531"/>
      <c r="G339" s="372"/>
      <c r="H339" s="372"/>
    </row>
    <row r="340" spans="1:8">
      <c r="A340" s="699"/>
      <c r="B340" s="723"/>
      <c r="C340" s="1351" t="s">
        <v>2363</v>
      </c>
      <c r="D340" s="1351"/>
      <c r="E340" s="1351"/>
      <c r="F340" s="1351"/>
      <c r="G340" s="371"/>
      <c r="H340" s="371">
        <f>SUM(H335:H339)</f>
        <v>0</v>
      </c>
    </row>
    <row r="341" spans="1:8">
      <c r="A341" s="699"/>
      <c r="B341" s="697"/>
      <c r="C341" s="344"/>
      <c r="D341" s="220"/>
      <c r="E341" s="341"/>
      <c r="F341" s="531"/>
      <c r="G341" s="371"/>
      <c r="H341" s="371"/>
    </row>
    <row r="342" spans="1:8">
      <c r="C342" s="348"/>
      <c r="D342" s="220"/>
      <c r="E342" s="341"/>
      <c r="F342" s="531"/>
      <c r="G342" s="371"/>
      <c r="H342" s="371"/>
    </row>
    <row r="343" spans="1:8">
      <c r="A343" s="697" t="s">
        <v>2406</v>
      </c>
      <c r="C343" s="345" t="s">
        <v>2140</v>
      </c>
      <c r="D343" s="220"/>
      <c r="E343" s="341"/>
      <c r="F343" s="364"/>
      <c r="G343" s="371"/>
      <c r="H343" s="371"/>
    </row>
    <row r="344" spans="1:8">
      <c r="B344" s="697"/>
      <c r="C344" s="345"/>
      <c r="D344" s="220"/>
      <c r="E344" s="341"/>
      <c r="F344" s="364"/>
      <c r="G344" s="371"/>
      <c r="H344" s="371"/>
    </row>
    <row r="345" spans="1:8" ht="51">
      <c r="C345" s="356" t="s">
        <v>2352</v>
      </c>
      <c r="D345" s="255"/>
      <c r="E345" s="341"/>
      <c r="F345" s="364"/>
      <c r="G345" s="371"/>
      <c r="H345" s="371"/>
    </row>
    <row r="346" spans="1:8">
      <c r="C346" s="356"/>
      <c r="D346" s="256"/>
      <c r="E346" s="341"/>
      <c r="F346" s="364"/>
      <c r="G346" s="371"/>
      <c r="H346" s="371"/>
    </row>
    <row r="347" spans="1:8" ht="78.75">
      <c r="A347" s="698">
        <v>15</v>
      </c>
      <c r="B347" s="703">
        <v>1</v>
      </c>
      <c r="C347" s="363" t="s">
        <v>4826</v>
      </c>
      <c r="D347" s="256"/>
      <c r="E347" s="341" t="s">
        <v>4827</v>
      </c>
      <c r="F347" s="364">
        <v>48</v>
      </c>
      <c r="G347" s="371"/>
      <c r="H347" s="371">
        <f t="shared" ref="H347:H355" si="6">F347*G347</f>
        <v>0</v>
      </c>
    </row>
    <row r="348" spans="1:8">
      <c r="A348" s="698"/>
      <c r="B348" s="703"/>
      <c r="C348" s="344"/>
      <c r="D348" s="256"/>
      <c r="E348" s="341"/>
      <c r="F348" s="364"/>
      <c r="G348" s="371"/>
      <c r="H348" s="371">
        <f t="shared" si="6"/>
        <v>0</v>
      </c>
    </row>
    <row r="349" spans="1:8" ht="53.25">
      <c r="A349" s="698">
        <v>15</v>
      </c>
      <c r="B349" s="703">
        <v>2</v>
      </c>
      <c r="C349" s="344" t="s">
        <v>4828</v>
      </c>
      <c r="D349" s="256"/>
      <c r="E349" s="341" t="s">
        <v>4827</v>
      </c>
      <c r="F349" s="364">
        <v>24</v>
      </c>
      <c r="G349" s="371"/>
      <c r="H349" s="371">
        <f t="shared" si="6"/>
        <v>0</v>
      </c>
    </row>
    <row r="350" spans="1:8">
      <c r="A350" s="698"/>
      <c r="B350" s="703"/>
      <c r="C350" s="344"/>
      <c r="D350" s="256"/>
      <c r="E350" s="341"/>
      <c r="F350" s="364"/>
      <c r="G350" s="371"/>
      <c r="H350" s="371"/>
    </row>
    <row r="351" spans="1:8" ht="40.5">
      <c r="A351" s="698">
        <v>15</v>
      </c>
      <c r="B351" s="706" t="s">
        <v>2351</v>
      </c>
      <c r="C351" s="344" t="s">
        <v>4829</v>
      </c>
      <c r="D351" s="199"/>
      <c r="E351" s="341" t="s">
        <v>4827</v>
      </c>
      <c r="F351" s="364">
        <v>24</v>
      </c>
      <c r="G351" s="371"/>
      <c r="H351" s="371">
        <f t="shared" si="6"/>
        <v>0</v>
      </c>
    </row>
    <row r="352" spans="1:8">
      <c r="A352" s="698"/>
      <c r="B352" s="706"/>
      <c r="C352" s="344"/>
      <c r="E352" s="341"/>
      <c r="F352" s="365"/>
      <c r="G352" s="371"/>
      <c r="H352" s="371"/>
    </row>
    <row r="353" spans="1:8" ht="63.75">
      <c r="A353" s="698">
        <v>15</v>
      </c>
      <c r="B353" s="706" t="s">
        <v>2350</v>
      </c>
      <c r="C353" s="344" t="s">
        <v>2349</v>
      </c>
      <c r="E353" s="341"/>
      <c r="F353" s="364"/>
      <c r="G353" s="371"/>
      <c r="H353" s="371"/>
    </row>
    <row r="354" spans="1:8">
      <c r="A354" s="714"/>
      <c r="B354" s="706"/>
      <c r="C354" s="344" t="s">
        <v>2348</v>
      </c>
      <c r="E354" s="341" t="s">
        <v>760</v>
      </c>
      <c r="F354" s="364">
        <v>1</v>
      </c>
      <c r="G354" s="371"/>
      <c r="H354" s="371">
        <f t="shared" si="6"/>
        <v>0</v>
      </c>
    </row>
    <row r="355" spans="1:8">
      <c r="A355" s="698"/>
      <c r="B355" s="706"/>
      <c r="C355" s="344" t="s">
        <v>2347</v>
      </c>
      <c r="E355" s="341" t="s">
        <v>760</v>
      </c>
      <c r="F355" s="364">
        <v>1</v>
      </c>
      <c r="G355" s="371"/>
      <c r="H355" s="371">
        <f t="shared" si="6"/>
        <v>0</v>
      </c>
    </row>
    <row r="356" spans="1:8">
      <c r="A356" s="724"/>
      <c r="B356" s="725"/>
      <c r="C356" s="349"/>
      <c r="D356" s="295"/>
      <c r="E356" s="367"/>
      <c r="F356" s="535"/>
      <c r="G356" s="372"/>
      <c r="H356" s="372"/>
    </row>
    <row r="357" spans="1:8">
      <c r="B357" s="719"/>
      <c r="C357" s="354" t="s">
        <v>2346</v>
      </c>
      <c r="D357" s="255"/>
      <c r="E357" s="355"/>
      <c r="F357" s="391"/>
      <c r="G357" s="371"/>
      <c r="H357" s="371">
        <f>SUM(H347:H356)</f>
        <v>0</v>
      </c>
    </row>
    <row r="358" spans="1:8">
      <c r="B358" s="719"/>
      <c r="C358" s="354"/>
      <c r="D358" s="220"/>
      <c r="E358" s="355"/>
      <c r="F358" s="391"/>
      <c r="G358" s="371"/>
      <c r="H358" s="371"/>
    </row>
    <row r="359" spans="1:8">
      <c r="C359" s="344"/>
      <c r="D359" s="220"/>
      <c r="E359" s="341"/>
      <c r="F359" s="364"/>
      <c r="G359" s="371"/>
      <c r="H359" s="371"/>
    </row>
    <row r="360" spans="1:8">
      <c r="A360" s="1347" t="s">
        <v>2341</v>
      </c>
      <c r="B360" s="1348"/>
      <c r="C360" s="1348"/>
      <c r="D360" s="1348"/>
      <c r="E360" s="1348"/>
      <c r="F360" s="1348"/>
      <c r="G360" s="739"/>
      <c r="H360" s="740"/>
    </row>
    <row r="361" spans="1:8">
      <c r="C361" s="344"/>
      <c r="D361" s="219"/>
      <c r="E361" s="341"/>
      <c r="F361" s="364"/>
      <c r="G361" s="371"/>
      <c r="H361" s="371"/>
    </row>
    <row r="362" spans="1:8">
      <c r="A362" s="697" t="s">
        <v>2362</v>
      </c>
      <c r="C362" s="345" t="s">
        <v>2405</v>
      </c>
      <c r="D362" s="220"/>
      <c r="E362" s="341"/>
      <c r="F362" s="364"/>
      <c r="G362" s="371"/>
      <c r="H362" s="371"/>
    </row>
    <row r="363" spans="1:8">
      <c r="A363" s="697"/>
      <c r="C363" s="345"/>
      <c r="D363" s="220"/>
      <c r="E363" s="341"/>
      <c r="F363" s="364"/>
      <c r="G363" s="371"/>
      <c r="H363" s="371"/>
    </row>
    <row r="364" spans="1:8" ht="25.5">
      <c r="A364" s="698">
        <v>16</v>
      </c>
      <c r="B364" s="697">
        <v>1</v>
      </c>
      <c r="C364" s="344" t="s">
        <v>2404</v>
      </c>
      <c r="D364" s="220"/>
      <c r="E364" s="341" t="s">
        <v>760</v>
      </c>
      <c r="F364" s="364">
        <v>1</v>
      </c>
      <c r="G364" s="371">
        <v>0</v>
      </c>
      <c r="H364" s="371">
        <f>G364*F364</f>
        <v>0</v>
      </c>
    </row>
    <row r="365" spans="1:8">
      <c r="A365" s="698"/>
      <c r="B365" s="697"/>
      <c r="C365" s="344"/>
      <c r="D365" s="219"/>
      <c r="E365" s="341"/>
      <c r="F365" s="364"/>
      <c r="G365" s="371"/>
      <c r="H365" s="371"/>
    </row>
    <row r="366" spans="1:8">
      <c r="A366" s="699">
        <v>16</v>
      </c>
      <c r="B366" s="697">
        <v>2</v>
      </c>
      <c r="C366" s="344" t="s">
        <v>2403</v>
      </c>
      <c r="E366" s="341"/>
      <c r="F366" s="364"/>
      <c r="G366" s="371"/>
      <c r="H366" s="371"/>
    </row>
    <row r="367" spans="1:8" ht="63.75">
      <c r="A367" s="697"/>
      <c r="B367" s="697"/>
      <c r="C367" s="344" t="s">
        <v>5234</v>
      </c>
      <c r="D367" s="222"/>
      <c r="E367" s="341"/>
      <c r="F367" s="364"/>
      <c r="G367" s="371"/>
      <c r="H367" s="371"/>
    </row>
    <row r="368" spans="1:8" ht="51">
      <c r="A368" s="698"/>
      <c r="B368" s="700"/>
      <c r="C368" s="344" t="s">
        <v>5256</v>
      </c>
      <c r="D368" s="222"/>
      <c r="E368" s="341"/>
      <c r="F368" s="364"/>
      <c r="G368" s="371"/>
      <c r="H368" s="371"/>
    </row>
    <row r="369" spans="1:8" ht="15">
      <c r="A369" s="698"/>
      <c r="B369" s="700"/>
      <c r="C369" s="344" t="s">
        <v>3961</v>
      </c>
      <c r="E369" s="346" t="s">
        <v>4824</v>
      </c>
      <c r="F369" s="528">
        <v>30</v>
      </c>
      <c r="G369" s="371"/>
      <c r="H369" s="371">
        <f>G369*F369</f>
        <v>0</v>
      </c>
    </row>
    <row r="370" spans="1:8" ht="15">
      <c r="A370" s="698"/>
      <c r="B370" s="700"/>
      <c r="C370" s="344" t="s">
        <v>3962</v>
      </c>
      <c r="E370" s="346" t="s">
        <v>4824</v>
      </c>
      <c r="F370" s="528">
        <v>40</v>
      </c>
      <c r="G370" s="371"/>
      <c r="H370" s="371">
        <f>G370*F370</f>
        <v>0</v>
      </c>
    </row>
    <row r="371" spans="1:8" ht="15">
      <c r="A371" s="698"/>
      <c r="B371" s="700"/>
      <c r="C371" s="344" t="s">
        <v>3963</v>
      </c>
      <c r="D371" s="222"/>
      <c r="E371" s="346" t="s">
        <v>4824</v>
      </c>
      <c r="F371" s="528">
        <v>55</v>
      </c>
      <c r="G371" s="371"/>
      <c r="H371" s="371">
        <f>G371*F371</f>
        <v>0</v>
      </c>
    </row>
    <row r="372" spans="1:8">
      <c r="A372" s="698"/>
      <c r="B372" s="700"/>
      <c r="C372" s="344"/>
      <c r="E372" s="346"/>
      <c r="F372" s="528"/>
      <c r="G372" s="371"/>
      <c r="H372" s="371"/>
    </row>
    <row r="373" spans="1:8">
      <c r="A373" s="699">
        <v>16</v>
      </c>
      <c r="B373" s="697">
        <v>3</v>
      </c>
      <c r="C373" s="344" t="s">
        <v>2402</v>
      </c>
      <c r="E373" s="341"/>
      <c r="F373" s="528"/>
      <c r="G373" s="371"/>
      <c r="H373" s="371"/>
    </row>
    <row r="374" spans="1:8" ht="63.75" customHeight="1">
      <c r="A374" s="697"/>
      <c r="B374" s="697"/>
      <c r="C374" s="344" t="s">
        <v>5250</v>
      </c>
      <c r="E374" s="341"/>
      <c r="F374" s="528"/>
      <c r="G374" s="371"/>
      <c r="H374" s="371"/>
    </row>
    <row r="375" spans="1:8">
      <c r="A375" s="697"/>
      <c r="B375" s="697"/>
      <c r="C375" s="344" t="s">
        <v>4187</v>
      </c>
      <c r="D375" s="255"/>
      <c r="E375" s="341"/>
      <c r="F375" s="528"/>
      <c r="G375" s="371"/>
      <c r="H375" s="371"/>
    </row>
    <row r="376" spans="1:8">
      <c r="A376" s="697"/>
      <c r="B376" s="697"/>
      <c r="C376" s="349"/>
      <c r="D376" s="220"/>
      <c r="E376" s="341"/>
      <c r="F376" s="528"/>
      <c r="G376" s="371"/>
      <c r="H376" s="371"/>
    </row>
    <row r="377" spans="1:8" ht="51">
      <c r="A377" s="698"/>
      <c r="B377" s="700"/>
      <c r="C377" s="344" t="s">
        <v>5256</v>
      </c>
      <c r="D377" s="220"/>
      <c r="E377" s="341"/>
      <c r="F377" s="528"/>
      <c r="G377" s="371"/>
      <c r="H377" s="371"/>
    </row>
    <row r="378" spans="1:8" ht="15">
      <c r="A378" s="698"/>
      <c r="B378" s="700"/>
      <c r="C378" s="344" t="s">
        <v>3961</v>
      </c>
      <c r="D378" s="220"/>
      <c r="E378" s="346" t="s">
        <v>4824</v>
      </c>
      <c r="F378" s="528">
        <v>35</v>
      </c>
      <c r="G378" s="371"/>
      <c r="H378" s="371">
        <f>G378*F378</f>
        <v>0</v>
      </c>
    </row>
    <row r="379" spans="1:8" ht="15">
      <c r="A379" s="698"/>
      <c r="B379" s="700"/>
      <c r="C379" s="344" t="s">
        <v>3962</v>
      </c>
      <c r="D379" s="220"/>
      <c r="E379" s="346" t="s">
        <v>4824</v>
      </c>
      <c r="F379" s="528">
        <v>55</v>
      </c>
      <c r="G379" s="371"/>
      <c r="H379" s="371">
        <f>G379*F379</f>
        <v>0</v>
      </c>
    </row>
    <row r="380" spans="1:8" ht="15">
      <c r="A380" s="698"/>
      <c r="B380" s="700"/>
      <c r="C380" s="344" t="s">
        <v>3963</v>
      </c>
      <c r="D380" s="220"/>
      <c r="E380" s="346" t="s">
        <v>4824</v>
      </c>
      <c r="F380" s="528">
        <v>65</v>
      </c>
      <c r="G380" s="371"/>
      <c r="H380" s="371">
        <f>G380*F380</f>
        <v>0</v>
      </c>
    </row>
    <row r="381" spans="1:8">
      <c r="A381" s="698"/>
      <c r="B381" s="700"/>
      <c r="C381" s="344"/>
      <c r="D381" s="220"/>
      <c r="E381" s="346"/>
      <c r="F381" s="528"/>
      <c r="G381" s="371"/>
      <c r="H381" s="371"/>
    </row>
    <row r="382" spans="1:8">
      <c r="A382" s="699">
        <v>16</v>
      </c>
      <c r="B382" s="697">
        <v>4</v>
      </c>
      <c r="C382" s="344" t="s">
        <v>2401</v>
      </c>
      <c r="D382" s="220"/>
      <c r="E382" s="341"/>
      <c r="F382" s="528"/>
      <c r="G382" s="371"/>
      <c r="H382" s="371"/>
    </row>
    <row r="383" spans="1:8" ht="63.75">
      <c r="A383" s="697"/>
      <c r="B383" s="697"/>
      <c r="C383" s="344" t="s">
        <v>5248</v>
      </c>
      <c r="D383" s="220"/>
      <c r="E383" s="341"/>
      <c r="F383" s="528"/>
      <c r="G383" s="371"/>
      <c r="H383" s="371"/>
    </row>
    <row r="384" spans="1:8" ht="51">
      <c r="A384" s="698"/>
      <c r="B384" s="700"/>
      <c r="C384" s="344" t="s">
        <v>5256</v>
      </c>
      <c r="D384" s="220"/>
      <c r="E384" s="341"/>
      <c r="F384" s="528"/>
      <c r="G384" s="371"/>
      <c r="H384" s="371"/>
    </row>
    <row r="385" spans="1:8" ht="15">
      <c r="A385" s="698"/>
      <c r="B385" s="700"/>
      <c r="C385" s="344" t="s">
        <v>3964</v>
      </c>
      <c r="D385" s="220"/>
      <c r="E385" s="346" t="s">
        <v>4824</v>
      </c>
      <c r="F385" s="528">
        <v>60</v>
      </c>
      <c r="G385" s="371"/>
      <c r="H385" s="371">
        <f>F385*G385</f>
        <v>0</v>
      </c>
    </row>
    <row r="386" spans="1:8">
      <c r="A386" s="701"/>
      <c r="B386" s="702"/>
      <c r="C386" s="351"/>
      <c r="D386" s="220"/>
      <c r="E386" s="350"/>
      <c r="F386" s="352"/>
      <c r="G386" s="371"/>
      <c r="H386" s="371"/>
    </row>
    <row r="387" spans="1:8" ht="38.25">
      <c r="A387" s="1298">
        <v>16</v>
      </c>
      <c r="B387" s="1299">
        <v>7</v>
      </c>
      <c r="C387" s="351" t="s">
        <v>2400</v>
      </c>
      <c r="D387" s="220"/>
      <c r="E387" s="350" t="s">
        <v>4824</v>
      </c>
      <c r="F387" s="352">
        <v>15</v>
      </c>
      <c r="G387" s="371"/>
      <c r="H387" s="371">
        <f>F387*G387</f>
        <v>0</v>
      </c>
    </row>
    <row r="388" spans="1:8">
      <c r="A388" s="1298"/>
      <c r="B388" s="1299"/>
      <c r="C388" s="351"/>
      <c r="D388" s="220"/>
      <c r="E388" s="350"/>
      <c r="F388" s="352"/>
      <c r="G388" s="371"/>
      <c r="H388" s="371"/>
    </row>
    <row r="389" spans="1:8" ht="25.5">
      <c r="A389" s="1298">
        <v>16</v>
      </c>
      <c r="B389" s="1299">
        <v>8</v>
      </c>
      <c r="C389" s="351" t="s">
        <v>4832</v>
      </c>
      <c r="D389" s="220"/>
      <c r="E389" s="486" t="s">
        <v>760</v>
      </c>
      <c r="F389" s="352">
        <v>1</v>
      </c>
      <c r="G389" s="371"/>
      <c r="H389" s="371">
        <f>F389*G389</f>
        <v>0</v>
      </c>
    </row>
    <row r="390" spans="1:8">
      <c r="A390" s="1302"/>
      <c r="B390" s="1301"/>
      <c r="C390" s="344"/>
      <c r="D390" s="220"/>
      <c r="E390" s="341"/>
      <c r="F390" s="365"/>
      <c r="G390" s="371"/>
      <c r="H390" s="371"/>
    </row>
    <row r="391" spans="1:8" ht="63.75">
      <c r="A391" s="1300">
        <v>16</v>
      </c>
      <c r="B391" s="1301">
        <v>9</v>
      </c>
      <c r="C391" s="344" t="s">
        <v>5253</v>
      </c>
      <c r="D391" s="217"/>
      <c r="E391" s="346"/>
      <c r="F391" s="365"/>
      <c r="G391" s="371"/>
      <c r="H391" s="371"/>
    </row>
    <row r="392" spans="1:8">
      <c r="A392" s="1300"/>
      <c r="B392" s="1301"/>
      <c r="C392" s="344" t="s">
        <v>2399</v>
      </c>
      <c r="D392" s="220"/>
      <c r="E392" s="346" t="s">
        <v>302</v>
      </c>
      <c r="F392" s="365">
        <v>1</v>
      </c>
      <c r="G392" s="371"/>
      <c r="H392" s="371">
        <f>F392*G392</f>
        <v>0</v>
      </c>
    </row>
    <row r="393" spans="1:8">
      <c r="A393" s="1302"/>
      <c r="B393" s="1301"/>
      <c r="C393" s="344"/>
      <c r="D393" s="193"/>
      <c r="E393" s="341"/>
      <c r="F393" s="365"/>
      <c r="G393" s="371"/>
      <c r="H393" s="371"/>
    </row>
    <row r="394" spans="1:8" ht="38.25">
      <c r="A394" s="1302">
        <v>16</v>
      </c>
      <c r="B394" s="1305">
        <v>10</v>
      </c>
      <c r="C394" s="424" t="s">
        <v>4831</v>
      </c>
      <c r="E394" s="355" t="s">
        <v>760</v>
      </c>
      <c r="F394" s="529">
        <v>1</v>
      </c>
      <c r="G394" s="371"/>
      <c r="H394" s="371">
        <f>F394*G394</f>
        <v>0</v>
      </c>
    </row>
    <row r="395" spans="1:8">
      <c r="A395" s="704"/>
      <c r="B395" s="705"/>
      <c r="C395" s="349"/>
      <c r="E395" s="367"/>
      <c r="F395" s="530"/>
      <c r="G395" s="372"/>
      <c r="H395" s="372"/>
    </row>
    <row r="396" spans="1:8">
      <c r="B396" s="719"/>
      <c r="C396" s="354" t="s">
        <v>2398</v>
      </c>
      <c r="E396" s="355"/>
      <c r="F396" s="531"/>
      <c r="G396" s="371"/>
      <c r="H396" s="371">
        <f>SUM(H385:H395)</f>
        <v>0</v>
      </c>
    </row>
    <row r="397" spans="1:8">
      <c r="B397" s="719"/>
      <c r="C397" s="354"/>
      <c r="E397" s="355"/>
      <c r="F397" s="531"/>
      <c r="G397" s="371"/>
      <c r="H397" s="371"/>
    </row>
    <row r="398" spans="1:8">
      <c r="B398" s="719"/>
      <c r="C398" s="354"/>
      <c r="D398" s="220"/>
      <c r="E398" s="355"/>
      <c r="F398" s="531"/>
      <c r="G398" s="371"/>
      <c r="H398" s="371"/>
    </row>
    <row r="399" spans="1:8">
      <c r="A399" s="697" t="s">
        <v>2353</v>
      </c>
      <c r="C399" s="345" t="s">
        <v>2397</v>
      </c>
      <c r="D399" s="220"/>
      <c r="E399" s="341"/>
      <c r="F399" s="364"/>
      <c r="G399" s="371"/>
      <c r="H399" s="371"/>
    </row>
    <row r="400" spans="1:8">
      <c r="A400" s="697"/>
      <c r="C400" s="345"/>
      <c r="D400" s="219"/>
      <c r="E400" s="341"/>
      <c r="F400" s="364"/>
      <c r="G400" s="371"/>
      <c r="H400" s="371"/>
    </row>
    <row r="401" spans="1:8">
      <c r="A401" s="698">
        <v>17</v>
      </c>
      <c r="B401" s="697">
        <v>1</v>
      </c>
      <c r="C401" s="344" t="s">
        <v>2396</v>
      </c>
      <c r="D401" s="220"/>
      <c r="E401" s="341"/>
      <c r="F401" s="364"/>
      <c r="G401" s="371"/>
      <c r="H401" s="371"/>
    </row>
    <row r="402" spans="1:8" ht="51">
      <c r="A402" s="698"/>
      <c r="B402" s="697"/>
      <c r="C402" s="344" t="s">
        <v>5254</v>
      </c>
      <c r="D402" s="220"/>
      <c r="E402" s="341"/>
      <c r="F402" s="364"/>
      <c r="G402" s="371"/>
      <c r="H402" s="371"/>
    </row>
    <row r="403" spans="1:8">
      <c r="A403" s="698"/>
      <c r="B403" s="697"/>
      <c r="C403" s="343" t="s">
        <v>2395</v>
      </c>
      <c r="D403" s="220"/>
      <c r="E403" s="346" t="s">
        <v>3965</v>
      </c>
      <c r="F403" s="352">
        <v>50</v>
      </c>
      <c r="G403" s="371"/>
      <c r="H403" s="371">
        <f t="shared" ref="H403:H409" si="7">F403*G403</f>
        <v>0</v>
      </c>
    </row>
    <row r="404" spans="1:8">
      <c r="A404" s="698"/>
      <c r="B404" s="697"/>
      <c r="C404" s="343"/>
      <c r="D404" s="219"/>
      <c r="E404" s="346"/>
      <c r="F404" s="352"/>
      <c r="G404" s="371"/>
      <c r="H404" s="371"/>
    </row>
    <row r="405" spans="1:8" ht="38.25">
      <c r="A405" s="698">
        <v>17</v>
      </c>
      <c r="B405" s="697">
        <v>2</v>
      </c>
      <c r="C405" s="344" t="s">
        <v>2394</v>
      </c>
      <c r="D405" s="220"/>
      <c r="E405" s="341"/>
      <c r="F405" s="364"/>
      <c r="G405" s="371"/>
      <c r="H405" s="371"/>
    </row>
    <row r="406" spans="1:8">
      <c r="A406" s="698"/>
      <c r="B406" s="697"/>
      <c r="C406" s="347" t="s">
        <v>2393</v>
      </c>
      <c r="D406" s="243"/>
      <c r="E406" s="346"/>
      <c r="F406" s="352"/>
      <c r="G406" s="371"/>
      <c r="H406" s="371"/>
    </row>
    <row r="407" spans="1:8">
      <c r="A407" s="698"/>
      <c r="B407" s="697"/>
      <c r="C407" s="343" t="s">
        <v>2392</v>
      </c>
      <c r="D407" s="258"/>
      <c r="E407" s="346" t="s">
        <v>302</v>
      </c>
      <c r="F407" s="365">
        <v>4</v>
      </c>
      <c r="G407" s="371"/>
      <c r="H407" s="371">
        <f t="shared" si="7"/>
        <v>0</v>
      </c>
    </row>
    <row r="408" spans="1:8">
      <c r="A408" s="698"/>
      <c r="B408" s="697"/>
      <c r="C408" s="343"/>
      <c r="D408" s="343"/>
      <c r="E408" s="346"/>
      <c r="F408" s="365"/>
      <c r="G408" s="371"/>
      <c r="H408" s="371"/>
    </row>
    <row r="409" spans="1:8" ht="25.5">
      <c r="A409" s="698">
        <v>17</v>
      </c>
      <c r="B409" s="706" t="s">
        <v>2351</v>
      </c>
      <c r="C409" s="353" t="s">
        <v>2391</v>
      </c>
      <c r="D409" s="201"/>
      <c r="E409" s="487" t="s">
        <v>760</v>
      </c>
      <c r="F409" s="529">
        <v>1</v>
      </c>
      <c r="G409" s="371"/>
      <c r="H409" s="371">
        <f t="shared" si="7"/>
        <v>0</v>
      </c>
    </row>
    <row r="410" spans="1:8">
      <c r="A410" s="724"/>
      <c r="B410" s="725"/>
      <c r="C410" s="349"/>
      <c r="D410" s="295"/>
      <c r="E410" s="488"/>
      <c r="F410" s="530"/>
      <c r="G410" s="372"/>
      <c r="H410" s="372"/>
    </row>
    <row r="411" spans="1:8">
      <c r="C411" s="348" t="s">
        <v>2390</v>
      </c>
      <c r="D411" s="201"/>
      <c r="E411" s="341"/>
      <c r="F411" s="531"/>
      <c r="G411" s="371"/>
      <c r="H411" s="371">
        <f>SUM(H403:H410)</f>
        <v>0</v>
      </c>
    </row>
    <row r="412" spans="1:8">
      <c r="C412" s="348"/>
      <c r="D412" s="201"/>
      <c r="E412" s="341"/>
      <c r="F412" s="531"/>
      <c r="G412" s="371"/>
      <c r="H412" s="371"/>
    </row>
    <row r="413" spans="1:8">
      <c r="C413" s="348"/>
      <c r="D413" s="201"/>
      <c r="E413" s="341"/>
      <c r="F413" s="531"/>
      <c r="G413" s="371"/>
      <c r="H413" s="371"/>
    </row>
    <row r="414" spans="1:8">
      <c r="A414" s="697" t="s">
        <v>2389</v>
      </c>
      <c r="C414" s="345" t="s">
        <v>2388</v>
      </c>
      <c r="D414" s="201"/>
      <c r="E414" s="341"/>
      <c r="F414" s="364"/>
      <c r="G414" s="371"/>
      <c r="H414" s="371"/>
    </row>
    <row r="415" spans="1:8">
      <c r="C415" s="344"/>
      <c r="D415" s="237"/>
      <c r="E415" s="341"/>
      <c r="F415" s="364"/>
      <c r="G415" s="371"/>
      <c r="H415" s="371"/>
    </row>
    <row r="416" spans="1:8">
      <c r="C416" s="358"/>
      <c r="D416" s="201"/>
      <c r="E416" s="341"/>
      <c r="F416" s="365"/>
      <c r="G416" s="371"/>
      <c r="H416" s="371"/>
    </row>
    <row r="417" spans="1:8" ht="51">
      <c r="A417" s="698">
        <v>18</v>
      </c>
      <c r="B417" s="708">
        <v>1</v>
      </c>
      <c r="C417" s="344" t="s">
        <v>2386</v>
      </c>
      <c r="D417" s="201"/>
      <c r="E417" s="341"/>
      <c r="F417" s="364"/>
      <c r="G417" s="371"/>
      <c r="H417" s="371"/>
    </row>
    <row r="418" spans="1:8">
      <c r="A418" s="698"/>
      <c r="B418" s="708"/>
      <c r="C418" s="358" t="s">
        <v>2385</v>
      </c>
      <c r="D418" s="201"/>
      <c r="E418" s="489" t="s">
        <v>302</v>
      </c>
      <c r="F418" s="533">
        <v>4</v>
      </c>
      <c r="G418" s="371"/>
      <c r="H418" s="371">
        <f>F418*G418</f>
        <v>0</v>
      </c>
    </row>
    <row r="419" spans="1:8">
      <c r="A419" s="698"/>
      <c r="B419" s="708"/>
      <c r="C419" s="358"/>
      <c r="D419" s="201"/>
      <c r="E419" s="489"/>
      <c r="F419" s="533"/>
      <c r="G419" s="371"/>
      <c r="H419" s="371"/>
    </row>
    <row r="420" spans="1:8" ht="38.25">
      <c r="A420" s="698">
        <v>18</v>
      </c>
      <c r="B420" s="708">
        <v>2</v>
      </c>
      <c r="C420" s="351" t="s">
        <v>5255</v>
      </c>
      <c r="D420" s="201"/>
      <c r="E420" s="489"/>
      <c r="F420" s="533"/>
      <c r="G420" s="371"/>
      <c r="H420" s="371"/>
    </row>
    <row r="421" spans="1:8">
      <c r="A421" s="698"/>
      <c r="B421" s="709"/>
      <c r="C421" s="344" t="s">
        <v>2384</v>
      </c>
      <c r="D421" s="201"/>
      <c r="E421" s="489" t="s">
        <v>302</v>
      </c>
      <c r="F421" s="352">
        <v>2</v>
      </c>
      <c r="G421" s="371"/>
      <c r="H421" s="371">
        <f>F421*G421</f>
        <v>0</v>
      </c>
    </row>
    <row r="422" spans="1:8" ht="25.5">
      <c r="A422" s="698">
        <v>18</v>
      </c>
      <c r="B422" s="697">
        <v>3</v>
      </c>
      <c r="C422" s="344" t="s">
        <v>2383</v>
      </c>
      <c r="D422" s="199"/>
      <c r="E422" s="341"/>
      <c r="F422" s="364"/>
      <c r="G422" s="371"/>
      <c r="H422" s="371"/>
    </row>
    <row r="423" spans="1:8">
      <c r="A423" s="698"/>
      <c r="B423" s="697"/>
      <c r="C423" s="344" t="s">
        <v>2382</v>
      </c>
      <c r="D423" s="261"/>
      <c r="E423" s="489" t="s">
        <v>302</v>
      </c>
      <c r="F423" s="365">
        <v>4</v>
      </c>
      <c r="G423" s="371"/>
      <c r="H423" s="371">
        <f>F423*G423</f>
        <v>0</v>
      </c>
    </row>
    <row r="424" spans="1:8">
      <c r="A424" s="698"/>
      <c r="B424" s="697"/>
      <c r="C424" s="344"/>
      <c r="D424" s="264"/>
      <c r="E424" s="489"/>
      <c r="F424" s="365"/>
      <c r="G424" s="371"/>
      <c r="H424" s="371"/>
    </row>
    <row r="425" spans="1:8" ht="38.25">
      <c r="A425" s="698">
        <v>18</v>
      </c>
      <c r="B425" s="697">
        <v>4</v>
      </c>
      <c r="C425" s="351" t="s">
        <v>4825</v>
      </c>
      <c r="D425" s="201"/>
      <c r="E425" s="489" t="s">
        <v>302</v>
      </c>
      <c r="F425" s="365">
        <v>22</v>
      </c>
      <c r="G425" s="371"/>
      <c r="H425" s="371">
        <f>F425*G425</f>
        <v>0</v>
      </c>
    </row>
    <row r="426" spans="1:8">
      <c r="A426" s="698"/>
      <c r="B426" s="697"/>
      <c r="C426" s="360"/>
      <c r="D426" s="201"/>
      <c r="E426" s="341"/>
      <c r="F426" s="364"/>
      <c r="G426" s="371"/>
      <c r="H426" s="371"/>
    </row>
    <row r="427" spans="1:8" ht="25.5">
      <c r="A427" s="698">
        <v>18</v>
      </c>
      <c r="B427" s="697">
        <v>5</v>
      </c>
      <c r="C427" s="351" t="s">
        <v>2381</v>
      </c>
      <c r="D427" s="201"/>
      <c r="E427" s="341"/>
      <c r="F427" s="364"/>
      <c r="G427" s="371"/>
      <c r="H427" s="371"/>
    </row>
    <row r="428" spans="1:8">
      <c r="A428" s="698"/>
      <c r="B428" s="697"/>
      <c r="C428" s="360" t="s">
        <v>2380</v>
      </c>
      <c r="D428" s="201"/>
      <c r="E428" s="341" t="s">
        <v>302</v>
      </c>
      <c r="F428" s="364">
        <v>18</v>
      </c>
      <c r="G428" s="371"/>
      <c r="H428" s="371">
        <f>F428*G428</f>
        <v>0</v>
      </c>
    </row>
    <row r="429" spans="1:8">
      <c r="A429" s="698"/>
      <c r="B429" s="697"/>
      <c r="C429" s="360"/>
      <c r="D429" s="193"/>
      <c r="E429" s="341"/>
      <c r="F429" s="364"/>
      <c r="G429" s="371"/>
      <c r="H429" s="371"/>
    </row>
    <row r="430" spans="1:8" ht="51">
      <c r="A430" s="698">
        <v>18</v>
      </c>
      <c r="B430" s="697">
        <v>6</v>
      </c>
      <c r="C430" s="351" t="s">
        <v>2379</v>
      </c>
      <c r="E430" s="341" t="s">
        <v>302</v>
      </c>
      <c r="F430" s="364">
        <v>6</v>
      </c>
      <c r="G430" s="371"/>
      <c r="H430" s="371">
        <f>F430*G430</f>
        <v>0</v>
      </c>
    </row>
    <row r="431" spans="1:8">
      <c r="A431" s="698"/>
      <c r="B431" s="697"/>
      <c r="C431" s="351"/>
      <c r="E431" s="341"/>
      <c r="F431" s="364"/>
      <c r="G431" s="371"/>
      <c r="H431" s="371"/>
    </row>
    <row r="432" spans="1:8">
      <c r="A432" s="698">
        <v>18</v>
      </c>
      <c r="B432" s="710" t="s">
        <v>4198</v>
      </c>
      <c r="C432" s="344" t="s">
        <v>2377</v>
      </c>
      <c r="D432" s="264"/>
      <c r="E432" s="341"/>
      <c r="F432" s="364"/>
      <c r="G432" s="371"/>
      <c r="H432" s="371"/>
    </row>
    <row r="433" spans="1:8">
      <c r="A433" s="698"/>
      <c r="B433" s="710"/>
      <c r="C433" s="344" t="s">
        <v>2376</v>
      </c>
      <c r="D433" s="222"/>
      <c r="E433" s="341" t="s">
        <v>302</v>
      </c>
      <c r="F433" s="364">
        <v>4</v>
      </c>
      <c r="G433" s="371"/>
      <c r="H433" s="371">
        <f>F433*G433</f>
        <v>0</v>
      </c>
    </row>
    <row r="434" spans="1:8">
      <c r="A434" s="698"/>
      <c r="B434" s="710"/>
      <c r="C434" s="344" t="s">
        <v>2375</v>
      </c>
      <c r="E434" s="341" t="s">
        <v>302</v>
      </c>
      <c r="F434" s="364">
        <v>4</v>
      </c>
      <c r="G434" s="371"/>
      <c r="H434" s="371">
        <f>F434*G434</f>
        <v>0</v>
      </c>
    </row>
    <row r="435" spans="1:8">
      <c r="A435" s="698"/>
      <c r="B435" s="710"/>
      <c r="C435" s="344" t="s">
        <v>2374</v>
      </c>
      <c r="E435" s="341" t="s">
        <v>302</v>
      </c>
      <c r="F435" s="364">
        <v>4</v>
      </c>
      <c r="G435" s="371"/>
      <c r="H435" s="371">
        <f>F435*G435</f>
        <v>0</v>
      </c>
    </row>
    <row r="436" spans="1:8">
      <c r="A436" s="698"/>
      <c r="B436" s="710"/>
      <c r="C436" s="344"/>
      <c r="E436" s="341"/>
      <c r="F436" s="364"/>
      <c r="G436" s="371"/>
      <c r="H436" s="371"/>
    </row>
    <row r="437" spans="1:8">
      <c r="A437" s="698">
        <v>18</v>
      </c>
      <c r="B437" s="697">
        <v>8</v>
      </c>
      <c r="C437" s="351" t="s">
        <v>2373</v>
      </c>
      <c r="E437" s="366" t="s">
        <v>302</v>
      </c>
      <c r="F437" s="364">
        <v>2</v>
      </c>
      <c r="G437" s="371"/>
      <c r="H437" s="371">
        <f>F437*G437</f>
        <v>0</v>
      </c>
    </row>
    <row r="438" spans="1:8">
      <c r="A438" s="698"/>
      <c r="B438" s="710"/>
      <c r="C438" s="344"/>
      <c r="E438" s="341"/>
      <c r="F438" s="364"/>
      <c r="G438" s="371"/>
      <c r="H438" s="371"/>
    </row>
    <row r="439" spans="1:8" ht="17.25" customHeight="1">
      <c r="A439" s="698">
        <v>18</v>
      </c>
      <c r="B439" s="703">
        <v>9</v>
      </c>
      <c r="C439" s="351" t="s">
        <v>2372</v>
      </c>
      <c r="E439" s="355" t="s">
        <v>760</v>
      </c>
      <c r="F439" s="529">
        <v>1</v>
      </c>
      <c r="G439" s="371"/>
      <c r="H439" s="371">
        <f>F439*G439</f>
        <v>0</v>
      </c>
    </row>
    <row r="440" spans="1:8">
      <c r="A440" s="704"/>
      <c r="B440" s="705"/>
      <c r="C440" s="368"/>
      <c r="D440" s="206"/>
      <c r="E440" s="367"/>
      <c r="F440" s="535"/>
      <c r="G440" s="372"/>
      <c r="H440" s="372"/>
    </row>
    <row r="441" spans="1:8">
      <c r="A441" s="698"/>
      <c r="B441" s="697"/>
      <c r="C441" s="348" t="s">
        <v>2371</v>
      </c>
      <c r="E441" s="341"/>
      <c r="F441" s="531"/>
      <c r="G441" s="371"/>
      <c r="H441" s="371">
        <f>SUM(H418:H440)</f>
        <v>0</v>
      </c>
    </row>
    <row r="442" spans="1:8">
      <c r="C442" s="348"/>
      <c r="E442" s="341"/>
      <c r="F442" s="531"/>
      <c r="G442" s="371"/>
      <c r="H442" s="371"/>
    </row>
    <row r="443" spans="1:8">
      <c r="C443" s="348"/>
      <c r="E443" s="341"/>
      <c r="F443" s="531"/>
      <c r="G443" s="371"/>
      <c r="H443" s="371"/>
    </row>
    <row r="444" spans="1:8" ht="21.75" customHeight="1">
      <c r="A444" s="697" t="s">
        <v>2370</v>
      </c>
      <c r="C444" s="345" t="s">
        <v>2369</v>
      </c>
      <c r="D444" s="222"/>
      <c r="E444" s="341"/>
      <c r="F444" s="531"/>
      <c r="G444" s="371"/>
      <c r="H444" s="371"/>
    </row>
    <row r="445" spans="1:8">
      <c r="C445" s="348"/>
      <c r="D445" s="222"/>
      <c r="E445" s="341"/>
      <c r="F445" s="531"/>
      <c r="G445" s="371"/>
      <c r="H445" s="371"/>
    </row>
    <row r="446" spans="1:8">
      <c r="A446" s="699">
        <v>19</v>
      </c>
      <c r="B446" s="697">
        <v>1</v>
      </c>
      <c r="C446" s="344" t="s">
        <v>2368</v>
      </c>
      <c r="E446" s="346"/>
      <c r="F446" s="531"/>
      <c r="G446" s="371"/>
      <c r="H446" s="371"/>
    </row>
    <row r="447" spans="1:8" ht="153">
      <c r="A447" s="699"/>
      <c r="B447" s="697"/>
      <c r="C447" s="344" t="s">
        <v>2367</v>
      </c>
      <c r="D447" s="222"/>
      <c r="E447" s="346"/>
      <c r="F447" s="531"/>
      <c r="G447" s="371"/>
      <c r="H447" s="371"/>
    </row>
    <row r="448" spans="1:8" ht="51">
      <c r="A448" s="699"/>
      <c r="B448" s="697"/>
      <c r="C448" s="344" t="s">
        <v>5256</v>
      </c>
      <c r="D448" s="222"/>
      <c r="E448" s="346"/>
      <c r="F448" s="531"/>
      <c r="G448" s="371"/>
      <c r="H448" s="371"/>
    </row>
    <row r="449" spans="1:8" ht="15">
      <c r="A449" s="699"/>
      <c r="B449" s="697"/>
      <c r="C449" s="344" t="s">
        <v>2366</v>
      </c>
      <c r="E449" s="346" t="s">
        <v>4824</v>
      </c>
      <c r="F449" s="531">
        <v>50</v>
      </c>
      <c r="G449" s="371"/>
      <c r="H449" s="371">
        <f>F449*G449</f>
        <v>0</v>
      </c>
    </row>
    <row r="450" spans="1:8" ht="15">
      <c r="A450" s="699"/>
      <c r="B450" s="697"/>
      <c r="C450" s="344" t="s">
        <v>2365</v>
      </c>
      <c r="E450" s="346" t="s">
        <v>4824</v>
      </c>
      <c r="F450" s="531">
        <v>50</v>
      </c>
      <c r="G450" s="371"/>
      <c r="H450" s="371">
        <f>F450*G450</f>
        <v>0</v>
      </c>
    </row>
    <row r="451" spans="1:8">
      <c r="A451" s="699"/>
      <c r="B451" s="697"/>
      <c r="C451" s="344"/>
      <c r="E451" s="346"/>
      <c r="F451" s="531"/>
      <c r="G451" s="371"/>
      <c r="H451" s="371"/>
    </row>
    <row r="452" spans="1:8" ht="114.75">
      <c r="A452" s="722">
        <v>19</v>
      </c>
      <c r="B452" s="705">
        <v>2</v>
      </c>
      <c r="C452" s="349" t="s">
        <v>2364</v>
      </c>
      <c r="D452" s="206"/>
      <c r="E452" s="488" t="s">
        <v>302</v>
      </c>
      <c r="F452" s="535">
        <v>3</v>
      </c>
      <c r="G452" s="372"/>
      <c r="H452" s="372">
        <f>F452*G452</f>
        <v>0</v>
      </c>
    </row>
    <row r="453" spans="1:8">
      <c r="A453" s="424"/>
      <c r="B453" s="719"/>
      <c r="C453" s="1350" t="s">
        <v>2363</v>
      </c>
      <c r="D453" s="1350"/>
      <c r="E453" s="1350"/>
      <c r="F453" s="1350"/>
      <c r="G453" s="503"/>
      <c r="H453" s="503">
        <f>SUM(H449:H452)</f>
        <v>0</v>
      </c>
    </row>
    <row r="454" spans="1:8">
      <c r="A454" s="424"/>
      <c r="B454" s="719"/>
      <c r="C454" s="353"/>
      <c r="E454" s="355"/>
      <c r="F454" s="531"/>
      <c r="G454" s="503"/>
      <c r="H454" s="503"/>
    </row>
    <row r="455" spans="1:8">
      <c r="A455" s="726"/>
      <c r="B455" s="719"/>
      <c r="C455" s="354"/>
      <c r="E455" s="355"/>
      <c r="F455" s="531"/>
      <c r="G455" s="503"/>
      <c r="H455" s="503"/>
    </row>
    <row r="456" spans="1:8">
      <c r="A456" s="1347" t="s">
        <v>2336</v>
      </c>
      <c r="B456" s="1348"/>
      <c r="C456" s="1348"/>
      <c r="D456" s="1348"/>
      <c r="E456" s="1348"/>
      <c r="F456" s="1348"/>
      <c r="G456" s="1348"/>
      <c r="H456" s="1349"/>
    </row>
    <row r="457" spans="1:8">
      <c r="C457" s="344"/>
      <c r="E457" s="341"/>
      <c r="F457" s="364"/>
      <c r="G457" s="371"/>
      <c r="H457" s="371"/>
    </row>
    <row r="458" spans="1:8" ht="21" customHeight="1">
      <c r="A458" s="697" t="s">
        <v>2362</v>
      </c>
      <c r="C458" s="345" t="s">
        <v>2361</v>
      </c>
      <c r="E458" s="341"/>
      <c r="F458" s="364"/>
      <c r="G458" s="371"/>
      <c r="H458" s="371"/>
    </row>
    <row r="459" spans="1:8">
      <c r="A459" s="697"/>
      <c r="C459" s="345"/>
      <c r="E459" s="341"/>
      <c r="F459" s="364"/>
      <c r="G459" s="371"/>
      <c r="H459" s="371"/>
    </row>
    <row r="460" spans="1:8" ht="21.75" customHeight="1">
      <c r="A460" s="699">
        <v>20</v>
      </c>
      <c r="B460" s="697">
        <v>1</v>
      </c>
      <c r="C460" s="344" t="s">
        <v>2360</v>
      </c>
      <c r="D460" s="193"/>
      <c r="E460" s="346"/>
      <c r="F460" s="531"/>
      <c r="G460" s="371"/>
      <c r="H460" s="371"/>
    </row>
    <row r="461" spans="1:8" ht="102">
      <c r="A461" s="699"/>
      <c r="B461" s="697"/>
      <c r="C461" s="344" t="s">
        <v>2359</v>
      </c>
      <c r="E461" s="346"/>
      <c r="F461" s="531"/>
      <c r="G461" s="371"/>
      <c r="H461" s="371"/>
    </row>
    <row r="462" spans="1:8">
      <c r="A462" s="699"/>
      <c r="B462" s="697"/>
      <c r="C462" s="344"/>
      <c r="E462" s="346"/>
      <c r="F462" s="531"/>
      <c r="G462" s="371"/>
      <c r="H462" s="371"/>
    </row>
    <row r="463" spans="1:8" ht="15">
      <c r="A463" s="699"/>
      <c r="B463" s="697"/>
      <c r="C463" s="344" t="s">
        <v>2358</v>
      </c>
      <c r="E463" s="346" t="s">
        <v>4824</v>
      </c>
      <c r="F463" s="531">
        <v>450</v>
      </c>
      <c r="G463" s="371"/>
      <c r="H463" s="371">
        <f t="shared" ref="H463:H468" si="8">F463*G463</f>
        <v>0</v>
      </c>
    </row>
    <row r="464" spans="1:8" ht="15">
      <c r="A464" s="699"/>
      <c r="B464" s="697"/>
      <c r="C464" s="344" t="s">
        <v>2357</v>
      </c>
      <c r="D464" s="222"/>
      <c r="E464" s="346" t="s">
        <v>4824</v>
      </c>
      <c r="F464" s="531">
        <v>60</v>
      </c>
      <c r="G464" s="371"/>
      <c r="H464" s="371">
        <f t="shared" si="8"/>
        <v>0</v>
      </c>
    </row>
    <row r="465" spans="1:8">
      <c r="A465" s="698"/>
      <c r="B465" s="697"/>
      <c r="C465" s="344"/>
      <c r="D465" s="222"/>
      <c r="E465" s="341"/>
      <c r="F465" s="364"/>
      <c r="G465" s="371"/>
      <c r="H465" s="371"/>
    </row>
    <row r="466" spans="1:8" ht="63.75">
      <c r="A466" s="699">
        <v>20</v>
      </c>
      <c r="B466" s="697">
        <v>2</v>
      </c>
      <c r="C466" s="344" t="s">
        <v>2356</v>
      </c>
      <c r="D466" s="222"/>
      <c r="E466" s="346" t="s">
        <v>302</v>
      </c>
      <c r="F466" s="364">
        <v>6</v>
      </c>
      <c r="G466" s="371"/>
      <c r="H466" s="371">
        <f t="shared" si="8"/>
        <v>0</v>
      </c>
    </row>
    <row r="467" spans="1:8">
      <c r="A467" s="699"/>
      <c r="B467" s="697"/>
      <c r="C467" s="344"/>
      <c r="D467" s="222"/>
      <c r="E467" s="346"/>
      <c r="F467" s="364"/>
      <c r="G467" s="371"/>
      <c r="H467" s="371"/>
    </row>
    <row r="468" spans="1:8" ht="38.25">
      <c r="A468" s="721">
        <v>20</v>
      </c>
      <c r="B468" s="703">
        <v>3</v>
      </c>
      <c r="C468" s="353" t="s">
        <v>2355</v>
      </c>
      <c r="E468" s="487" t="s">
        <v>4824</v>
      </c>
      <c r="F468" s="531">
        <v>510</v>
      </c>
      <c r="G468" s="503"/>
      <c r="H468" s="503">
        <f t="shared" si="8"/>
        <v>0</v>
      </c>
    </row>
    <row r="469" spans="1:8">
      <c r="A469" s="724"/>
      <c r="B469" s="727"/>
      <c r="C469" s="349"/>
      <c r="D469" s="224"/>
      <c r="E469" s="367"/>
      <c r="F469" s="535"/>
      <c r="G469" s="372"/>
      <c r="H469" s="372"/>
    </row>
    <row r="470" spans="1:8">
      <c r="A470" s="423"/>
      <c r="B470" s="719"/>
      <c r="C470" s="1350" t="s">
        <v>2354</v>
      </c>
      <c r="D470" s="1350"/>
      <c r="E470" s="1350"/>
      <c r="F470" s="1350"/>
      <c r="G470" s="371"/>
      <c r="H470" s="371">
        <f>SUM(H463:H469)</f>
        <v>0</v>
      </c>
    </row>
    <row r="471" spans="1:8">
      <c r="B471" s="719"/>
      <c r="C471" s="354"/>
      <c r="E471" s="355"/>
      <c r="F471" s="391"/>
      <c r="G471" s="505"/>
      <c r="H471" s="505"/>
    </row>
    <row r="472" spans="1:8">
      <c r="B472" s="719"/>
      <c r="C472" s="354"/>
      <c r="E472" s="355"/>
      <c r="F472" s="391"/>
      <c r="G472" s="505"/>
      <c r="H472" s="505"/>
    </row>
    <row r="473" spans="1:8">
      <c r="A473" s="697" t="s">
        <v>2353</v>
      </c>
      <c r="B473" s="697"/>
      <c r="C473" s="345" t="s">
        <v>2140</v>
      </c>
      <c r="E473" s="355"/>
      <c r="F473" s="391"/>
      <c r="G473" s="505"/>
      <c r="H473" s="505"/>
    </row>
    <row r="474" spans="1:8">
      <c r="A474" s="698"/>
      <c r="B474" s="703"/>
      <c r="C474" s="354"/>
      <c r="D474" s="193"/>
      <c r="E474" s="355"/>
      <c r="F474" s="391"/>
      <c r="G474" s="505"/>
      <c r="H474" s="505"/>
    </row>
    <row r="475" spans="1:8" ht="76.5" customHeight="1">
      <c r="A475" s="698"/>
      <c r="B475" s="697"/>
      <c r="C475" s="356" t="s">
        <v>2352</v>
      </c>
      <c r="E475" s="341"/>
      <c r="F475" s="364"/>
      <c r="G475" s="371"/>
      <c r="H475" s="371"/>
    </row>
    <row r="476" spans="1:8">
      <c r="A476" s="698"/>
      <c r="B476" s="697"/>
      <c r="C476" s="356"/>
      <c r="E476" s="341"/>
      <c r="F476" s="364"/>
      <c r="G476" s="371"/>
      <c r="H476" s="371"/>
    </row>
    <row r="477" spans="1:8" ht="78.75">
      <c r="A477" s="1302">
        <v>15</v>
      </c>
      <c r="B477" s="1305">
        <v>1</v>
      </c>
      <c r="C477" s="363" t="s">
        <v>4826</v>
      </c>
      <c r="D477" s="222"/>
      <c r="E477" s="341" t="s">
        <v>4827</v>
      </c>
      <c r="F477" s="364">
        <v>48</v>
      </c>
      <c r="G477" s="371"/>
      <c r="H477" s="371">
        <f t="shared" ref="H477:H485" si="9">F477*G477</f>
        <v>0</v>
      </c>
    </row>
    <row r="478" spans="1:8">
      <c r="A478" s="1302"/>
      <c r="B478" s="1305"/>
      <c r="C478" s="344"/>
      <c r="D478" s="222"/>
      <c r="E478" s="341"/>
      <c r="F478" s="364"/>
      <c r="G478" s="371"/>
      <c r="H478" s="371"/>
    </row>
    <row r="479" spans="1:8" ht="53.25">
      <c r="A479" s="1302">
        <v>15</v>
      </c>
      <c r="B479" s="1305">
        <v>2</v>
      </c>
      <c r="C479" s="344" t="s">
        <v>4828</v>
      </c>
      <c r="D479" s="222"/>
      <c r="E479" s="341" t="s">
        <v>4827</v>
      </c>
      <c r="F479" s="364">
        <v>24</v>
      </c>
      <c r="G479" s="371"/>
      <c r="H479" s="371">
        <f t="shared" si="9"/>
        <v>0</v>
      </c>
    </row>
    <row r="480" spans="1:8">
      <c r="A480" s="1302"/>
      <c r="B480" s="1305"/>
      <c r="C480" s="344"/>
      <c r="E480" s="341"/>
      <c r="F480" s="364"/>
      <c r="G480" s="371"/>
      <c r="H480" s="371"/>
    </row>
    <row r="481" spans="1:9" ht="40.5">
      <c r="A481" s="1302">
        <v>15</v>
      </c>
      <c r="B481" s="1303" t="s">
        <v>2351</v>
      </c>
      <c r="C481" s="344" t="s">
        <v>4829</v>
      </c>
      <c r="D481" s="220"/>
      <c r="E481" s="341" t="s">
        <v>4827</v>
      </c>
      <c r="F481" s="364">
        <v>24</v>
      </c>
      <c r="G481" s="371"/>
      <c r="H481" s="371">
        <f t="shared" si="9"/>
        <v>0</v>
      </c>
    </row>
    <row r="482" spans="1:9">
      <c r="A482" s="1302"/>
      <c r="B482" s="1303"/>
      <c r="C482" s="344"/>
      <c r="D482" s="220"/>
      <c r="E482" s="341"/>
      <c r="F482" s="365"/>
      <c r="G482" s="371"/>
      <c r="H482" s="371"/>
    </row>
    <row r="483" spans="1:9" ht="63.75">
      <c r="A483" s="1302">
        <v>15</v>
      </c>
      <c r="B483" s="1303" t="s">
        <v>2350</v>
      </c>
      <c r="C483" s="344" t="s">
        <v>2349</v>
      </c>
      <c r="D483" s="219"/>
      <c r="E483" s="341"/>
      <c r="F483" s="364"/>
      <c r="G483" s="371"/>
      <c r="H483" s="371"/>
    </row>
    <row r="484" spans="1:9">
      <c r="A484" s="1306"/>
      <c r="B484" s="1303"/>
      <c r="C484" s="344" t="s">
        <v>2348</v>
      </c>
      <c r="D484" s="220"/>
      <c r="E484" s="341" t="s">
        <v>760</v>
      </c>
      <c r="F484" s="364">
        <v>1</v>
      </c>
      <c r="G484" s="371"/>
      <c r="H484" s="371">
        <f t="shared" si="9"/>
        <v>0</v>
      </c>
    </row>
    <row r="485" spans="1:9">
      <c r="A485" s="1302"/>
      <c r="B485" s="1303"/>
      <c r="C485" s="344" t="s">
        <v>2347</v>
      </c>
      <c r="D485" s="220"/>
      <c r="E485" s="341" t="s">
        <v>760</v>
      </c>
      <c r="F485" s="364">
        <v>1</v>
      </c>
      <c r="G485" s="371"/>
      <c r="H485" s="371">
        <f t="shared" si="9"/>
        <v>0</v>
      </c>
    </row>
    <row r="486" spans="1:9">
      <c r="A486" s="1307"/>
      <c r="B486" s="1308"/>
      <c r="C486" s="349"/>
      <c r="D486" s="224"/>
      <c r="E486" s="367"/>
      <c r="F486" s="535"/>
      <c r="G486" s="372"/>
      <c r="H486" s="372"/>
    </row>
    <row r="487" spans="1:9">
      <c r="A487" s="698"/>
      <c r="B487" s="703"/>
      <c r="C487" s="354" t="s">
        <v>2346</v>
      </c>
      <c r="D487" s="220"/>
      <c r="E487" s="355"/>
      <c r="F487" s="391"/>
      <c r="G487" s="503"/>
      <c r="H487" s="503">
        <f>SUM(H477:H486)</f>
        <v>0</v>
      </c>
    </row>
    <row r="488" spans="1:9">
      <c r="A488" s="698"/>
      <c r="B488" s="703"/>
      <c r="C488" s="373"/>
      <c r="D488" s="220"/>
      <c r="E488" s="355"/>
      <c r="F488" s="531"/>
      <c r="G488" s="503"/>
      <c r="H488" s="503"/>
      <c r="I488" s="355"/>
    </row>
    <row r="489" spans="1:9">
      <c r="A489" s="698"/>
      <c r="B489" s="728" t="s">
        <v>3938</v>
      </c>
      <c r="C489" s="374" t="s">
        <v>3923</v>
      </c>
      <c r="D489" s="220"/>
      <c r="E489" s="491"/>
      <c r="F489" s="500"/>
      <c r="G489" s="507"/>
      <c r="H489" s="508"/>
      <c r="I489" s="375"/>
    </row>
    <row r="490" spans="1:9">
      <c r="A490" s="698"/>
      <c r="B490" s="728"/>
      <c r="C490" s="202"/>
      <c r="D490" s="220"/>
      <c r="E490" s="491"/>
      <c r="F490" s="500"/>
      <c r="G490" s="507"/>
      <c r="H490" s="508"/>
      <c r="I490" s="355"/>
    </row>
    <row r="491" spans="1:9">
      <c r="A491" s="698"/>
      <c r="B491" s="326">
        <v>1</v>
      </c>
      <c r="C491" s="258" t="s">
        <v>2140</v>
      </c>
      <c r="D491" s="220"/>
      <c r="E491" s="492"/>
      <c r="F491" s="376"/>
      <c r="G491" s="507"/>
      <c r="H491" s="508"/>
    </row>
    <row r="492" spans="1:9">
      <c r="A492" s="698"/>
      <c r="B492" s="729"/>
      <c r="C492" s="296"/>
      <c r="D492" s="219"/>
      <c r="E492" s="492"/>
      <c r="F492" s="376"/>
      <c r="G492" s="507"/>
      <c r="H492" s="508"/>
    </row>
    <row r="493" spans="1:9" ht="51">
      <c r="A493" s="1302"/>
      <c r="B493" s="1309">
        <v>1</v>
      </c>
      <c r="C493" s="377" t="s">
        <v>3924</v>
      </c>
      <c r="D493" s="220"/>
      <c r="E493" s="493"/>
      <c r="F493" s="378"/>
      <c r="G493" s="509"/>
      <c r="H493" s="510"/>
    </row>
    <row r="494" spans="1:9" ht="25.5">
      <c r="A494" s="1302"/>
      <c r="B494" s="1310"/>
      <c r="C494" s="377" t="s">
        <v>3925</v>
      </c>
      <c r="D494" s="220"/>
      <c r="E494" s="493" t="s">
        <v>4827</v>
      </c>
      <c r="F494" s="380">
        <v>200</v>
      </c>
      <c r="G494" s="511"/>
      <c r="H494" s="510">
        <f>+F494*G494</f>
        <v>0</v>
      </c>
    </row>
    <row r="495" spans="1:9">
      <c r="A495" s="1302"/>
      <c r="B495" s="1309"/>
      <c r="C495" s="377"/>
      <c r="D495" s="220"/>
      <c r="E495" s="493"/>
      <c r="F495" s="380"/>
      <c r="G495" s="511"/>
      <c r="H495" s="512"/>
    </row>
    <row r="496" spans="1:9" ht="25.5">
      <c r="A496" s="1302"/>
      <c r="B496" s="1309">
        <v>2</v>
      </c>
      <c r="C496" s="377" t="s">
        <v>3926</v>
      </c>
      <c r="D496" s="220"/>
      <c r="E496" s="493" t="s">
        <v>4830</v>
      </c>
      <c r="F496" s="380">
        <v>150</v>
      </c>
      <c r="G496" s="511"/>
      <c r="H496" s="510">
        <f>+F496*G496</f>
        <v>0</v>
      </c>
    </row>
    <row r="497" spans="1:8">
      <c r="A497" s="1302"/>
      <c r="B497" s="1309"/>
      <c r="C497" s="377"/>
      <c r="D497" s="220"/>
      <c r="E497" s="493"/>
      <c r="F497" s="378"/>
      <c r="G497" s="511"/>
      <c r="H497" s="510"/>
    </row>
    <row r="498" spans="1:8" ht="25.5">
      <c r="A498" s="1302"/>
      <c r="B498" s="1309">
        <v>3</v>
      </c>
      <c r="C498" s="377" t="s">
        <v>3927</v>
      </c>
      <c r="D498" s="220"/>
      <c r="E498" s="493" t="s">
        <v>4827</v>
      </c>
      <c r="F498" s="378">
        <v>15</v>
      </c>
      <c r="G498" s="511"/>
      <c r="H498" s="510">
        <f>+F498*G498</f>
        <v>0</v>
      </c>
    </row>
    <row r="499" spans="1:8">
      <c r="A499" s="1302"/>
      <c r="B499" s="1309"/>
      <c r="C499" s="377"/>
      <c r="D499" s="193"/>
      <c r="E499" s="493"/>
      <c r="F499" s="378"/>
      <c r="G499" s="511"/>
      <c r="H499" s="510"/>
    </row>
    <row r="500" spans="1:8" ht="25.5">
      <c r="A500" s="1302"/>
      <c r="B500" s="1309">
        <v>4</v>
      </c>
      <c r="C500" s="377" t="s">
        <v>3928</v>
      </c>
      <c r="E500" s="493" t="s">
        <v>4827</v>
      </c>
      <c r="F500" s="378">
        <v>30</v>
      </c>
      <c r="G500" s="511"/>
      <c r="H500" s="510">
        <f>+F500*G500</f>
        <v>0</v>
      </c>
    </row>
    <row r="501" spans="1:8">
      <c r="A501" s="1302"/>
      <c r="B501" s="1309"/>
      <c r="C501" s="377"/>
      <c r="D501" s="243"/>
      <c r="E501" s="493"/>
      <c r="F501" s="378"/>
      <c r="G501" s="511"/>
      <c r="H501" s="510"/>
    </row>
    <row r="502" spans="1:8" ht="38.25">
      <c r="A502" s="1302"/>
      <c r="B502" s="1309">
        <v>5</v>
      </c>
      <c r="C502" s="377" t="s">
        <v>3929</v>
      </c>
      <c r="D502" s="201"/>
      <c r="E502" s="493" t="s">
        <v>4827</v>
      </c>
      <c r="F502" s="378">
        <v>150</v>
      </c>
      <c r="G502" s="511"/>
      <c r="H502" s="510">
        <f>+F502*G502</f>
        <v>0</v>
      </c>
    </row>
    <row r="503" spans="1:8">
      <c r="A503" s="1302"/>
      <c r="B503" s="1309"/>
      <c r="C503" s="377"/>
      <c r="D503" s="199"/>
      <c r="E503" s="493"/>
      <c r="F503" s="378"/>
      <c r="G503" s="511"/>
      <c r="H503" s="510"/>
    </row>
    <row r="504" spans="1:8" ht="25.5">
      <c r="A504" s="1302"/>
      <c r="B504" s="1309">
        <v>6</v>
      </c>
      <c r="C504" s="377" t="s">
        <v>3930</v>
      </c>
      <c r="E504" s="493" t="s">
        <v>4827</v>
      </c>
      <c r="F504" s="378">
        <v>50</v>
      </c>
      <c r="G504" s="511"/>
      <c r="H504" s="510">
        <f>+F504*G504</f>
        <v>0</v>
      </c>
    </row>
    <row r="505" spans="1:8">
      <c r="A505" s="698"/>
      <c r="B505" s="730"/>
      <c r="C505" s="377"/>
      <c r="D505" s="224"/>
      <c r="E505" s="493"/>
      <c r="F505" s="378"/>
      <c r="G505" s="511"/>
      <c r="H505" s="510"/>
    </row>
    <row r="506" spans="1:8">
      <c r="A506" s="698"/>
      <c r="B506" s="731"/>
      <c r="C506" s="381" t="s">
        <v>3931</v>
      </c>
      <c r="E506" s="494"/>
      <c r="F506" s="498"/>
      <c r="G506" s="513"/>
      <c r="H506" s="514">
        <f>SUM(H494:H504)</f>
        <v>0</v>
      </c>
    </row>
    <row r="507" spans="1:8">
      <c r="A507" s="698"/>
      <c r="B507" s="732"/>
      <c r="C507" s="330"/>
      <c r="E507" s="495"/>
      <c r="F507" s="499"/>
      <c r="G507" s="515"/>
      <c r="H507" s="516"/>
    </row>
    <row r="508" spans="1:8">
      <c r="A508" s="1302"/>
      <c r="B508" s="221">
        <v>2</v>
      </c>
      <c r="C508" s="374" t="s">
        <v>3932</v>
      </c>
      <c r="D508" s="199"/>
      <c r="E508" s="492"/>
      <c r="F508" s="500"/>
      <c r="G508" s="517"/>
      <c r="H508" s="508"/>
    </row>
    <row r="509" spans="1:8" ht="63.75">
      <c r="A509" s="1302"/>
      <c r="B509" s="221">
        <v>1</v>
      </c>
      <c r="C509" s="296" t="s">
        <v>3933</v>
      </c>
      <c r="E509" s="492"/>
      <c r="F509" s="500"/>
      <c r="G509" s="517"/>
      <c r="H509" s="508"/>
    </row>
    <row r="510" spans="1:8">
      <c r="A510" s="1302"/>
      <c r="B510" s="221"/>
      <c r="C510" s="382" t="s">
        <v>3967</v>
      </c>
      <c r="E510" s="492" t="s">
        <v>3233</v>
      </c>
      <c r="F510" s="376">
        <v>70</v>
      </c>
      <c r="G510" s="517"/>
      <c r="H510" s="508">
        <f>+F510*G510</f>
        <v>0</v>
      </c>
    </row>
    <row r="511" spans="1:8">
      <c r="A511" s="1302"/>
      <c r="B511" s="221"/>
      <c r="C511" s="382" t="s">
        <v>3968</v>
      </c>
      <c r="E511" s="492" t="s">
        <v>3233</v>
      </c>
      <c r="F511" s="376">
        <v>105</v>
      </c>
      <c r="G511" s="517"/>
      <c r="H511" s="508">
        <f>+F511*G511</f>
        <v>0</v>
      </c>
    </row>
    <row r="512" spans="1:8">
      <c r="A512" s="1302"/>
      <c r="B512" s="221"/>
      <c r="C512" s="382" t="s">
        <v>3969</v>
      </c>
      <c r="E512" s="492" t="s">
        <v>3233</v>
      </c>
      <c r="F512" s="376">
        <v>40</v>
      </c>
      <c r="G512" s="517"/>
      <c r="H512" s="508">
        <f>+F512*G512</f>
        <v>0</v>
      </c>
    </row>
    <row r="513" spans="1:8">
      <c r="A513" s="1302"/>
      <c r="B513" s="221"/>
      <c r="C513" s="202"/>
      <c r="E513" s="492"/>
      <c r="F513" s="376"/>
      <c r="G513" s="517"/>
      <c r="H513" s="508"/>
    </row>
    <row r="514" spans="1:8" ht="76.5">
      <c r="A514" s="1302"/>
      <c r="B514" s="221">
        <v>2</v>
      </c>
      <c r="C514" s="377" t="s">
        <v>4200</v>
      </c>
      <c r="E514" s="493"/>
      <c r="F514" s="378"/>
      <c r="G514" s="511"/>
      <c r="H514" s="510"/>
    </row>
    <row r="515" spans="1:8">
      <c r="A515" s="1302"/>
      <c r="B515" s="221"/>
      <c r="C515" s="377" t="s">
        <v>3934</v>
      </c>
      <c r="D515" s="193"/>
      <c r="E515" s="493" t="s">
        <v>302</v>
      </c>
      <c r="F515" s="378">
        <v>7</v>
      </c>
      <c r="G515" s="511"/>
      <c r="H515" s="510">
        <f>+F515*G515</f>
        <v>0</v>
      </c>
    </row>
    <row r="516" spans="1:8">
      <c r="A516" s="1302"/>
      <c r="B516" s="221"/>
      <c r="C516" s="379"/>
      <c r="E516" s="493"/>
      <c r="F516" s="378"/>
      <c r="G516" s="511"/>
      <c r="H516" s="510"/>
    </row>
    <row r="517" spans="1:8" ht="63.75">
      <c r="A517" s="1302"/>
      <c r="B517" s="221">
        <v>3</v>
      </c>
      <c r="C517" s="377" t="s">
        <v>4199</v>
      </c>
      <c r="E517" s="492" t="s">
        <v>302</v>
      </c>
      <c r="F517" s="500">
        <v>35</v>
      </c>
      <c r="G517" s="517"/>
      <c r="H517" s="508">
        <f>+F517*G517</f>
        <v>0</v>
      </c>
    </row>
    <row r="518" spans="1:8">
      <c r="A518" s="1302"/>
      <c r="B518" s="221"/>
      <c r="C518" s="377"/>
      <c r="E518" s="493"/>
      <c r="F518" s="378"/>
      <c r="G518" s="511"/>
      <c r="H518" s="510"/>
    </row>
    <row r="519" spans="1:8">
      <c r="A519" s="1302"/>
      <c r="B519" s="221">
        <v>4</v>
      </c>
      <c r="C519" s="377" t="s">
        <v>3936</v>
      </c>
      <c r="E519" s="492" t="s">
        <v>302</v>
      </c>
      <c r="F519" s="500">
        <v>35</v>
      </c>
      <c r="G519" s="517"/>
      <c r="H519" s="508">
        <f>+F519*G519</f>
        <v>0</v>
      </c>
    </row>
    <row r="520" spans="1:8">
      <c r="A520" s="1302"/>
      <c r="B520" s="221"/>
      <c r="C520" s="296"/>
      <c r="D520" s="193"/>
      <c r="E520" s="491"/>
      <c r="F520" s="500"/>
      <c r="G520" s="517"/>
      <c r="H520" s="508"/>
    </row>
    <row r="521" spans="1:8" ht="38.25">
      <c r="A521" s="1302"/>
      <c r="B521" s="221">
        <v>5</v>
      </c>
      <c r="C521" s="296" t="s">
        <v>3937</v>
      </c>
      <c r="E521" s="492" t="s">
        <v>302</v>
      </c>
      <c r="F521" s="500">
        <v>1</v>
      </c>
      <c r="G521" s="517"/>
      <c r="H521" s="508">
        <f>+F521*G521</f>
        <v>0</v>
      </c>
    </row>
    <row r="522" spans="1:8">
      <c r="A522" s="698"/>
      <c r="B522" s="733"/>
      <c r="C522" s="296"/>
      <c r="E522" s="492"/>
      <c r="F522" s="500"/>
      <c r="G522" s="507"/>
      <c r="H522" s="508"/>
    </row>
    <row r="523" spans="1:8">
      <c r="A523" s="717"/>
      <c r="B523" s="732"/>
      <c r="C523" s="425" t="s">
        <v>3935</v>
      </c>
      <c r="D523" s="224"/>
      <c r="E523" s="496"/>
      <c r="F523" s="501"/>
      <c r="G523" s="518"/>
      <c r="H523" s="519">
        <f>SUM(H510:H522)</f>
        <v>0</v>
      </c>
    </row>
    <row r="524" spans="1:8">
      <c r="A524" s="726"/>
      <c r="B524" s="742"/>
      <c r="C524" s="198"/>
      <c r="D524" s="426"/>
      <c r="E524" s="491"/>
      <c r="F524" s="500"/>
      <c r="G524" s="507"/>
      <c r="H524" s="508"/>
    </row>
    <row r="525" spans="1:8">
      <c r="B525" s="734"/>
      <c r="C525" s="383" t="s">
        <v>4879</v>
      </c>
      <c r="D525" s="199"/>
      <c r="E525" s="497"/>
      <c r="F525" s="502"/>
      <c r="G525" s="520"/>
      <c r="H525" s="521">
        <f>+H506+H523</f>
        <v>0</v>
      </c>
    </row>
    <row r="526" spans="1:8">
      <c r="B526" s="719"/>
      <c r="C526" s="353"/>
      <c r="E526" s="355"/>
      <c r="F526" s="531"/>
      <c r="G526" s="522"/>
      <c r="H526" s="516"/>
    </row>
    <row r="527" spans="1:8">
      <c r="C527" s="344"/>
      <c r="E527" s="341"/>
      <c r="F527" s="364"/>
      <c r="G527" s="371"/>
      <c r="H527" s="371"/>
    </row>
    <row r="528" spans="1:8">
      <c r="A528" s="735"/>
      <c r="B528" s="735"/>
      <c r="C528" s="1342" t="s">
        <v>294</v>
      </c>
      <c r="D528" s="1343"/>
      <c r="E528" s="1343"/>
      <c r="F528" s="1343"/>
      <c r="G528" s="1343"/>
      <c r="H528" s="1344"/>
    </row>
    <row r="529" spans="2:8">
      <c r="B529" s="719"/>
      <c r="C529" s="384"/>
      <c r="E529" s="366"/>
      <c r="F529" s="385"/>
      <c r="G529" s="390"/>
      <c r="H529" s="505"/>
    </row>
    <row r="530" spans="2:8">
      <c r="C530" s="386" t="s">
        <v>2345</v>
      </c>
      <c r="E530" s="366"/>
      <c r="F530" s="385"/>
      <c r="G530" s="390"/>
      <c r="H530" s="505"/>
    </row>
    <row r="531" spans="2:8">
      <c r="C531" s="387" t="s">
        <v>2340</v>
      </c>
      <c r="E531" s="366"/>
      <c r="F531" s="385"/>
      <c r="H531" s="505">
        <f>H38</f>
        <v>0</v>
      </c>
    </row>
    <row r="532" spans="2:8">
      <c r="C532" s="387" t="s">
        <v>2339</v>
      </c>
      <c r="D532" s="193"/>
      <c r="E532" s="366"/>
      <c r="F532" s="385"/>
      <c r="H532" s="505">
        <f>H52</f>
        <v>0</v>
      </c>
    </row>
    <row r="533" spans="2:8">
      <c r="C533" s="387" t="s">
        <v>2338</v>
      </c>
      <c r="E533" s="366"/>
      <c r="F533" s="385"/>
      <c r="H533" s="505">
        <f>H84</f>
        <v>0</v>
      </c>
    </row>
    <row r="534" spans="2:8">
      <c r="C534" s="387" t="s">
        <v>2337</v>
      </c>
      <c r="E534" s="366"/>
      <c r="F534" s="385"/>
      <c r="H534" s="505">
        <f>H102</f>
        <v>0</v>
      </c>
    </row>
    <row r="535" spans="2:8">
      <c r="C535" s="387" t="s">
        <v>2342</v>
      </c>
      <c r="E535" s="366"/>
      <c r="F535" s="385"/>
      <c r="H535" s="505">
        <f>H119</f>
        <v>0</v>
      </c>
    </row>
    <row r="536" spans="2:8">
      <c r="C536" s="384"/>
      <c r="E536" s="366"/>
      <c r="F536" s="385"/>
      <c r="H536" s="505"/>
    </row>
    <row r="537" spans="2:8">
      <c r="C537" s="386" t="s">
        <v>2344</v>
      </c>
      <c r="D537" s="193"/>
      <c r="E537" s="366"/>
      <c r="F537" s="385"/>
      <c r="H537" s="505"/>
    </row>
    <row r="538" spans="2:8">
      <c r="C538" s="387" t="s">
        <v>2340</v>
      </c>
      <c r="E538" s="366"/>
      <c r="F538" s="385"/>
      <c r="H538" s="505">
        <f>H160</f>
        <v>0</v>
      </c>
    </row>
    <row r="539" spans="2:8">
      <c r="C539" s="387" t="s">
        <v>2339</v>
      </c>
      <c r="E539" s="366"/>
      <c r="F539" s="385"/>
      <c r="H539" s="505">
        <f>H174</f>
        <v>0</v>
      </c>
    </row>
    <row r="540" spans="2:8">
      <c r="C540" s="387" t="s">
        <v>2338</v>
      </c>
      <c r="D540" s="201"/>
      <c r="E540" s="366"/>
      <c r="F540" s="385"/>
      <c r="H540" s="505">
        <f>H208</f>
        <v>0</v>
      </c>
    </row>
    <row r="541" spans="2:8">
      <c r="C541" s="387" t="s">
        <v>2337</v>
      </c>
      <c r="D541" s="199"/>
      <c r="E541" s="366"/>
      <c r="F541" s="385"/>
      <c r="H541" s="371">
        <f>H224</f>
        <v>0</v>
      </c>
    </row>
    <row r="542" spans="2:8">
      <c r="C542" s="387" t="s">
        <v>2342</v>
      </c>
      <c r="E542" s="366"/>
      <c r="F542" s="385"/>
      <c r="H542" s="505">
        <f>H241</f>
        <v>0</v>
      </c>
    </row>
    <row r="543" spans="2:8">
      <c r="C543" s="387"/>
      <c r="E543" s="366"/>
      <c r="F543" s="385"/>
      <c r="H543" s="505"/>
    </row>
    <row r="544" spans="2:8">
      <c r="C544" s="386" t="s">
        <v>2343</v>
      </c>
      <c r="E544" s="366"/>
      <c r="F544" s="385"/>
      <c r="H544" s="505"/>
    </row>
    <row r="545" spans="2:8">
      <c r="C545" s="387" t="s">
        <v>2340</v>
      </c>
      <c r="E545" s="366"/>
      <c r="F545" s="385"/>
      <c r="H545" s="505">
        <f>H279</f>
        <v>0</v>
      </c>
    </row>
    <row r="546" spans="2:8">
      <c r="C546" s="387" t="s">
        <v>2339</v>
      </c>
      <c r="E546" s="366"/>
      <c r="F546" s="385"/>
      <c r="H546" s="505">
        <f>H293</f>
        <v>0</v>
      </c>
    </row>
    <row r="547" spans="2:8">
      <c r="C547" s="387" t="s">
        <v>2338</v>
      </c>
      <c r="E547" s="366"/>
      <c r="F547" s="385"/>
      <c r="H547" s="505">
        <f>H324</f>
        <v>0</v>
      </c>
    </row>
    <row r="548" spans="2:8">
      <c r="C548" s="387" t="s">
        <v>2337</v>
      </c>
      <c r="D548" s="199"/>
      <c r="E548" s="366"/>
      <c r="F548" s="385"/>
      <c r="H548" s="505">
        <f>H340</f>
        <v>0</v>
      </c>
    </row>
    <row r="549" spans="2:8">
      <c r="C549" s="387" t="s">
        <v>2342</v>
      </c>
      <c r="E549" s="366"/>
      <c r="F549" s="385"/>
      <c r="H549" s="505">
        <f>H357</f>
        <v>0</v>
      </c>
    </row>
    <row r="550" spans="2:8">
      <c r="C550" s="387"/>
      <c r="E550" s="366"/>
      <c r="F550" s="385"/>
      <c r="H550" s="505"/>
    </row>
    <row r="551" spans="2:8">
      <c r="C551" s="386" t="s">
        <v>2341</v>
      </c>
      <c r="E551" s="366"/>
      <c r="F551" s="385"/>
      <c r="H551" s="505"/>
    </row>
    <row r="552" spans="2:8">
      <c r="C552" s="387" t="s">
        <v>2340</v>
      </c>
      <c r="E552" s="366"/>
      <c r="F552" s="385"/>
      <c r="H552" s="505">
        <f>H396</f>
        <v>0</v>
      </c>
    </row>
    <row r="553" spans="2:8">
      <c r="C553" s="387" t="s">
        <v>2339</v>
      </c>
      <c r="D553" s="220"/>
      <c r="E553" s="366"/>
      <c r="F553" s="385"/>
      <c r="H553" s="505">
        <f>H411</f>
        <v>0</v>
      </c>
    </row>
    <row r="554" spans="2:8">
      <c r="C554" s="387" t="s">
        <v>2338</v>
      </c>
      <c r="D554" s="220"/>
      <c r="E554" s="366"/>
      <c r="F554" s="385"/>
      <c r="H554" s="505">
        <f>H441</f>
        <v>0</v>
      </c>
    </row>
    <row r="555" spans="2:8">
      <c r="C555" s="387" t="s">
        <v>2337</v>
      </c>
      <c r="D555" s="220"/>
      <c r="E555" s="366"/>
      <c r="F555" s="385"/>
      <c r="H555" s="505">
        <f>H453</f>
        <v>0</v>
      </c>
    </row>
    <row r="556" spans="2:8">
      <c r="C556" s="384"/>
      <c r="D556" s="220"/>
      <c r="E556" s="366"/>
      <c r="F556" s="385"/>
      <c r="H556" s="505"/>
    </row>
    <row r="557" spans="2:8">
      <c r="C557" s="388" t="s">
        <v>2336</v>
      </c>
      <c r="D557" s="255"/>
      <c r="E557" s="366"/>
      <c r="F557" s="385"/>
      <c r="H557" s="505"/>
    </row>
    <row r="558" spans="2:8">
      <c r="C558" s="387" t="s">
        <v>2335</v>
      </c>
      <c r="D558" s="255"/>
      <c r="E558" s="366"/>
      <c r="F558" s="385"/>
      <c r="H558" s="505">
        <f>H470</f>
        <v>0</v>
      </c>
    </row>
    <row r="559" spans="2:8">
      <c r="B559" s="719"/>
      <c r="C559" s="389" t="s">
        <v>2334</v>
      </c>
      <c r="D559" s="427"/>
      <c r="E559" s="390"/>
      <c r="F559" s="391"/>
      <c r="H559" s="505">
        <f>H487</f>
        <v>0</v>
      </c>
    </row>
    <row r="560" spans="2:8">
      <c r="B560" s="719"/>
      <c r="C560" s="389"/>
      <c r="D560" s="258"/>
      <c r="E560" s="390"/>
      <c r="F560" s="391"/>
      <c r="H560" s="505"/>
    </row>
    <row r="561" spans="1:8">
      <c r="B561" s="719"/>
      <c r="C561" s="389"/>
      <c r="D561" s="201"/>
      <c r="E561" s="390"/>
      <c r="F561" s="391"/>
      <c r="H561" s="505"/>
    </row>
    <row r="562" spans="1:8">
      <c r="B562" s="719"/>
      <c r="C562" s="388" t="s">
        <v>3939</v>
      </c>
      <c r="D562" s="201"/>
      <c r="E562" s="390"/>
      <c r="F562" s="391"/>
      <c r="H562" s="505">
        <f>H525</f>
        <v>0</v>
      </c>
    </row>
    <row r="563" spans="1:8">
      <c r="B563" s="719"/>
      <c r="C563" s="392"/>
      <c r="D563" s="199"/>
      <c r="E563" s="390"/>
      <c r="F563" s="391"/>
      <c r="H563" s="505"/>
    </row>
    <row r="564" spans="1:8">
      <c r="B564" s="736"/>
      <c r="C564" s="373"/>
      <c r="D564" s="201"/>
      <c r="E564" s="390"/>
      <c r="F564" s="537"/>
      <c r="G564" s="524"/>
      <c r="H564" s="525"/>
    </row>
    <row r="565" spans="1:8">
      <c r="A565" s="737"/>
      <c r="B565" s="738"/>
      <c r="C565" s="393" t="s">
        <v>564</v>
      </c>
      <c r="D565" s="428"/>
      <c r="E565" s="394"/>
      <c r="F565" s="538"/>
      <c r="G565" s="526"/>
      <c r="H565" s="527">
        <f>SUM(H531:H564)</f>
        <v>0</v>
      </c>
    </row>
    <row r="566" spans="1:8">
      <c r="C566" s="344"/>
      <c r="D566" s="201"/>
      <c r="E566" s="341"/>
      <c r="F566" s="364"/>
      <c r="G566" s="371"/>
      <c r="H566" s="371"/>
    </row>
    <row r="567" spans="1:8">
      <c r="D567" s="201"/>
    </row>
    <row r="568" spans="1:8">
      <c r="D568" s="201"/>
    </row>
    <row r="569" spans="1:8">
      <c r="D569" s="201"/>
    </row>
    <row r="570" spans="1:8">
      <c r="D570" s="201"/>
    </row>
    <row r="571" spans="1:8">
      <c r="D571" s="199"/>
    </row>
    <row r="572" spans="1:8">
      <c r="D572" s="201"/>
    </row>
    <row r="573" spans="1:8">
      <c r="D573" s="201"/>
    </row>
    <row r="574" spans="1:8">
      <c r="D574" s="201"/>
    </row>
    <row r="575" spans="1:8">
      <c r="D575" s="201"/>
    </row>
    <row r="576" spans="1:8">
      <c r="D576" s="201"/>
    </row>
    <row r="577" spans="4:4">
      <c r="D577" s="201"/>
    </row>
    <row r="578" spans="4:4">
      <c r="D578" s="201"/>
    </row>
    <row r="579" spans="4:4">
      <c r="D579" s="201"/>
    </row>
    <row r="580" spans="4:4">
      <c r="D580" s="201"/>
    </row>
    <row r="581" spans="4:4">
      <c r="D581" s="201"/>
    </row>
    <row r="582" spans="4:4">
      <c r="D582" s="201"/>
    </row>
    <row r="583" spans="4:4">
      <c r="D583" s="201"/>
    </row>
    <row r="584" spans="4:4">
      <c r="D584" s="201"/>
    </row>
    <row r="585" spans="4:4">
      <c r="D585" s="201"/>
    </row>
    <row r="586" spans="4:4">
      <c r="D586" s="201"/>
    </row>
    <row r="587" spans="4:4">
      <c r="D587" s="199"/>
    </row>
    <row r="588" spans="4:4">
      <c r="D588" s="201"/>
    </row>
    <row r="589" spans="4:4">
      <c r="D589" s="201"/>
    </row>
    <row r="590" spans="4:4">
      <c r="D590" s="201"/>
    </row>
    <row r="591" spans="4:4">
      <c r="D591" s="201"/>
    </row>
    <row r="592" spans="4:4">
      <c r="D592" s="201"/>
    </row>
    <row r="593" spans="4:4">
      <c r="D593" s="201"/>
    </row>
    <row r="594" spans="4:4">
      <c r="D594" s="201"/>
    </row>
    <row r="595" spans="4:4">
      <c r="D595" s="201"/>
    </row>
    <row r="596" spans="4:4">
      <c r="D596" s="199"/>
    </row>
    <row r="597" spans="4:4">
      <c r="D597" s="201"/>
    </row>
    <row r="598" spans="4:4">
      <c r="D598" s="201"/>
    </row>
    <row r="599" spans="4:4">
      <c r="D599" s="201"/>
    </row>
    <row r="600" spans="4:4">
      <c r="D600" s="201"/>
    </row>
    <row r="601" spans="4:4">
      <c r="D601" s="267"/>
    </row>
    <row r="602" spans="4:4">
      <c r="D602" s="267"/>
    </row>
    <row r="603" spans="4:4">
      <c r="D603" s="267"/>
    </row>
    <row r="604" spans="4:4">
      <c r="D604" s="267"/>
    </row>
    <row r="605" spans="4:4">
      <c r="D605" s="267"/>
    </row>
    <row r="606" spans="4:4">
      <c r="D606" s="199"/>
    </row>
    <row r="607" spans="4:4">
      <c r="D607" s="201"/>
    </row>
    <row r="608" spans="4:4">
      <c r="D608" s="201"/>
    </row>
    <row r="609" spans="4:4">
      <c r="D609" s="201"/>
    </row>
    <row r="610" spans="4:4">
      <c r="D610" s="201"/>
    </row>
    <row r="611" spans="4:4">
      <c r="D611" s="201"/>
    </row>
    <row r="612" spans="4:4">
      <c r="D612" s="269"/>
    </row>
    <row r="613" spans="4:4">
      <c r="D613" s="201"/>
    </row>
    <row r="614" spans="4:4">
      <c r="D614" s="199"/>
    </row>
    <row r="615" spans="4:4">
      <c r="D615" s="201"/>
    </row>
    <row r="616" spans="4:4">
      <c r="D616" s="201"/>
    </row>
    <row r="617" spans="4:4">
      <c r="D617" s="201"/>
    </row>
    <row r="618" spans="4:4">
      <c r="D618" s="201"/>
    </row>
    <row r="619" spans="4:4">
      <c r="D619" s="201"/>
    </row>
    <row r="620" spans="4:4">
      <c r="D620" s="270"/>
    </row>
    <row r="621" spans="4:4">
      <c r="D621" s="199"/>
    </row>
    <row r="622" spans="4:4">
      <c r="D622" s="201"/>
    </row>
    <row r="623" spans="4:4">
      <c r="D623" s="201"/>
    </row>
    <row r="624" spans="4:4">
      <c r="D624" s="201"/>
    </row>
    <row r="625" spans="4:4">
      <c r="D625" s="201"/>
    </row>
    <row r="626" spans="4:4">
      <c r="D626" s="201"/>
    </row>
    <row r="627" spans="4:4">
      <c r="D627" s="269"/>
    </row>
    <row r="628" spans="4:4">
      <c r="D628" s="243"/>
    </row>
    <row r="629" spans="4:4">
      <c r="D629" s="395"/>
    </row>
    <row r="630" spans="4:4">
      <c r="D630" s="395"/>
    </row>
    <row r="631" spans="4:4">
      <c r="D631" s="395"/>
    </row>
    <row r="632" spans="4:4">
      <c r="D632" s="395"/>
    </row>
    <row r="633" spans="4:4">
      <c r="D633" s="395"/>
    </row>
    <row r="634" spans="4:4">
      <c r="D634" s="395"/>
    </row>
    <row r="635" spans="4:4">
      <c r="D635" s="395"/>
    </row>
    <row r="636" spans="4:4">
      <c r="D636" s="395"/>
    </row>
    <row r="637" spans="4:4">
      <c r="D637" s="395"/>
    </row>
    <row r="638" spans="4:4">
      <c r="D638" s="395"/>
    </row>
    <row r="639" spans="4:4">
      <c r="D639" s="201"/>
    </row>
    <row r="640" spans="4:4">
      <c r="D640" s="199"/>
    </row>
    <row r="641" spans="4:4">
      <c r="D641" s="201"/>
    </row>
    <row r="642" spans="4:4">
      <c r="D642" s="201"/>
    </row>
    <row r="643" spans="4:4">
      <c r="D643" s="201"/>
    </row>
    <row r="644" spans="4:4">
      <c r="D644" s="201"/>
    </row>
    <row r="645" spans="4:4">
      <c r="D645" s="201"/>
    </row>
    <row r="646" spans="4:4">
      <c r="D646" s="201"/>
    </row>
    <row r="647" spans="4:4">
      <c r="D647" s="201"/>
    </row>
    <row r="648" spans="4:4">
      <c r="D648" s="201"/>
    </row>
    <row r="649" spans="4:4">
      <c r="D649" s="199"/>
    </row>
    <row r="650" spans="4:4">
      <c r="D650" s="201"/>
    </row>
    <row r="651" spans="4:4">
      <c r="D651" s="201"/>
    </row>
    <row r="652" spans="4:4">
      <c r="D652" s="201"/>
    </row>
    <row r="653" spans="4:4">
      <c r="D653" s="269"/>
    </row>
    <row r="654" spans="4:4">
      <c r="D654" s="201"/>
    </row>
    <row r="655" spans="4:4">
      <c r="D655" s="201"/>
    </row>
    <row r="656" spans="4:4">
      <c r="D656" s="199"/>
    </row>
    <row r="657" spans="4:4">
      <c r="D657" s="201"/>
    </row>
    <row r="658" spans="4:4">
      <c r="D658" s="201"/>
    </row>
    <row r="659" spans="4:4">
      <c r="D659" s="201"/>
    </row>
    <row r="660" spans="4:4">
      <c r="D660" s="269"/>
    </row>
    <row r="661" spans="4:4">
      <c r="D661" s="201"/>
    </row>
    <row r="662" spans="4:4">
      <c r="D662" s="201"/>
    </row>
    <row r="663" spans="4:4">
      <c r="D663" s="199"/>
    </row>
    <row r="664" spans="4:4">
      <c r="D664" s="201"/>
    </row>
    <row r="665" spans="4:4">
      <c r="D665" s="201"/>
    </row>
    <row r="666" spans="4:4">
      <c r="D666" s="201"/>
    </row>
    <row r="667" spans="4:4">
      <c r="D667" s="201"/>
    </row>
    <row r="668" spans="4:4">
      <c r="D668" s="201"/>
    </row>
    <row r="669" spans="4:4">
      <c r="D669" s="201"/>
    </row>
    <row r="670" spans="4:4">
      <c r="D670" s="269"/>
    </row>
    <row r="671" spans="4:4">
      <c r="D671" s="201"/>
    </row>
    <row r="672" spans="4:4">
      <c r="D672" s="281"/>
    </row>
    <row r="673" spans="4:4">
      <c r="D673" s="243"/>
    </row>
    <row r="674" spans="4:4">
      <c r="D674" s="270"/>
    </row>
    <row r="675" spans="4:4">
      <c r="D675" s="270"/>
    </row>
    <row r="676" spans="4:4">
      <c r="D676" s="270"/>
    </row>
    <row r="677" spans="4:4">
      <c r="D677" s="270"/>
    </row>
    <row r="678" spans="4:4">
      <c r="D678" s="270"/>
    </row>
    <row r="679" spans="4:4">
      <c r="D679" s="270"/>
    </row>
    <row r="680" spans="4:4">
      <c r="D680" s="270"/>
    </row>
    <row r="681" spans="4:4">
      <c r="D681" s="270"/>
    </row>
    <row r="682" spans="4:4">
      <c r="D682" s="270"/>
    </row>
    <row r="683" spans="4:4">
      <c r="D683" s="270"/>
    </row>
    <row r="684" spans="4:4">
      <c r="D684" s="281"/>
    </row>
    <row r="685" spans="4:4">
      <c r="D685" s="243"/>
    </row>
    <row r="686" spans="4:4">
      <c r="D686" s="270"/>
    </row>
    <row r="687" spans="4:4">
      <c r="D687" s="270"/>
    </row>
    <row r="688" spans="4:4">
      <c r="D688" s="270"/>
    </row>
    <row r="689" spans="4:4">
      <c r="D689" s="270"/>
    </row>
    <row r="690" spans="4:4">
      <c r="D690" s="270"/>
    </row>
    <row r="691" spans="4:4">
      <c r="D691" s="201"/>
    </row>
    <row r="692" spans="4:4">
      <c r="D692" s="271"/>
    </row>
    <row r="694" spans="4:4">
      <c r="D694" s="243"/>
    </row>
    <row r="695" spans="4:4">
      <c r="D695" s="201"/>
    </row>
    <row r="696" spans="4:4">
      <c r="D696" s="193"/>
    </row>
    <row r="708" spans="4:4">
      <c r="D708" s="199"/>
    </row>
    <row r="716" spans="4:4">
      <c r="D716" s="193"/>
    </row>
    <row r="719" spans="4:4">
      <c r="D719" s="201"/>
    </row>
    <row r="726" spans="4:4">
      <c r="D726" s="193"/>
    </row>
    <row r="728" spans="4:4">
      <c r="D728" s="222"/>
    </row>
    <row r="729" spans="4:4">
      <c r="D729" s="222"/>
    </row>
    <row r="732" spans="4:4">
      <c r="D732" s="193"/>
    </row>
    <row r="735" spans="4:4">
      <c r="D735" s="222"/>
    </row>
    <row r="738" spans="4:4">
      <c r="D738" s="193"/>
    </row>
    <row r="742" spans="4:4">
      <c r="D742" s="224"/>
    </row>
    <row r="743" spans="4:4">
      <c r="D743" s="193"/>
    </row>
    <row r="745" spans="4:4">
      <c r="D745" s="283"/>
    </row>
    <row r="746" spans="4:4">
      <c r="D746" s="285"/>
    </row>
    <row r="747" spans="4:4">
      <c r="D747" s="287"/>
    </row>
    <row r="748" spans="4:4">
      <c r="D748" s="285"/>
    </row>
    <row r="749" spans="4:4">
      <c r="D749" s="285"/>
    </row>
    <row r="750" spans="4:4">
      <c r="D750" s="220"/>
    </row>
    <row r="752" spans="4:4">
      <c r="D752" s="193"/>
    </row>
    <row r="756" spans="4:4">
      <c r="D756" s="193"/>
    </row>
    <row r="760" spans="4:4">
      <c r="D760" s="224"/>
    </row>
    <row r="761" spans="4:4">
      <c r="D761" s="395"/>
    </row>
    <row r="763" spans="4:4">
      <c r="D763" s="243"/>
    </row>
    <row r="764" spans="4:4">
      <c r="D764" s="201"/>
    </row>
    <row r="765" spans="4:4">
      <c r="D765" s="201"/>
    </row>
    <row r="766" spans="4:4">
      <c r="D766" s="201"/>
    </row>
    <row r="767" spans="4:4">
      <c r="D767" s="201"/>
    </row>
    <row r="768" spans="4:4">
      <c r="D768" s="201"/>
    </row>
    <row r="769" spans="4:4">
      <c r="D769" s="201"/>
    </row>
    <row r="770" spans="4:4">
      <c r="D770" s="201"/>
    </row>
    <row r="771" spans="4:4">
      <c r="D771" s="199"/>
    </row>
    <row r="772" spans="4:4">
      <c r="D772" s="201"/>
    </row>
    <row r="773" spans="4:4">
      <c r="D773" s="201"/>
    </row>
    <row r="774" spans="4:4">
      <c r="D774" s="201"/>
    </row>
    <row r="775" spans="4:4">
      <c r="D775" s="201"/>
    </row>
    <row r="776" spans="4:4">
      <c r="D776" s="199"/>
    </row>
    <row r="777" spans="4:4">
      <c r="D777" s="201"/>
    </row>
    <row r="778" spans="4:4">
      <c r="D778" s="201"/>
    </row>
    <row r="779" spans="4:4">
      <c r="D779" s="201"/>
    </row>
    <row r="780" spans="4:4">
      <c r="D780" s="201"/>
    </row>
    <row r="781" spans="4:4">
      <c r="D781" s="199"/>
    </row>
    <row r="782" spans="4:4">
      <c r="D782" s="201"/>
    </row>
    <row r="783" spans="4:4">
      <c r="D783" s="201"/>
    </row>
    <row r="784" spans="4:4">
      <c r="D784" s="201"/>
    </row>
    <row r="785" spans="4:4">
      <c r="D785" s="199"/>
    </row>
    <row r="786" spans="4:4">
      <c r="D786" s="290"/>
    </row>
    <row r="787" spans="4:4">
      <c r="D787" s="290"/>
    </row>
    <row r="788" spans="4:4">
      <c r="D788" s="199"/>
    </row>
    <row r="789" spans="4:4">
      <c r="D789" s="290"/>
    </row>
    <row r="790" spans="4:4">
      <c r="D790" s="201"/>
    </row>
    <row r="791" spans="4:4">
      <c r="D791" s="199"/>
    </row>
    <row r="792" spans="4:4">
      <c r="D792" s="290"/>
    </row>
    <row r="793" spans="4:4">
      <c r="D793" s="201"/>
    </row>
    <row r="794" spans="4:4">
      <c r="D794" s="199"/>
    </row>
    <row r="795" spans="4:4">
      <c r="D795" s="397"/>
    </row>
    <row r="796" spans="4:4">
      <c r="D796" s="201"/>
    </row>
    <row r="797" spans="4:4">
      <c r="D797" s="256"/>
    </row>
    <row r="798" spans="4:4">
      <c r="D798" s="201"/>
    </row>
    <row r="799" spans="4:4">
      <c r="D799" s="199"/>
    </row>
    <row r="800" spans="4:4">
      <c r="D800" s="398"/>
    </row>
    <row r="801" spans="4:4">
      <c r="D801" s="201"/>
    </row>
    <row r="802" spans="4:4">
      <c r="D802" s="199"/>
    </row>
    <row r="803" spans="4:4">
      <c r="D803" s="398"/>
    </row>
    <row r="804" spans="4:4">
      <c r="D804" s="201"/>
    </row>
    <row r="805" spans="4:4">
      <c r="D805" s="399"/>
    </row>
    <row r="806" spans="4:4">
      <c r="D806" s="201"/>
    </row>
    <row r="807" spans="4:4">
      <c r="D807" s="290"/>
    </row>
    <row r="808" spans="4:4">
      <c r="D808" s="201"/>
    </row>
    <row r="809" spans="4:4">
      <c r="D809" s="201"/>
    </row>
    <row r="810" spans="4:4">
      <c r="D810" s="201"/>
    </row>
    <row r="811" spans="4:4">
      <c r="D811" s="199"/>
    </row>
    <row r="812" spans="4:4">
      <c r="D812" s="201"/>
    </row>
    <row r="813" spans="4:4">
      <c r="D813" s="201"/>
    </row>
    <row r="814" spans="4:4">
      <c r="D814" s="199"/>
    </row>
    <row r="815" spans="4:4">
      <c r="D815" s="201"/>
    </row>
    <row r="816" spans="4:4">
      <c r="D816" s="295"/>
    </row>
    <row r="817" spans="4:4">
      <c r="D817" s="199"/>
    </row>
    <row r="818" spans="4:4">
      <c r="D818" s="201"/>
    </row>
    <row r="819" spans="4:4">
      <c r="D819" s="201"/>
    </row>
    <row r="820" spans="4:4">
      <c r="D820" s="201"/>
    </row>
    <row r="821" spans="4:4">
      <c r="D821" s="201"/>
    </row>
    <row r="822" spans="4:4">
      <c r="D822" s="201"/>
    </row>
    <row r="823" spans="4:4">
      <c r="D823" s="201"/>
    </row>
    <row r="824" spans="4:4">
      <c r="D824" s="201"/>
    </row>
    <row r="825" spans="4:4">
      <c r="D825" s="201"/>
    </row>
    <row r="826" spans="4:4">
      <c r="D826" s="243"/>
    </row>
    <row r="827" spans="4:4">
      <c r="D827" s="201"/>
    </row>
    <row r="828" spans="4:4">
      <c r="D828" s="199"/>
    </row>
    <row r="829" spans="4:4">
      <c r="D829" s="201"/>
    </row>
    <row r="830" spans="4:4">
      <c r="D830" s="201"/>
    </row>
    <row r="831" spans="4:4">
      <c r="D831" s="201"/>
    </row>
    <row r="832" spans="4:4">
      <c r="D832" s="201"/>
    </row>
    <row r="833" spans="4:4">
      <c r="D833" s="201"/>
    </row>
    <row r="834" spans="4:4">
      <c r="D834" s="201"/>
    </row>
    <row r="835" spans="4:4">
      <c r="D835" s="201"/>
    </row>
    <row r="836" spans="4:4">
      <c r="D836" s="201"/>
    </row>
    <row r="837" spans="4:4">
      <c r="D837" s="201"/>
    </row>
    <row r="838" spans="4:4">
      <c r="D838" s="201"/>
    </row>
    <row r="839" spans="4:4">
      <c r="D839" s="201"/>
    </row>
    <row r="840" spans="4:4">
      <c r="D840" s="201"/>
    </row>
    <row r="841" spans="4:4">
      <c r="D841" s="201"/>
    </row>
    <row r="842" spans="4:4">
      <c r="D842" s="201"/>
    </row>
    <row r="843" spans="4:4">
      <c r="D843" s="201"/>
    </row>
    <row r="844" spans="4:4">
      <c r="D844" s="201"/>
    </row>
    <row r="845" spans="4:4">
      <c r="D845" s="201"/>
    </row>
    <row r="846" spans="4:4">
      <c r="D846" s="199"/>
    </row>
    <row r="847" spans="4:4">
      <c r="D847" s="201"/>
    </row>
    <row r="848" spans="4:4">
      <c r="D848" s="201"/>
    </row>
    <row r="849" spans="4:4">
      <c r="D849" s="201"/>
    </row>
    <row r="850" spans="4:4">
      <c r="D850" s="201"/>
    </row>
    <row r="851" spans="4:4">
      <c r="D851" s="199"/>
    </row>
    <row r="852" spans="4:4">
      <c r="D852" s="201"/>
    </row>
    <row r="853" spans="4:4">
      <c r="D853" s="201"/>
    </row>
    <row r="854" spans="4:4">
      <c r="D854" s="199"/>
    </row>
    <row r="855" spans="4:4">
      <c r="D855" s="199"/>
    </row>
    <row r="856" spans="4:4">
      <c r="D856" s="201"/>
    </row>
    <row r="857" spans="4:4">
      <c r="D857" s="201"/>
    </row>
    <row r="858" spans="4:4">
      <c r="D858" s="201"/>
    </row>
    <row r="859" spans="4:4">
      <c r="D859" s="201"/>
    </row>
    <row r="860" spans="4:4">
      <c r="D860" s="296"/>
    </row>
    <row r="861" spans="4:4">
      <c r="D861" s="296"/>
    </row>
    <row r="862" spans="4:4">
      <c r="D862" s="258"/>
    </row>
    <row r="863" spans="4:4">
      <c r="D863" s="296"/>
    </row>
    <row r="864" spans="4:4">
      <c r="D864" s="296"/>
    </row>
    <row r="865" spans="4:4">
      <c r="D865" s="296"/>
    </row>
    <row r="866" spans="4:4">
      <c r="D866" s="295"/>
    </row>
    <row r="867" spans="4:4">
      <c r="D867" s="271"/>
    </row>
    <row r="869" spans="4:4">
      <c r="D869" s="226"/>
    </row>
    <row r="875" spans="4:4">
      <c r="D875" s="222"/>
    </row>
    <row r="876" spans="4:4">
      <c r="D876" s="222"/>
    </row>
    <row r="877" spans="4:4">
      <c r="D877" s="222"/>
    </row>
    <row r="893" spans="4:4">
      <c r="D893" s="193"/>
    </row>
    <row r="901" spans="4:4">
      <c r="D901" s="193"/>
    </row>
    <row r="904" spans="4:4">
      <c r="D904" s="199"/>
    </row>
    <row r="905" spans="4:4">
      <c r="D905" s="201"/>
    </row>
    <row r="917" spans="4:4">
      <c r="D917" s="199"/>
    </row>
    <row r="918" spans="4:4">
      <c r="D918" s="201"/>
    </row>
    <row r="919" spans="4:4">
      <c r="D919" s="201"/>
    </row>
    <row r="920" spans="4:4">
      <c r="D920" s="201"/>
    </row>
    <row r="921" spans="4:4">
      <c r="D921" s="201"/>
    </row>
    <row r="922" spans="4:4">
      <c r="D922" s="201"/>
    </row>
    <row r="923" spans="4:4">
      <c r="D923" s="201"/>
    </row>
    <row r="924" spans="4:4">
      <c r="D924" s="201"/>
    </row>
    <row r="925" spans="4:4">
      <c r="D925" s="201"/>
    </row>
    <row r="929" spans="4:4">
      <c r="D929" s="199"/>
    </row>
    <row r="934" spans="4:4">
      <c r="D934" s="201"/>
    </row>
    <row r="935" spans="4:4">
      <c r="D935" s="201"/>
    </row>
    <row r="936" spans="4:4">
      <c r="D936" s="201"/>
    </row>
    <row r="937" spans="4:4">
      <c r="D937" s="199"/>
    </row>
    <row r="944" spans="4:4">
      <c r="D944" s="220"/>
    </row>
    <row r="946" spans="4:4">
      <c r="D946" s="199"/>
    </row>
    <row r="949" spans="4:4">
      <c r="D949" s="220"/>
    </row>
    <row r="951" spans="4:4">
      <c r="D951" s="193"/>
    </row>
    <row r="952" spans="4:4">
      <c r="D952" s="299"/>
    </row>
    <row r="957" spans="4:4">
      <c r="D957" s="193"/>
    </row>
    <row r="963" spans="4:4">
      <c r="D963" s="199"/>
    </row>
    <row r="975" spans="4:4">
      <c r="D975" s="199"/>
    </row>
    <row r="983" spans="4:4">
      <c r="D983" s="199"/>
    </row>
    <row r="996" spans="4:4">
      <c r="D996" s="226"/>
    </row>
    <row r="997" spans="4:4">
      <c r="D997" s="269"/>
    </row>
    <row r="998" spans="4:4">
      <c r="D998" s="269"/>
    </row>
    <row r="999" spans="4:4">
      <c r="D999" s="269"/>
    </row>
    <row r="1000" spans="4:4">
      <c r="D1000" s="269"/>
    </row>
    <row r="1001" spans="4:4">
      <c r="D1001" s="269"/>
    </row>
    <row r="1002" spans="4:4">
      <c r="D1002" s="269"/>
    </row>
    <row r="1003" spans="4:4">
      <c r="D1003" s="226"/>
    </row>
    <row r="1004" spans="4:4">
      <c r="D1004" s="269"/>
    </row>
    <row r="1005" spans="4:4">
      <c r="D1005" s="269"/>
    </row>
    <row r="1006" spans="4:4">
      <c r="D1006" s="224"/>
    </row>
    <row r="1007" spans="4:4">
      <c r="D1007" s="193"/>
    </row>
    <row r="1009" spans="4:4">
      <c r="D1009" s="301"/>
    </row>
    <row r="1010" spans="4:4">
      <c r="D1010" s="303"/>
    </row>
    <row r="1011" spans="4:4">
      <c r="D1011" s="303"/>
    </row>
    <row r="1012" spans="4:4">
      <c r="D1012" s="303"/>
    </row>
    <row r="1013" spans="4:4">
      <c r="D1013" s="303"/>
    </row>
    <row r="1014" spans="4:4">
      <c r="D1014" s="303"/>
    </row>
    <row r="1015" spans="4:4">
      <c r="D1015" s="303"/>
    </row>
    <row r="1016" spans="4:4">
      <c r="D1016" s="303"/>
    </row>
    <row r="1017" spans="4:4">
      <c r="D1017" s="303"/>
    </row>
    <row r="1018" spans="4:4">
      <c r="D1018" s="303"/>
    </row>
    <row r="1019" spans="4:4">
      <c r="D1019" s="303"/>
    </row>
    <row r="1020" spans="4:4">
      <c r="D1020" s="303"/>
    </row>
    <row r="1021" spans="4:4">
      <c r="D1021" s="303"/>
    </row>
    <row r="1022" spans="4:4">
      <c r="D1022" s="305"/>
    </row>
    <row r="1023" spans="4:4">
      <c r="D1023" s="303"/>
    </row>
    <row r="1024" spans="4:4">
      <c r="D1024" s="400"/>
    </row>
    <row r="1025" spans="4:4">
      <c r="D1025" s="306"/>
    </row>
    <row r="1026" spans="4:4">
      <c r="D1026" s="306"/>
    </row>
    <row r="1027" spans="4:4">
      <c r="D1027" s="303"/>
    </row>
    <row r="1028" spans="4:4">
      <c r="D1028" s="303"/>
    </row>
    <row r="1029" spans="4:4">
      <c r="D1029" s="303"/>
    </row>
    <row r="1030" spans="4:4">
      <c r="D1030" s="303"/>
    </row>
    <row r="1031" spans="4:4">
      <c r="D1031" s="303"/>
    </row>
    <row r="1032" spans="4:4">
      <c r="D1032" s="303"/>
    </row>
    <row r="1033" spans="4:4">
      <c r="D1033" s="306"/>
    </row>
    <row r="1034" spans="4:4">
      <c r="D1034" s="306"/>
    </row>
    <row r="1035" spans="4:4">
      <c r="D1035" s="303"/>
    </row>
    <row r="1036" spans="4:4">
      <c r="D1036" s="303"/>
    </row>
    <row r="1037" spans="4:4">
      <c r="D1037" s="303"/>
    </row>
    <row r="1038" spans="4:4">
      <c r="D1038" s="307"/>
    </row>
    <row r="1039" spans="4:4">
      <c r="D1039" s="307"/>
    </row>
    <row r="1040" spans="4:4">
      <c r="D1040" s="303"/>
    </row>
    <row r="1041" spans="4:4">
      <c r="D1041" s="306"/>
    </row>
    <row r="1042" spans="4:4">
      <c r="D1042" s="306"/>
    </row>
    <row r="1043" spans="4:4">
      <c r="D1043" s="303"/>
    </row>
    <row r="1044" spans="4:4">
      <c r="D1044" s="303"/>
    </row>
    <row r="1045" spans="4:4">
      <c r="D1045" s="303"/>
    </row>
    <row r="1046" spans="4:4">
      <c r="D1046" s="303"/>
    </row>
    <row r="1047" spans="4:4">
      <c r="D1047" s="303"/>
    </row>
    <row r="1048" spans="4:4">
      <c r="D1048" s="303"/>
    </row>
    <row r="1049" spans="4:4">
      <c r="D1049" s="306"/>
    </row>
    <row r="1050" spans="4:4">
      <c r="D1050" s="306"/>
    </row>
    <row r="1051" spans="4:4">
      <c r="D1051" s="303"/>
    </row>
    <row r="1052" spans="4:4">
      <c r="D1052" s="303"/>
    </row>
    <row r="1053" spans="4:4">
      <c r="D1053" s="303"/>
    </row>
    <row r="1054" spans="4:4">
      <c r="D1054" s="303"/>
    </row>
    <row r="1055" spans="4:4">
      <c r="D1055" s="303"/>
    </row>
    <row r="1056" spans="4:4">
      <c r="D1056" s="303"/>
    </row>
    <row r="1057" spans="4:4">
      <c r="D1057" s="306"/>
    </row>
    <row r="1058" spans="4:4">
      <c r="D1058" s="306"/>
    </row>
    <row r="1059" spans="4:4">
      <c r="D1059" s="303"/>
    </row>
    <row r="1060" spans="4:4">
      <c r="D1060" s="303"/>
    </row>
    <row r="1061" spans="4:4">
      <c r="D1061" s="303"/>
    </row>
    <row r="1062" spans="4:4">
      <c r="D1062" s="303"/>
    </row>
    <row r="1063" spans="4:4">
      <c r="D1063" s="303"/>
    </row>
    <row r="1064" spans="4:4">
      <c r="D1064" s="303"/>
    </row>
    <row r="1065" spans="4:4">
      <c r="D1065" s="306"/>
    </row>
    <row r="1066" spans="4:4">
      <c r="D1066" s="306"/>
    </row>
    <row r="1067" spans="4:4">
      <c r="D1067" s="303"/>
    </row>
    <row r="1068" spans="4:4">
      <c r="D1068" s="303"/>
    </row>
    <row r="1069" spans="4:4">
      <c r="D1069" s="303"/>
    </row>
    <row r="1070" spans="4:4">
      <c r="D1070" s="307"/>
    </row>
    <row r="1071" spans="4:4">
      <c r="D1071" s="307"/>
    </row>
    <row r="1072" spans="4:4">
      <c r="D1072" s="303"/>
    </row>
    <row r="1073" spans="4:4">
      <c r="D1073" s="306"/>
    </row>
    <row r="1074" spans="4:4">
      <c r="D1074" s="306"/>
    </row>
    <row r="1075" spans="4:4">
      <c r="D1075" s="303"/>
    </row>
    <row r="1076" spans="4:4">
      <c r="D1076" s="303"/>
    </row>
    <row r="1077" spans="4:4">
      <c r="D1077" s="303"/>
    </row>
    <row r="1078" spans="4:4">
      <c r="D1078" s="307"/>
    </row>
    <row r="1079" spans="4:4">
      <c r="D1079" s="307"/>
    </row>
    <row r="1080" spans="4:4">
      <c r="D1080" s="307"/>
    </row>
    <row r="1081" spans="4:4">
      <c r="D1081" s="307"/>
    </row>
    <row r="1082" spans="4:4">
      <c r="D1082" s="307"/>
    </row>
    <row r="1083" spans="4:4">
      <c r="D1083" s="307"/>
    </row>
    <row r="1084" spans="4:4">
      <c r="D1084" s="307"/>
    </row>
    <row r="1085" spans="4:4">
      <c r="D1085" s="306"/>
    </row>
    <row r="1086" spans="4:4">
      <c r="D1086" s="306"/>
    </row>
    <row r="1087" spans="4:4">
      <c r="D1087" s="303"/>
    </row>
    <row r="1088" spans="4:4">
      <c r="D1088" s="303"/>
    </row>
    <row r="1089" spans="4:4">
      <c r="D1089" s="303"/>
    </row>
    <row r="1090" spans="4:4">
      <c r="D1090" s="307"/>
    </row>
    <row r="1091" spans="4:4">
      <c r="D1091" s="307"/>
    </row>
    <row r="1092" spans="4:4">
      <c r="D1092" s="306"/>
    </row>
    <row r="1093" spans="4:4">
      <c r="D1093" s="306"/>
    </row>
    <row r="1094" spans="4:4">
      <c r="D1094" s="303"/>
    </row>
    <row r="1095" spans="4:4">
      <c r="D1095" s="303"/>
    </row>
    <row r="1096" spans="4:4">
      <c r="D1096" s="303"/>
    </row>
    <row r="1097" spans="4:4">
      <c r="D1097" s="307"/>
    </row>
    <row r="1098" spans="4:4">
      <c r="D1098" s="309"/>
    </row>
    <row r="1099" spans="4:4">
      <c r="D1099" s="306"/>
    </row>
    <row r="1100" spans="4:4">
      <c r="D1100" s="306"/>
    </row>
    <row r="1101" spans="4:4">
      <c r="D1101" s="303"/>
    </row>
    <row r="1102" spans="4:4">
      <c r="D1102" s="303"/>
    </row>
    <row r="1103" spans="4:4">
      <c r="D1103" s="303"/>
    </row>
    <row r="1104" spans="4:4">
      <c r="D1104" s="307"/>
    </row>
    <row r="1105" spans="4:4">
      <c r="D1105" s="310"/>
    </row>
    <row r="1106" spans="4:4">
      <c r="D1106" s="306"/>
    </row>
    <row r="1107" spans="4:4">
      <c r="D1107" s="306"/>
    </row>
    <row r="1108" spans="4:4">
      <c r="D1108" s="303"/>
    </row>
    <row r="1109" spans="4:4">
      <c r="D1109" s="303"/>
    </row>
    <row r="1110" spans="4:4">
      <c r="D1110" s="303"/>
    </row>
    <row r="1111" spans="4:4">
      <c r="D1111" s="303"/>
    </row>
    <row r="1112" spans="4:4">
      <c r="D1112" s="303"/>
    </row>
    <row r="1113" spans="4:4">
      <c r="D1113" s="303"/>
    </row>
    <row r="1114" spans="4:4">
      <c r="D1114" s="306"/>
    </row>
    <row r="1115" spans="4:4">
      <c r="D1115" s="306"/>
    </row>
    <row r="1116" spans="4:4">
      <c r="D1116" s="303"/>
    </row>
    <row r="1117" spans="4:4">
      <c r="D1117" s="303"/>
    </row>
    <row r="1118" spans="4:4">
      <c r="D1118" s="303"/>
    </row>
    <row r="1119" spans="4:4">
      <c r="D1119" s="303"/>
    </row>
    <row r="1120" spans="4:4">
      <c r="D1120" s="307"/>
    </row>
    <row r="1121" spans="4:4">
      <c r="D1121" s="307"/>
    </row>
    <row r="1122" spans="4:4">
      <c r="D1122" s="307"/>
    </row>
    <row r="1123" spans="4:4">
      <c r="D1123" s="307"/>
    </row>
    <row r="1124" spans="4:4">
      <c r="D1124" s="303"/>
    </row>
    <row r="1125" spans="4:4">
      <c r="D1125" s="306"/>
    </row>
    <row r="1126" spans="4:4">
      <c r="D1126" s="306"/>
    </row>
    <row r="1127" spans="4:4">
      <c r="D1127" s="303"/>
    </row>
    <row r="1128" spans="4:4">
      <c r="D1128" s="303"/>
    </row>
    <row r="1129" spans="4:4">
      <c r="D1129" s="303"/>
    </row>
    <row r="1130" spans="4:4">
      <c r="D1130" s="307"/>
    </row>
    <row r="1131" spans="4:4">
      <c r="D1131" s="307"/>
    </row>
    <row r="1132" spans="4:4">
      <c r="D1132" s="306"/>
    </row>
    <row r="1133" spans="4:4">
      <c r="D1133" s="306"/>
    </row>
    <row r="1134" spans="4:4">
      <c r="D1134" s="303"/>
    </row>
    <row r="1135" spans="4:4">
      <c r="D1135" s="303"/>
    </row>
    <row r="1136" spans="4:4">
      <c r="D1136" s="303"/>
    </row>
    <row r="1137" spans="4:4">
      <c r="D1137" s="303"/>
    </row>
    <row r="1138" spans="4:4">
      <c r="D1138" s="303"/>
    </row>
    <row r="1139" spans="4:4">
      <c r="D1139" s="303"/>
    </row>
    <row r="1140" spans="4:4">
      <c r="D1140" s="306"/>
    </row>
    <row r="1141" spans="4:4">
      <c r="D1141" s="306"/>
    </row>
    <row r="1142" spans="4:4">
      <c r="D1142" s="303"/>
    </row>
    <row r="1143" spans="4:4">
      <c r="D1143" s="307"/>
    </row>
    <row r="1144" spans="4:4">
      <c r="D1144" s="303"/>
    </row>
    <row r="1145" spans="4:4">
      <c r="D1145" s="303"/>
    </row>
    <row r="1146" spans="4:4">
      <c r="D1146" s="303"/>
    </row>
    <row r="1147" spans="4:4">
      <c r="D1147" s="303"/>
    </row>
    <row r="1148" spans="4:4">
      <c r="D1148" s="303"/>
    </row>
    <row r="1149" spans="4:4">
      <c r="D1149" s="303"/>
    </row>
    <row r="1150" spans="4:4">
      <c r="D1150" s="303"/>
    </row>
    <row r="1151" spans="4:4">
      <c r="D1151" s="306"/>
    </row>
    <row r="1152" spans="4:4">
      <c r="D1152" s="306"/>
    </row>
    <row r="1153" spans="4:4">
      <c r="D1153" s="303"/>
    </row>
    <row r="1154" spans="4:4">
      <c r="D1154" s="303"/>
    </row>
    <row r="1155" spans="4:4">
      <c r="D1155" s="303"/>
    </row>
    <row r="1156" spans="4:4">
      <c r="D1156" s="307"/>
    </row>
    <row r="1157" spans="4:4">
      <c r="D1157" s="307"/>
    </row>
    <row r="1158" spans="4:4">
      <c r="D1158" s="303"/>
    </row>
    <row r="1159" spans="4:4">
      <c r="D1159" s="306"/>
    </row>
    <row r="1160" spans="4:4">
      <c r="D1160" s="306"/>
    </row>
    <row r="1161" spans="4:4">
      <c r="D1161" s="303"/>
    </row>
    <row r="1162" spans="4:4">
      <c r="D1162" s="303"/>
    </row>
    <row r="1163" spans="4:4">
      <c r="D1163" s="303"/>
    </row>
    <row r="1164" spans="4:4">
      <c r="D1164" s="307"/>
    </row>
    <row r="1165" spans="4:4">
      <c r="D1165" s="307"/>
    </row>
    <row r="1166" spans="4:4">
      <c r="D1166" s="303"/>
    </row>
    <row r="1167" spans="4:4">
      <c r="D1167" s="306"/>
    </row>
    <row r="1168" spans="4:4">
      <c r="D1168" s="306"/>
    </row>
    <row r="1169" spans="4:4">
      <c r="D1169" s="303"/>
    </row>
    <row r="1170" spans="4:4">
      <c r="D1170" s="303"/>
    </row>
    <row r="1171" spans="4:4">
      <c r="D1171" s="303"/>
    </row>
    <row r="1172" spans="4:4">
      <c r="D1172" s="307"/>
    </row>
    <row r="1173" spans="4:4">
      <c r="D1173" s="303"/>
    </row>
    <row r="1174" spans="4:4">
      <c r="D1174" s="303"/>
    </row>
    <row r="1175" spans="4:4">
      <c r="D1175" s="306"/>
    </row>
    <row r="1176" spans="4:4">
      <c r="D1176" s="303"/>
    </row>
    <row r="1177" spans="4:4">
      <c r="D1177" s="303"/>
    </row>
    <row r="1178" spans="4:4">
      <c r="D1178" s="306"/>
    </row>
    <row r="1179" spans="4:4">
      <c r="D1179" s="306"/>
    </row>
    <row r="1180" spans="4:4">
      <c r="D1180" s="303"/>
    </row>
    <row r="1181" spans="4:4">
      <c r="D1181" s="303"/>
    </row>
    <row r="1182" spans="4:4">
      <c r="D1182" s="303"/>
    </row>
    <row r="1183" spans="4:4">
      <c r="D1183" s="307"/>
    </row>
    <row r="1184" spans="4:4">
      <c r="D1184" s="307"/>
    </row>
    <row r="1185" spans="4:4">
      <c r="D1185" s="307"/>
    </row>
    <row r="1186" spans="4:4">
      <c r="D1186" s="307"/>
    </row>
    <row r="1187" spans="4:4">
      <c r="D1187" s="307"/>
    </row>
    <row r="1188" spans="4:4">
      <c r="D1188" s="307"/>
    </row>
    <row r="1189" spans="4:4">
      <c r="D1189" s="306"/>
    </row>
    <row r="1190" spans="4:4">
      <c r="D1190" s="306"/>
    </row>
    <row r="1191" spans="4:4">
      <c r="D1191" s="303"/>
    </row>
    <row r="1192" spans="4:4">
      <c r="D1192" s="303"/>
    </row>
    <row r="1193" spans="4:4">
      <c r="D1193" s="303"/>
    </row>
    <row r="1194" spans="4:4">
      <c r="D1194" s="307"/>
    </row>
    <row r="1195" spans="4:4">
      <c r="D1195" s="303"/>
    </row>
    <row r="1196" spans="4:4">
      <c r="D1196" s="306"/>
    </row>
    <row r="1197" spans="4:4">
      <c r="D1197" s="306"/>
    </row>
    <row r="1198" spans="4:4">
      <c r="D1198" s="303"/>
    </row>
    <row r="1199" spans="4:4">
      <c r="D1199" s="303"/>
    </row>
    <row r="1200" spans="4:4">
      <c r="D1200" s="303"/>
    </row>
    <row r="1201" spans="4:4">
      <c r="D1201" s="307"/>
    </row>
    <row r="1202" spans="4:4">
      <c r="D1202" s="307"/>
    </row>
    <row r="1203" spans="4:4">
      <c r="D1203" s="307"/>
    </row>
    <row r="1204" spans="4:4">
      <c r="D1204" s="307"/>
    </row>
    <row r="1205" spans="4:4">
      <c r="D1205" s="306"/>
    </row>
    <row r="1206" spans="4:4">
      <c r="D1206" s="306"/>
    </row>
    <row r="1207" spans="4:4">
      <c r="D1207" s="303"/>
    </row>
    <row r="1208" spans="4:4">
      <c r="D1208" s="303"/>
    </row>
    <row r="1209" spans="4:4">
      <c r="D1209" s="303"/>
    </row>
    <row r="1210" spans="4:4">
      <c r="D1210" s="307"/>
    </row>
    <row r="1211" spans="4:4">
      <c r="D1211" s="311"/>
    </row>
    <row r="1212" spans="4:4">
      <c r="D1212" s="306"/>
    </row>
    <row r="1213" spans="4:4">
      <c r="D1213" s="306"/>
    </row>
    <row r="1214" spans="4:4">
      <c r="D1214" s="303"/>
    </row>
    <row r="1215" spans="4:4">
      <c r="D1215" s="303"/>
    </row>
    <row r="1216" spans="4:4">
      <c r="D1216" s="303"/>
    </row>
    <row r="1217" spans="4:4">
      <c r="D1217" s="307"/>
    </row>
    <row r="1218" spans="4:4">
      <c r="D1218" s="307"/>
    </row>
    <row r="1219" spans="4:4">
      <c r="D1219" s="307"/>
    </row>
    <row r="1220" spans="4:4">
      <c r="D1220" s="307"/>
    </row>
    <row r="1221" spans="4:4">
      <c r="D1221" s="307"/>
    </row>
    <row r="1222" spans="4:4">
      <c r="D1222" s="307"/>
    </row>
    <row r="1223" spans="4:4">
      <c r="D1223" s="307"/>
    </row>
    <row r="1224" spans="4:4">
      <c r="D1224" s="306"/>
    </row>
    <row r="1225" spans="4:4">
      <c r="D1225" s="306"/>
    </row>
    <row r="1226" spans="4:4">
      <c r="D1226" s="303"/>
    </row>
    <row r="1227" spans="4:4">
      <c r="D1227" s="303"/>
    </row>
    <row r="1228" spans="4:4">
      <c r="D1228" s="303"/>
    </row>
    <row r="1229" spans="4:4">
      <c r="D1229" s="307"/>
    </row>
    <row r="1230" spans="4:4">
      <c r="D1230" s="307"/>
    </row>
    <row r="1231" spans="4:4">
      <c r="D1231" s="303"/>
    </row>
    <row r="1232" spans="4:4">
      <c r="D1232" s="306"/>
    </row>
    <row r="1233" spans="4:4">
      <c r="D1233" s="306"/>
    </row>
    <row r="1234" spans="4:4">
      <c r="D1234" s="303"/>
    </row>
    <row r="1235" spans="4:4">
      <c r="D1235" s="303"/>
    </row>
    <row r="1236" spans="4:4">
      <c r="D1236" s="303"/>
    </row>
    <row r="1237" spans="4:4">
      <c r="D1237" s="307"/>
    </row>
    <row r="1238" spans="4:4">
      <c r="D1238" s="307"/>
    </row>
    <row r="1239" spans="4:4">
      <c r="D1239" s="307"/>
    </row>
    <row r="1240" spans="4:4">
      <c r="D1240" s="307"/>
    </row>
    <row r="1241" spans="4:4">
      <c r="D1241" s="303"/>
    </row>
    <row r="1242" spans="4:4">
      <c r="D1242" s="306"/>
    </row>
    <row r="1243" spans="4:4">
      <c r="D1243" s="306"/>
    </row>
    <row r="1244" spans="4:4">
      <c r="D1244" s="303"/>
    </row>
    <row r="1245" spans="4:4">
      <c r="D1245" s="303"/>
    </row>
    <row r="1246" spans="4:4">
      <c r="D1246" s="303"/>
    </row>
    <row r="1247" spans="4:4">
      <c r="D1247" s="307"/>
    </row>
    <row r="1248" spans="4:4">
      <c r="D1248" s="307"/>
    </row>
    <row r="1249" spans="4:4">
      <c r="D1249" s="306"/>
    </row>
    <row r="1250" spans="4:4">
      <c r="D1250" s="306"/>
    </row>
    <row r="1251" spans="4:4">
      <c r="D1251" s="303"/>
    </row>
    <row r="1252" spans="4:4">
      <c r="D1252" s="303"/>
    </row>
    <row r="1253" spans="4:4">
      <c r="D1253" s="303"/>
    </row>
    <row r="1254" spans="4:4">
      <c r="D1254" s="307"/>
    </row>
    <row r="1255" spans="4:4">
      <c r="D1255" s="303"/>
    </row>
    <row r="1256" spans="4:4">
      <c r="D1256" s="306"/>
    </row>
    <row r="1257" spans="4:4">
      <c r="D1257" s="306"/>
    </row>
    <row r="1258" spans="4:4">
      <c r="D1258" s="303"/>
    </row>
    <row r="1259" spans="4:4">
      <c r="D1259" s="303"/>
    </row>
    <row r="1260" spans="4:4">
      <c r="D1260" s="303"/>
    </row>
    <row r="1261" spans="4:4">
      <c r="D1261" s="307"/>
    </row>
    <row r="1262" spans="4:4">
      <c r="D1262" s="307"/>
    </row>
    <row r="1263" spans="4:4">
      <c r="D1263" s="307"/>
    </row>
    <row r="1264" spans="4:4">
      <c r="D1264" s="306"/>
    </row>
    <row r="1265" spans="4:4">
      <c r="D1265" s="306"/>
    </row>
    <row r="1266" spans="4:4">
      <c r="D1266" s="303"/>
    </row>
    <row r="1267" spans="4:4">
      <c r="D1267" s="303"/>
    </row>
    <row r="1268" spans="4:4">
      <c r="D1268" s="303"/>
    </row>
    <row r="1269" spans="4:4">
      <c r="D1269" s="307"/>
    </row>
    <row r="1270" spans="4:4">
      <c r="D1270" s="303"/>
    </row>
    <row r="1271" spans="4:4">
      <c r="D1271" s="306"/>
    </row>
    <row r="1272" spans="4:4">
      <c r="D1272" s="306"/>
    </row>
    <row r="1273" spans="4:4">
      <c r="D1273" s="303"/>
    </row>
    <row r="1274" spans="4:4">
      <c r="D1274" s="303"/>
    </row>
    <row r="1275" spans="4:4">
      <c r="D1275" s="303"/>
    </row>
    <row r="1276" spans="4:4">
      <c r="D1276" s="307"/>
    </row>
    <row r="1277" spans="4:4">
      <c r="D1277" s="307"/>
    </row>
    <row r="1278" spans="4:4">
      <c r="D1278" s="307"/>
    </row>
    <row r="1279" spans="4:4">
      <c r="D1279" s="306"/>
    </row>
    <row r="1280" spans="4:4">
      <c r="D1280" s="306"/>
    </row>
    <row r="1281" spans="4:4">
      <c r="D1281" s="303"/>
    </row>
    <row r="1282" spans="4:4">
      <c r="D1282" s="303"/>
    </row>
    <row r="1283" spans="4:4">
      <c r="D1283" s="303"/>
    </row>
    <row r="1284" spans="4:4">
      <c r="D1284" s="303"/>
    </row>
    <row r="1285" spans="4:4">
      <c r="D1285" s="307"/>
    </row>
    <row r="1286" spans="4:4">
      <c r="D1286" s="307"/>
    </row>
    <row r="1287" spans="4:4">
      <c r="D1287" s="307"/>
    </row>
    <row r="1288" spans="4:4">
      <c r="D1288" s="306"/>
    </row>
    <row r="1289" spans="4:4">
      <c r="D1289" s="306"/>
    </row>
    <row r="1290" spans="4:4">
      <c r="D1290" s="303"/>
    </row>
    <row r="1291" spans="4:4">
      <c r="D1291" s="303"/>
    </row>
    <row r="1292" spans="4:4">
      <c r="D1292" s="303"/>
    </row>
    <row r="1293" spans="4:4">
      <c r="D1293" s="307"/>
    </row>
    <row r="1294" spans="4:4">
      <c r="D1294" s="307"/>
    </row>
    <row r="1295" spans="4:4">
      <c r="D1295" s="303"/>
    </row>
    <row r="1296" spans="4:4">
      <c r="D1296" s="306"/>
    </row>
    <row r="1297" spans="4:4">
      <c r="D1297" s="306"/>
    </row>
    <row r="1298" spans="4:4">
      <c r="D1298" s="303"/>
    </row>
    <row r="1299" spans="4:4">
      <c r="D1299" s="303"/>
    </row>
    <row r="1300" spans="4:4">
      <c r="D1300" s="303"/>
    </row>
    <row r="1301" spans="4:4">
      <c r="D1301" s="303"/>
    </row>
    <row r="1302" spans="4:4">
      <c r="D1302" s="303"/>
    </row>
    <row r="1303" spans="4:4">
      <c r="D1303" s="303"/>
    </row>
    <row r="1304" spans="4:4">
      <c r="D1304" s="303"/>
    </row>
    <row r="1305" spans="4:4">
      <c r="D1305" s="307"/>
    </row>
    <row r="1306" spans="4:4">
      <c r="D1306" s="306"/>
    </row>
    <row r="1307" spans="4:4">
      <c r="D1307" s="306"/>
    </row>
    <row r="1308" spans="4:4">
      <c r="D1308" s="303"/>
    </row>
    <row r="1309" spans="4:4">
      <c r="D1309" s="303"/>
    </row>
    <row r="1310" spans="4:4">
      <c r="D1310" s="303"/>
    </row>
    <row r="1311" spans="4:4">
      <c r="D1311" s="307"/>
    </row>
    <row r="1312" spans="4:4">
      <c r="D1312" s="307"/>
    </row>
    <row r="1313" spans="4:4">
      <c r="D1313" s="307"/>
    </row>
    <row r="1314" spans="4:4">
      <c r="D1314" s="307"/>
    </row>
    <row r="1315" spans="4:4">
      <c r="D1315" s="307"/>
    </row>
    <row r="1316" spans="4:4">
      <c r="D1316" s="303"/>
    </row>
    <row r="1317" spans="4:4">
      <c r="D1317" s="306"/>
    </row>
    <row r="1318" spans="4:4">
      <c r="D1318" s="306"/>
    </row>
    <row r="1319" spans="4:4">
      <c r="D1319" s="303"/>
    </row>
    <row r="1320" spans="4:4">
      <c r="D1320" s="303"/>
    </row>
    <row r="1321" spans="4:4">
      <c r="D1321" s="303"/>
    </row>
    <row r="1322" spans="4:4">
      <c r="D1322" s="307"/>
    </row>
    <row r="1323" spans="4:4">
      <c r="D1323" s="307"/>
    </row>
    <row r="1324" spans="4:4">
      <c r="D1324" s="307"/>
    </row>
    <row r="1325" spans="4:4">
      <c r="D1325" s="307"/>
    </row>
    <row r="1326" spans="4:4">
      <c r="D1326" s="303"/>
    </row>
    <row r="1327" spans="4:4">
      <c r="D1327" s="306"/>
    </row>
    <row r="1328" spans="4:4">
      <c r="D1328" s="306"/>
    </row>
    <row r="1329" spans="4:4">
      <c r="D1329" s="303"/>
    </row>
    <row r="1330" spans="4:4">
      <c r="D1330" s="303"/>
    </row>
    <row r="1331" spans="4:4">
      <c r="D1331" s="303"/>
    </row>
    <row r="1332" spans="4:4">
      <c r="D1332" s="307"/>
    </row>
    <row r="1333" spans="4:4">
      <c r="D1333" s="307"/>
    </row>
    <row r="1334" spans="4:4">
      <c r="D1334" s="307"/>
    </row>
    <row r="1335" spans="4:4">
      <c r="D1335" s="307"/>
    </row>
    <row r="1336" spans="4:4">
      <c r="D1336" s="303"/>
    </row>
    <row r="1337" spans="4:4">
      <c r="D1337" s="306"/>
    </row>
    <row r="1338" spans="4:4">
      <c r="D1338" s="306"/>
    </row>
    <row r="1339" spans="4:4">
      <c r="D1339" s="303"/>
    </row>
    <row r="1340" spans="4:4">
      <c r="D1340" s="303"/>
    </row>
    <row r="1341" spans="4:4">
      <c r="D1341" s="303"/>
    </row>
    <row r="1342" spans="4:4">
      <c r="D1342" s="307"/>
    </row>
    <row r="1343" spans="4:4">
      <c r="D1343" s="307"/>
    </row>
    <row r="1344" spans="4:4">
      <c r="D1344" s="307"/>
    </row>
    <row r="1345" spans="4:4">
      <c r="D1345" s="307"/>
    </row>
    <row r="1346" spans="4:4">
      <c r="D1346" s="303"/>
    </row>
    <row r="1347" spans="4:4">
      <c r="D1347" s="306"/>
    </row>
    <row r="1348" spans="4:4">
      <c r="D1348" s="306"/>
    </row>
    <row r="1349" spans="4:4">
      <c r="D1349" s="303"/>
    </row>
    <row r="1350" spans="4:4">
      <c r="D1350" s="303"/>
    </row>
    <row r="1351" spans="4:4">
      <c r="D1351" s="303"/>
    </row>
    <row r="1352" spans="4:4">
      <c r="D1352" s="307"/>
    </row>
    <row r="1353" spans="4:4">
      <c r="D1353" s="307"/>
    </row>
    <row r="1354" spans="4:4">
      <c r="D1354" s="303"/>
    </row>
    <row r="1355" spans="4:4">
      <c r="D1355" s="306"/>
    </row>
    <row r="1356" spans="4:4">
      <c r="D1356" s="306"/>
    </row>
    <row r="1357" spans="4:4">
      <c r="D1357" s="303"/>
    </row>
    <row r="1358" spans="4:4">
      <c r="D1358" s="303"/>
    </row>
    <row r="1359" spans="4:4">
      <c r="D1359" s="303"/>
    </row>
    <row r="1360" spans="4:4">
      <c r="D1360" s="307"/>
    </row>
    <row r="1361" spans="4:4">
      <c r="D1361" s="307"/>
    </row>
    <row r="1362" spans="4:4">
      <c r="D1362" s="307"/>
    </row>
    <row r="1363" spans="4:4">
      <c r="D1363" s="307"/>
    </row>
    <row r="1364" spans="4:4">
      <c r="D1364" s="307"/>
    </row>
    <row r="1365" spans="4:4">
      <c r="D1365" s="303"/>
    </row>
    <row r="1366" spans="4:4">
      <c r="D1366" s="306"/>
    </row>
    <row r="1367" spans="4:4">
      <c r="D1367" s="306"/>
    </row>
    <row r="1368" spans="4:4">
      <c r="D1368" s="303"/>
    </row>
    <row r="1369" spans="4:4">
      <c r="D1369" s="303"/>
    </row>
    <row r="1370" spans="4:4">
      <c r="D1370" s="303"/>
    </row>
    <row r="1371" spans="4:4">
      <c r="D1371" s="307"/>
    </row>
    <row r="1372" spans="4:4">
      <c r="D1372" s="307"/>
    </row>
    <row r="1373" spans="4:4">
      <c r="D1373" s="303"/>
    </row>
    <row r="1374" spans="4:4">
      <c r="D1374" s="306"/>
    </row>
    <row r="1375" spans="4:4">
      <c r="D1375" s="306"/>
    </row>
    <row r="1376" spans="4:4">
      <c r="D1376" s="303"/>
    </row>
    <row r="1377" spans="4:4">
      <c r="D1377" s="303"/>
    </row>
    <row r="1378" spans="4:4">
      <c r="D1378" s="303"/>
    </row>
    <row r="1379" spans="4:4">
      <c r="D1379" s="307"/>
    </row>
    <row r="1380" spans="4:4">
      <c r="D1380" s="307"/>
    </row>
    <row r="1381" spans="4:4">
      <c r="D1381" s="307"/>
    </row>
    <row r="1382" spans="4:4">
      <c r="D1382" s="307"/>
    </row>
    <row r="1383" spans="4:4">
      <c r="D1383" s="307"/>
    </row>
    <row r="1384" spans="4:4">
      <c r="D1384" s="312"/>
    </row>
    <row r="1385" spans="4:4">
      <c r="D1385" s="312"/>
    </row>
    <row r="1386" spans="4:4">
      <c r="D1386" s="312"/>
    </row>
    <row r="1387" spans="4:4">
      <c r="D1387" s="305"/>
    </row>
    <row r="1388" spans="4:4">
      <c r="D1388" s="303"/>
    </row>
    <row r="1389" spans="4:4">
      <c r="D1389" s="303"/>
    </row>
    <row r="1390" spans="4:4">
      <c r="D1390" s="306"/>
    </row>
    <row r="1391" spans="4:4">
      <c r="D1391" s="306"/>
    </row>
    <row r="1392" spans="4:4">
      <c r="D1392" s="303"/>
    </row>
    <row r="1393" spans="4:4">
      <c r="D1393" s="303"/>
    </row>
    <row r="1394" spans="4:4">
      <c r="D1394" s="303"/>
    </row>
    <row r="1395" spans="4:4">
      <c r="D1395" s="303"/>
    </row>
    <row r="1396" spans="4:4">
      <c r="D1396" s="303"/>
    </row>
    <row r="1397" spans="4:4">
      <c r="D1397" s="303"/>
    </row>
    <row r="1398" spans="4:4">
      <c r="D1398" s="306"/>
    </row>
    <row r="1399" spans="4:4">
      <c r="D1399" s="306"/>
    </row>
    <row r="1400" spans="4:4">
      <c r="D1400" s="303"/>
    </row>
    <row r="1401" spans="4:4">
      <c r="D1401" s="303"/>
    </row>
    <row r="1402" spans="4:4">
      <c r="D1402" s="303"/>
    </row>
    <row r="1403" spans="4:4">
      <c r="D1403" s="307"/>
    </row>
    <row r="1404" spans="4:4">
      <c r="D1404" s="307"/>
    </row>
    <row r="1405" spans="4:4">
      <c r="D1405" s="307"/>
    </row>
    <row r="1406" spans="4:4">
      <c r="D1406" s="307"/>
    </row>
    <row r="1407" spans="4:4">
      <c r="D1407" s="307"/>
    </row>
    <row r="1408" spans="4:4">
      <c r="D1408" s="306"/>
    </row>
    <row r="1409" spans="4:4">
      <c r="D1409" s="306"/>
    </row>
    <row r="1410" spans="4:4">
      <c r="D1410" s="303"/>
    </row>
    <row r="1411" spans="4:4">
      <c r="D1411" s="303"/>
    </row>
    <row r="1412" spans="4:4">
      <c r="D1412" s="303"/>
    </row>
    <row r="1413" spans="4:4">
      <c r="D1413" s="307"/>
    </row>
    <row r="1414" spans="4:4">
      <c r="D1414" s="307"/>
    </row>
    <row r="1415" spans="4:4">
      <c r="D1415" s="307"/>
    </row>
    <row r="1416" spans="4:4">
      <c r="D1416" s="307"/>
    </row>
    <row r="1417" spans="4:4">
      <c r="D1417" s="307"/>
    </row>
    <row r="1418" spans="4:4">
      <c r="D1418" s="306"/>
    </row>
    <row r="1419" spans="4:4">
      <c r="D1419" s="306"/>
    </row>
    <row r="1420" spans="4:4">
      <c r="D1420" s="303"/>
    </row>
    <row r="1421" spans="4:4">
      <c r="D1421" s="303"/>
    </row>
    <row r="1422" spans="4:4">
      <c r="D1422" s="303"/>
    </row>
    <row r="1423" spans="4:4">
      <c r="D1423" s="307"/>
    </row>
    <row r="1424" spans="4:4">
      <c r="D1424" s="307"/>
    </row>
    <row r="1425" spans="4:4">
      <c r="D1425" s="307"/>
    </row>
    <row r="1426" spans="4:4">
      <c r="D1426" s="307"/>
    </row>
    <row r="1427" spans="4:4">
      <c r="D1427" s="307"/>
    </row>
    <row r="1428" spans="4:4">
      <c r="D1428" s="303"/>
    </row>
    <row r="1429" spans="4:4">
      <c r="D1429" s="306"/>
    </row>
    <row r="1430" spans="4:4">
      <c r="D1430" s="306"/>
    </row>
    <row r="1431" spans="4:4">
      <c r="D1431" s="303"/>
    </row>
    <row r="1432" spans="4:4">
      <c r="D1432" s="303"/>
    </row>
    <row r="1433" spans="4:4">
      <c r="D1433" s="314"/>
    </row>
    <row r="1434" spans="4:4">
      <c r="D1434" s="307"/>
    </row>
    <row r="1435" spans="4:4">
      <c r="D1435" s="307"/>
    </row>
    <row r="1436" spans="4:4">
      <c r="D1436" s="307"/>
    </row>
    <row r="1437" spans="4:4">
      <c r="D1437" s="307"/>
    </row>
    <row r="1438" spans="4:4">
      <c r="D1438" s="307"/>
    </row>
    <row r="1439" spans="4:4">
      <c r="D1439" s="316"/>
    </row>
    <row r="1440" spans="4:4">
      <c r="D1440" s="306"/>
    </row>
    <row r="1441" spans="4:4">
      <c r="D1441" s="303"/>
    </row>
    <row r="1442" spans="4:4">
      <c r="D1442" s="303"/>
    </row>
    <row r="1443" spans="4:4">
      <c r="D1443" s="303"/>
    </row>
    <row r="1444" spans="4:4">
      <c r="D1444" s="307"/>
    </row>
    <row r="1445" spans="4:4">
      <c r="D1445" s="307"/>
    </row>
    <row r="1446" spans="4:4">
      <c r="D1446" s="307"/>
    </row>
    <row r="1447" spans="4:4">
      <c r="D1447" s="307"/>
    </row>
    <row r="1448" spans="4:4">
      <c r="D1448" s="307"/>
    </row>
    <row r="1449" spans="4:4">
      <c r="D1449" s="307"/>
    </row>
    <row r="1450" spans="4:4">
      <c r="D1450" s="303"/>
    </row>
    <row r="1451" spans="4:4">
      <c r="D1451" s="306"/>
    </row>
    <row r="1452" spans="4:4">
      <c r="D1452" s="306"/>
    </row>
    <row r="1453" spans="4:4">
      <c r="D1453" s="303"/>
    </row>
    <row r="1454" spans="4:4">
      <c r="D1454" s="303"/>
    </row>
    <row r="1455" spans="4:4">
      <c r="D1455" s="303"/>
    </row>
    <row r="1456" spans="4:4">
      <c r="D1456" s="303"/>
    </row>
    <row r="1457" spans="4:4">
      <c r="D1457" s="307"/>
    </row>
    <row r="1458" spans="4:4">
      <c r="D1458" s="307"/>
    </row>
    <row r="1459" spans="4:4">
      <c r="D1459" s="307"/>
    </row>
    <row r="1460" spans="4:4">
      <c r="D1460" s="307"/>
    </row>
    <row r="1461" spans="4:4">
      <c r="D1461" s="307"/>
    </row>
    <row r="1462" spans="4:4">
      <c r="D1462" s="306"/>
    </row>
    <row r="1463" spans="4:4">
      <c r="D1463" s="306"/>
    </row>
    <row r="1464" spans="4:4">
      <c r="D1464" s="303"/>
    </row>
    <row r="1465" spans="4:4">
      <c r="D1465" s="303"/>
    </row>
    <row r="1466" spans="4:4">
      <c r="D1466" s="303"/>
    </row>
    <row r="1467" spans="4:4">
      <c r="D1467" s="307"/>
    </row>
    <row r="1468" spans="4:4">
      <c r="D1468" s="307"/>
    </row>
    <row r="1469" spans="4:4">
      <c r="D1469" s="307"/>
    </row>
    <row r="1470" spans="4:4">
      <c r="D1470" s="307"/>
    </row>
    <row r="1471" spans="4:4">
      <c r="D1471" s="307"/>
    </row>
    <row r="1472" spans="4:4">
      <c r="D1472" s="303"/>
    </row>
    <row r="1473" spans="4:4">
      <c r="D1473" s="306"/>
    </row>
    <row r="1474" spans="4:4">
      <c r="D1474" s="306"/>
    </row>
    <row r="1475" spans="4:4">
      <c r="D1475" s="303"/>
    </row>
    <row r="1476" spans="4:4">
      <c r="D1476" s="303"/>
    </row>
    <row r="1477" spans="4:4">
      <c r="D1477" s="314"/>
    </row>
    <row r="1478" spans="4:4">
      <c r="D1478" s="307"/>
    </row>
    <row r="1479" spans="4:4">
      <c r="D1479" s="307"/>
    </row>
    <row r="1480" spans="4:4">
      <c r="D1480" s="307"/>
    </row>
    <row r="1481" spans="4:4">
      <c r="D1481" s="307"/>
    </row>
    <row r="1482" spans="4:4">
      <c r="D1482" s="307"/>
    </row>
    <row r="1483" spans="4:4">
      <c r="D1483" s="307"/>
    </row>
    <row r="1484" spans="4:4">
      <c r="D1484" s="307"/>
    </row>
    <row r="1485" spans="4:4">
      <c r="D1485" s="307"/>
    </row>
    <row r="1486" spans="4:4">
      <c r="D1486" s="307"/>
    </row>
    <row r="1487" spans="4:4">
      <c r="D1487" s="303"/>
    </row>
    <row r="1488" spans="4:4">
      <c r="D1488" s="306"/>
    </row>
    <row r="1489" spans="4:4">
      <c r="D1489" s="306"/>
    </row>
    <row r="1490" spans="4:4">
      <c r="D1490" s="303"/>
    </row>
    <row r="1491" spans="4:4">
      <c r="D1491" s="303"/>
    </row>
    <row r="1492" spans="4:4">
      <c r="D1492" s="314"/>
    </row>
    <row r="1493" spans="4:4">
      <c r="D1493" s="307"/>
    </row>
    <row r="1494" spans="4:4">
      <c r="D1494" s="307"/>
    </row>
    <row r="1495" spans="4:4">
      <c r="D1495" s="307"/>
    </row>
    <row r="1496" spans="4:4">
      <c r="D1496" s="307"/>
    </row>
    <row r="1497" spans="4:4">
      <c r="D1497" s="307"/>
    </row>
    <row r="1498" spans="4:4">
      <c r="D1498" s="307"/>
    </row>
    <row r="1499" spans="4:4">
      <c r="D1499" s="307"/>
    </row>
    <row r="1500" spans="4:4">
      <c r="D1500" s="303"/>
    </row>
    <row r="1501" spans="4:4">
      <c r="D1501" s="306"/>
    </row>
    <row r="1502" spans="4:4">
      <c r="D1502" s="306"/>
    </row>
    <row r="1503" spans="4:4">
      <c r="D1503" s="303"/>
    </row>
    <row r="1504" spans="4:4">
      <c r="D1504" s="303"/>
    </row>
    <row r="1505" spans="4:4">
      <c r="D1505" s="314"/>
    </row>
    <row r="1506" spans="4:4">
      <c r="D1506" s="307"/>
    </row>
    <row r="1507" spans="4:4">
      <c r="D1507" s="307"/>
    </row>
    <row r="1508" spans="4:4">
      <c r="D1508" s="307"/>
    </row>
    <row r="1509" spans="4:4">
      <c r="D1509" s="307"/>
    </row>
    <row r="1510" spans="4:4">
      <c r="D1510" s="307"/>
    </row>
    <row r="1511" spans="4:4">
      <c r="D1511" s="307"/>
    </row>
    <row r="1512" spans="4:4">
      <c r="D1512" s="307"/>
    </row>
    <row r="1513" spans="4:4">
      <c r="D1513" s="303"/>
    </row>
    <row r="1514" spans="4:4">
      <c r="D1514" s="306"/>
    </row>
    <row r="1515" spans="4:4">
      <c r="D1515" s="306"/>
    </row>
    <row r="1516" spans="4:4">
      <c r="D1516" s="303"/>
    </row>
    <row r="1517" spans="4:4">
      <c r="D1517" s="303"/>
    </row>
    <row r="1518" spans="4:4">
      <c r="D1518" s="303"/>
    </row>
    <row r="1519" spans="4:4">
      <c r="D1519" s="303"/>
    </row>
    <row r="1520" spans="4:4">
      <c r="D1520" s="303"/>
    </row>
    <row r="1521" spans="4:4">
      <c r="D1521" s="306"/>
    </row>
    <row r="1522" spans="4:4">
      <c r="D1522" s="306"/>
    </row>
    <row r="1523" spans="4:4">
      <c r="D1523" s="303"/>
    </row>
    <row r="1524" spans="4:4">
      <c r="D1524" s="303"/>
    </row>
    <row r="1525" spans="4:4">
      <c r="D1525" s="303"/>
    </row>
    <row r="1526" spans="4:4">
      <c r="D1526" s="303"/>
    </row>
    <row r="1527" spans="4:4">
      <c r="D1527" s="303"/>
    </row>
    <row r="1528" spans="4:4">
      <c r="D1528" s="306"/>
    </row>
    <row r="1529" spans="4:4">
      <c r="D1529" s="306"/>
    </row>
    <row r="1530" spans="4:4">
      <c r="D1530" s="303"/>
    </row>
    <row r="1531" spans="4:4">
      <c r="D1531" s="303"/>
    </row>
    <row r="1532" spans="4:4">
      <c r="D1532" s="303"/>
    </row>
    <row r="1533" spans="4:4">
      <c r="D1533" s="303"/>
    </row>
    <row r="1534" spans="4:4">
      <c r="D1534" s="303"/>
    </row>
    <row r="1535" spans="4:4">
      <c r="D1535" s="306"/>
    </row>
    <row r="1536" spans="4:4">
      <c r="D1536" s="306"/>
    </row>
    <row r="1537" spans="4:4">
      <c r="D1537" s="303"/>
    </row>
    <row r="1538" spans="4:4">
      <c r="D1538" s="303"/>
    </row>
    <row r="1539" spans="4:4">
      <c r="D1539" s="303"/>
    </row>
    <row r="1540" spans="4:4">
      <c r="D1540" s="307"/>
    </row>
    <row r="1541" spans="4:4">
      <c r="D1541" s="307"/>
    </row>
    <row r="1542" spans="4:4">
      <c r="D1542" s="307"/>
    </row>
    <row r="1543" spans="4:4">
      <c r="D1543" s="307"/>
    </row>
    <row r="1544" spans="4:4">
      <c r="D1544" s="307"/>
    </row>
    <row r="1545" spans="4:4">
      <c r="D1545" s="306"/>
    </row>
    <row r="1546" spans="4:4">
      <c r="D1546" s="306"/>
    </row>
    <row r="1547" spans="4:4">
      <c r="D1547" s="303"/>
    </row>
    <row r="1548" spans="4:4">
      <c r="D1548" s="303"/>
    </row>
    <row r="1549" spans="4:4">
      <c r="D1549" s="303"/>
    </row>
    <row r="1550" spans="4:4">
      <c r="D1550" s="307"/>
    </row>
    <row r="1551" spans="4:4">
      <c r="D1551" s="307"/>
    </row>
    <row r="1552" spans="4:4">
      <c r="D1552" s="307"/>
    </row>
    <row r="1553" spans="4:4">
      <c r="D1553" s="307"/>
    </row>
    <row r="1554" spans="4:4">
      <c r="D1554" s="303"/>
    </row>
    <row r="1555" spans="4:4">
      <c r="D1555" s="306"/>
    </row>
    <row r="1556" spans="4:4">
      <c r="D1556" s="306"/>
    </row>
    <row r="1557" spans="4:4">
      <c r="D1557" s="303"/>
    </row>
    <row r="1558" spans="4:4">
      <c r="D1558" s="303"/>
    </row>
    <row r="1559" spans="4:4">
      <c r="D1559" s="303"/>
    </row>
    <row r="1560" spans="4:4">
      <c r="D1560" s="307"/>
    </row>
    <row r="1561" spans="4:4">
      <c r="D1561" s="307"/>
    </row>
    <row r="1562" spans="4:4">
      <c r="D1562" s="307"/>
    </row>
    <row r="1563" spans="4:4">
      <c r="D1563" s="307"/>
    </row>
    <row r="1564" spans="4:4">
      <c r="D1564" s="307"/>
    </row>
    <row r="1565" spans="4:4">
      <c r="D1565" s="307"/>
    </row>
    <row r="1566" spans="4:4">
      <c r="D1566" s="307"/>
    </row>
    <row r="1567" spans="4:4">
      <c r="D1567" s="307"/>
    </row>
    <row r="1568" spans="4:4">
      <c r="D1568" s="303"/>
    </row>
    <row r="1569" spans="4:4">
      <c r="D1569" s="306"/>
    </row>
    <row r="1570" spans="4:4">
      <c r="D1570" s="306"/>
    </row>
    <row r="1571" spans="4:4">
      <c r="D1571" s="303"/>
    </row>
    <row r="1572" spans="4:4">
      <c r="D1572" s="303"/>
    </row>
    <row r="1573" spans="4:4">
      <c r="D1573" s="303"/>
    </row>
    <row r="1574" spans="4:4">
      <c r="D1574" s="307"/>
    </row>
    <row r="1575" spans="4:4">
      <c r="D1575" s="307"/>
    </row>
    <row r="1576" spans="4:4">
      <c r="D1576" s="307"/>
    </row>
    <row r="1577" spans="4:4">
      <c r="D1577" s="307"/>
    </row>
    <row r="1578" spans="4:4">
      <c r="D1578" s="303"/>
    </row>
    <row r="1579" spans="4:4">
      <c r="D1579" s="306"/>
    </row>
    <row r="1580" spans="4:4">
      <c r="D1580" s="306"/>
    </row>
    <row r="1581" spans="4:4">
      <c r="D1581" s="303"/>
    </row>
    <row r="1582" spans="4:4">
      <c r="D1582" s="303"/>
    </row>
    <row r="1583" spans="4:4">
      <c r="D1583" s="303"/>
    </row>
    <row r="1584" spans="4:4">
      <c r="D1584" s="307"/>
    </row>
    <row r="1585" spans="4:4">
      <c r="D1585" s="307"/>
    </row>
    <row r="1586" spans="4:4">
      <c r="D1586" s="306"/>
    </row>
    <row r="1587" spans="4:4">
      <c r="D1587" s="306"/>
    </row>
    <row r="1588" spans="4:4">
      <c r="D1588" s="303"/>
    </row>
    <row r="1589" spans="4:4">
      <c r="D1589" s="303"/>
    </row>
    <row r="1590" spans="4:4">
      <c r="D1590" s="303"/>
    </row>
    <row r="1591" spans="4:4">
      <c r="D1591" s="307"/>
    </row>
    <row r="1592" spans="4:4">
      <c r="D1592" s="307"/>
    </row>
    <row r="1593" spans="4:4">
      <c r="D1593" s="306"/>
    </row>
    <row r="1594" spans="4:4">
      <c r="D1594" s="306"/>
    </row>
    <row r="1595" spans="4:4">
      <c r="D1595" s="303"/>
    </row>
    <row r="1596" spans="4:4">
      <c r="D1596" s="303"/>
    </row>
    <row r="1597" spans="4:4">
      <c r="D1597" s="303"/>
    </row>
    <row r="1598" spans="4:4">
      <c r="D1598" s="303"/>
    </row>
    <row r="1599" spans="4:4">
      <c r="D1599" s="307"/>
    </row>
    <row r="1600" spans="4:4">
      <c r="D1600" s="306"/>
    </row>
    <row r="1601" spans="4:4">
      <c r="D1601" s="306"/>
    </row>
    <row r="1602" spans="4:4">
      <c r="D1602" s="303"/>
    </row>
    <row r="1603" spans="4:4">
      <c r="D1603" s="303"/>
    </row>
    <row r="1604" spans="4:4">
      <c r="D1604" s="303"/>
    </row>
    <row r="1605" spans="4:4">
      <c r="D1605" s="307"/>
    </row>
    <row r="1606" spans="4:4">
      <c r="D1606" s="307"/>
    </row>
    <row r="1607" spans="4:4">
      <c r="D1607" s="307"/>
    </row>
    <row r="1608" spans="4:4">
      <c r="D1608" s="307"/>
    </row>
    <row r="1609" spans="4:4">
      <c r="D1609" s="307"/>
    </row>
    <row r="1610" spans="4:4">
      <c r="D1610" s="303"/>
    </row>
    <row r="1611" spans="4:4">
      <c r="D1611" s="306"/>
    </row>
    <row r="1612" spans="4:4">
      <c r="D1612" s="306"/>
    </row>
    <row r="1613" spans="4:4">
      <c r="D1613" s="303"/>
    </row>
    <row r="1614" spans="4:4">
      <c r="D1614" s="303"/>
    </row>
    <row r="1615" spans="4:4">
      <c r="D1615" s="303"/>
    </row>
    <row r="1616" spans="4:4">
      <c r="D1616" s="307"/>
    </row>
    <row r="1617" spans="4:4">
      <c r="D1617" s="303"/>
    </row>
    <row r="1618" spans="4:4">
      <c r="D1618" s="316"/>
    </row>
    <row r="1619" spans="4:4">
      <c r="D1619" s="307"/>
    </row>
    <row r="1620" spans="4:4">
      <c r="D1620" s="307"/>
    </row>
    <row r="1621" spans="4:4">
      <c r="D1621" s="307"/>
    </row>
    <row r="1622" spans="4:4">
      <c r="D1622" s="307"/>
    </row>
    <row r="1623" spans="4:4">
      <c r="D1623" s="307"/>
    </row>
    <row r="1624" spans="4:4">
      <c r="D1624" s="303"/>
    </row>
    <row r="1625" spans="4:4">
      <c r="D1625" s="303"/>
    </row>
    <row r="1626" spans="4:4">
      <c r="D1626" s="317"/>
    </row>
    <row r="1627" spans="4:4">
      <c r="D1627" s="306"/>
    </row>
    <row r="1628" spans="4:4">
      <c r="D1628" s="306"/>
    </row>
    <row r="1629" spans="4:4">
      <c r="D1629" s="306"/>
    </row>
    <row r="1630" spans="4:4">
      <c r="D1630" s="306"/>
    </row>
    <row r="1631" spans="4:4">
      <c r="D1631" s="303"/>
    </row>
    <row r="1632" spans="4:4">
      <c r="D1632" s="303"/>
    </row>
    <row r="1633" spans="4:4">
      <c r="D1633" s="303"/>
    </row>
    <row r="1634" spans="4:4">
      <c r="D1634" s="303"/>
    </row>
    <row r="1635" spans="4:4">
      <c r="D1635" s="303"/>
    </row>
    <row r="1636" spans="4:4">
      <c r="D1636" s="306"/>
    </row>
    <row r="1637" spans="4:4">
      <c r="D1637" s="306"/>
    </row>
    <row r="1638" spans="4:4">
      <c r="D1638" s="306"/>
    </row>
    <row r="1639" spans="4:4">
      <c r="D1639" s="303"/>
    </row>
    <row r="1640" spans="4:4">
      <c r="D1640" s="303"/>
    </row>
    <row r="1641" spans="4:4">
      <c r="D1641" s="303"/>
    </row>
    <row r="1642" spans="4:4">
      <c r="D1642" s="303"/>
    </row>
    <row r="1643" spans="4:4">
      <c r="D1643" s="303"/>
    </row>
    <row r="1644" spans="4:4">
      <c r="D1644" s="306"/>
    </row>
    <row r="1645" spans="4:4">
      <c r="D1645" s="306"/>
    </row>
    <row r="1646" spans="4:4">
      <c r="D1646" s="306"/>
    </row>
    <row r="1647" spans="4:4">
      <c r="D1647" s="303"/>
    </row>
    <row r="1648" spans="4:4">
      <c r="D1648" s="303"/>
    </row>
    <row r="1649" spans="4:4">
      <c r="D1649" s="303"/>
    </row>
    <row r="1650" spans="4:4">
      <c r="D1650" s="303"/>
    </row>
    <row r="1651" spans="4:4">
      <c r="D1651" s="306"/>
    </row>
    <row r="1652" spans="4:4">
      <c r="D1652" s="306"/>
    </row>
    <row r="1653" spans="4:4">
      <c r="D1653" s="303"/>
    </row>
    <row r="1654" spans="4:4">
      <c r="D1654" s="303"/>
    </row>
    <row r="1655" spans="4:4">
      <c r="D1655" s="303"/>
    </row>
    <row r="1656" spans="4:4">
      <c r="D1656" s="303"/>
    </row>
    <row r="1657" spans="4:4">
      <c r="D1657" s="303"/>
    </row>
    <row r="1658" spans="4:4">
      <c r="D1658" s="306"/>
    </row>
    <row r="1659" spans="4:4">
      <c r="D1659" s="306"/>
    </row>
    <row r="1660" spans="4:4">
      <c r="D1660" s="303"/>
    </row>
    <row r="1661" spans="4:4">
      <c r="D1661" s="303"/>
    </row>
    <row r="1662" spans="4:4">
      <c r="D1662" s="303"/>
    </row>
    <row r="1663" spans="4:4">
      <c r="D1663" s="303"/>
    </row>
    <row r="1664" spans="4:4">
      <c r="D1664" s="303"/>
    </row>
    <row r="1665" spans="4:4">
      <c r="D1665" s="306"/>
    </row>
    <row r="1666" spans="4:4">
      <c r="D1666" s="306"/>
    </row>
    <row r="1667" spans="4:4">
      <c r="D1667" s="303"/>
    </row>
    <row r="1668" spans="4:4">
      <c r="D1668" s="303"/>
    </row>
    <row r="1669" spans="4:4">
      <c r="D1669" s="303"/>
    </row>
    <row r="1670" spans="4:4">
      <c r="D1670" s="303"/>
    </row>
    <row r="1671" spans="4:4">
      <c r="D1671" s="303"/>
    </row>
    <row r="1672" spans="4:4">
      <c r="D1672" s="307"/>
    </row>
    <row r="1673" spans="4:4">
      <c r="D1673" s="306"/>
    </row>
    <row r="1674" spans="4:4">
      <c r="D1674" s="306"/>
    </row>
    <row r="1675" spans="4:4">
      <c r="D1675" s="303"/>
    </row>
    <row r="1676" spans="4:4">
      <c r="D1676" s="303"/>
    </row>
    <row r="1677" spans="4:4">
      <c r="D1677" s="303"/>
    </row>
    <row r="1678" spans="4:4">
      <c r="D1678" s="303"/>
    </row>
    <row r="1679" spans="4:4">
      <c r="D1679" s="303"/>
    </row>
    <row r="1680" spans="4:4">
      <c r="D1680" s="303"/>
    </row>
    <row r="1681" spans="4:4">
      <c r="D1681" s="306"/>
    </row>
    <row r="1682" spans="4:4">
      <c r="D1682" s="306"/>
    </row>
    <row r="1683" spans="4:4">
      <c r="D1683" s="303"/>
    </row>
    <row r="1684" spans="4:4">
      <c r="D1684" s="303"/>
    </row>
    <row r="1685" spans="4:4">
      <c r="D1685" s="303"/>
    </row>
    <row r="1686" spans="4:4">
      <c r="D1686" s="303"/>
    </row>
    <row r="1687" spans="4:4">
      <c r="D1687" s="306"/>
    </row>
    <row r="1688" spans="4:4">
      <c r="D1688" s="306"/>
    </row>
    <row r="1689" spans="4:4">
      <c r="D1689" s="303"/>
    </row>
    <row r="1690" spans="4:4">
      <c r="D1690" s="303"/>
    </row>
    <row r="1691" spans="4:4">
      <c r="D1691" s="303"/>
    </row>
    <row r="1692" spans="4:4">
      <c r="D1692" s="303"/>
    </row>
    <row r="1693" spans="4:4">
      <c r="D1693" s="303"/>
    </row>
    <row r="1694" spans="4:4">
      <c r="D1694" s="306"/>
    </row>
    <row r="1695" spans="4:4">
      <c r="D1695" s="306"/>
    </row>
    <row r="1696" spans="4:4">
      <c r="D1696" s="303"/>
    </row>
    <row r="1697" spans="4:4">
      <c r="D1697" s="303"/>
    </row>
    <row r="1698" spans="4:4">
      <c r="D1698" s="303"/>
    </row>
    <row r="1699" spans="4:4">
      <c r="D1699" s="303"/>
    </row>
    <row r="1700" spans="4:4">
      <c r="D1700" s="303"/>
    </row>
    <row r="1701" spans="4:4">
      <c r="D1701" s="306"/>
    </row>
    <row r="1702" spans="4:4">
      <c r="D1702" s="306"/>
    </row>
    <row r="1703" spans="4:4">
      <c r="D1703" s="303"/>
    </row>
    <row r="1704" spans="4:4">
      <c r="D1704" s="303"/>
    </row>
    <row r="1705" spans="4:4">
      <c r="D1705" s="303"/>
    </row>
    <row r="1706" spans="4:4">
      <c r="D1706" s="303"/>
    </row>
    <row r="1707" spans="4:4">
      <c r="D1707" s="306"/>
    </row>
    <row r="1708" spans="4:4">
      <c r="D1708" s="306"/>
    </row>
    <row r="1709" spans="4:4">
      <c r="D1709" s="303"/>
    </row>
    <row r="1710" spans="4:4">
      <c r="D1710" s="303"/>
    </row>
    <row r="1711" spans="4:4">
      <c r="D1711" s="303"/>
    </row>
    <row r="1712" spans="4:4">
      <c r="D1712" s="303"/>
    </row>
    <row r="1713" spans="4:4">
      <c r="D1713" s="303"/>
    </row>
    <row r="1714" spans="4:4">
      <c r="D1714" s="306"/>
    </row>
    <row r="1715" spans="4:4">
      <c r="D1715" s="306"/>
    </row>
    <row r="1716" spans="4:4">
      <c r="D1716" s="303"/>
    </row>
    <row r="1717" spans="4:4">
      <c r="D1717" s="303"/>
    </row>
    <row r="1718" spans="4:4">
      <c r="D1718" s="303"/>
    </row>
    <row r="1719" spans="4:4">
      <c r="D1719" s="303"/>
    </row>
    <row r="1720" spans="4:4">
      <c r="D1720" s="306"/>
    </row>
    <row r="1721" spans="4:4">
      <c r="D1721" s="306"/>
    </row>
    <row r="1722" spans="4:4">
      <c r="D1722" s="303"/>
    </row>
    <row r="1723" spans="4:4">
      <c r="D1723" s="303"/>
    </row>
    <row r="1724" spans="4:4">
      <c r="D1724" s="303"/>
    </row>
    <row r="1725" spans="4:4">
      <c r="D1725" s="303"/>
    </row>
    <row r="1726" spans="4:4">
      <c r="D1726" s="306"/>
    </row>
    <row r="1727" spans="4:4">
      <c r="D1727" s="306"/>
    </row>
    <row r="1728" spans="4:4">
      <c r="D1728" s="306"/>
    </row>
    <row r="1729" spans="4:4">
      <c r="D1729" s="303"/>
    </row>
    <row r="1730" spans="4:4">
      <c r="D1730" s="303"/>
    </row>
    <row r="1731" spans="4:4">
      <c r="D1731" s="303"/>
    </row>
    <row r="1732" spans="4:4">
      <c r="D1732" s="303"/>
    </row>
    <row r="1733" spans="4:4">
      <c r="D1733" s="303"/>
    </row>
    <row r="1734" spans="4:4">
      <c r="D1734" s="306"/>
    </row>
    <row r="1735" spans="4:4">
      <c r="D1735" s="306"/>
    </row>
    <row r="1736" spans="4:4">
      <c r="D1736" s="306"/>
    </row>
    <row r="1737" spans="4:4">
      <c r="D1737" s="303"/>
    </row>
    <row r="1738" spans="4:4">
      <c r="D1738" s="303"/>
    </row>
    <row r="1739" spans="4:4">
      <c r="D1739" s="303"/>
    </row>
    <row r="1740" spans="4:4">
      <c r="D1740" s="303"/>
    </row>
    <row r="1741" spans="4:4">
      <c r="D1741" s="306"/>
    </row>
    <row r="1742" spans="4:4">
      <c r="D1742" s="306"/>
    </row>
    <row r="1743" spans="4:4">
      <c r="D1743" s="306"/>
    </row>
    <row r="1744" spans="4:4">
      <c r="D1744" s="303"/>
    </row>
    <row r="1745" spans="4:4">
      <c r="D1745" s="303"/>
    </row>
    <row r="1746" spans="4:4">
      <c r="D1746" s="303"/>
    </row>
    <row r="1747" spans="4:4">
      <c r="D1747" s="303"/>
    </row>
    <row r="1748" spans="4:4">
      <c r="D1748" s="303"/>
    </row>
    <row r="1749" spans="4:4">
      <c r="D1749" s="306"/>
    </row>
    <row r="1750" spans="4:4">
      <c r="D1750" s="306"/>
    </row>
    <row r="1751" spans="4:4">
      <c r="D1751" s="306"/>
    </row>
    <row r="1752" spans="4:4">
      <c r="D1752" s="303"/>
    </row>
    <row r="1753" spans="4:4">
      <c r="D1753" s="303"/>
    </row>
    <row r="1754" spans="4:4">
      <c r="D1754" s="303"/>
    </row>
    <row r="1755" spans="4:4">
      <c r="D1755" s="303"/>
    </row>
    <row r="1756" spans="4:4">
      <c r="D1756" s="303"/>
    </row>
    <row r="1757" spans="4:4">
      <c r="D1757" s="306"/>
    </row>
    <row r="1758" spans="4:4">
      <c r="D1758" s="306"/>
    </row>
    <row r="1759" spans="4:4">
      <c r="D1759" s="306"/>
    </row>
    <row r="1760" spans="4:4">
      <c r="D1760" s="303"/>
    </row>
    <row r="1761" spans="4:4">
      <c r="D1761" s="303"/>
    </row>
    <row r="1762" spans="4:4">
      <c r="D1762" s="303"/>
    </row>
    <row r="1763" spans="4:4">
      <c r="D1763" s="303"/>
    </row>
    <row r="1764" spans="4:4">
      <c r="D1764" s="303"/>
    </row>
    <row r="1765" spans="4:4">
      <c r="D1765" s="306"/>
    </row>
    <row r="1766" spans="4:4">
      <c r="D1766" s="306"/>
    </row>
    <row r="1767" spans="4:4">
      <c r="D1767" s="306"/>
    </row>
    <row r="1768" spans="4:4">
      <c r="D1768" s="303"/>
    </row>
    <row r="1769" spans="4:4">
      <c r="D1769" s="303"/>
    </row>
    <row r="1770" spans="4:4">
      <c r="D1770" s="303"/>
    </row>
    <row r="1771" spans="4:4">
      <c r="D1771" s="303"/>
    </row>
    <row r="1772" spans="4:4">
      <c r="D1772" s="303"/>
    </row>
    <row r="1773" spans="4:4">
      <c r="D1773" s="306"/>
    </row>
    <row r="1774" spans="4:4">
      <c r="D1774" s="306"/>
    </row>
    <row r="1775" spans="4:4">
      <c r="D1775" s="306"/>
    </row>
    <row r="1776" spans="4:4">
      <c r="D1776" s="303"/>
    </row>
    <row r="1777" spans="4:4">
      <c r="D1777" s="303"/>
    </row>
    <row r="1778" spans="4:4">
      <c r="D1778" s="303"/>
    </row>
    <row r="1779" spans="4:4">
      <c r="D1779" s="303"/>
    </row>
    <row r="1780" spans="4:4">
      <c r="D1780" s="303"/>
    </row>
    <row r="1781" spans="4:4">
      <c r="D1781" s="306"/>
    </row>
    <row r="1782" spans="4:4">
      <c r="D1782" s="306"/>
    </row>
    <row r="1783" spans="4:4">
      <c r="D1783" s="306"/>
    </row>
    <row r="1784" spans="4:4">
      <c r="D1784" s="303"/>
    </row>
    <row r="1785" spans="4:4">
      <c r="D1785" s="303"/>
    </row>
    <row r="1786" spans="4:4">
      <c r="D1786" s="303"/>
    </row>
    <row r="1787" spans="4:4">
      <c r="D1787" s="303"/>
    </row>
    <row r="1788" spans="4:4">
      <c r="D1788" s="303"/>
    </row>
    <row r="1789" spans="4:4">
      <c r="D1789" s="306"/>
    </row>
    <row r="1790" spans="4:4">
      <c r="D1790" s="306"/>
    </row>
    <row r="1791" spans="4:4">
      <c r="D1791" s="306"/>
    </row>
    <row r="1792" spans="4:4">
      <c r="D1792" s="303"/>
    </row>
    <row r="1793" spans="4:4">
      <c r="D1793" s="303"/>
    </row>
    <row r="1794" spans="4:4">
      <c r="D1794" s="303"/>
    </row>
    <row r="1795" spans="4:4">
      <c r="D1795" s="303"/>
    </row>
    <row r="1796" spans="4:4">
      <c r="D1796" s="303"/>
    </row>
    <row r="1797" spans="4:4">
      <c r="D1797" s="306"/>
    </row>
    <row r="1798" spans="4:4">
      <c r="D1798" s="306"/>
    </row>
    <row r="1799" spans="4:4">
      <c r="D1799" s="306"/>
    </row>
    <row r="1800" spans="4:4">
      <c r="D1800" s="303"/>
    </row>
    <row r="1801" spans="4:4">
      <c r="D1801" s="303"/>
    </row>
    <row r="1802" spans="4:4">
      <c r="D1802" s="303"/>
    </row>
    <row r="1803" spans="4:4">
      <c r="D1803" s="303"/>
    </row>
    <row r="1804" spans="4:4">
      <c r="D1804" s="303"/>
    </row>
    <row r="1805" spans="4:4">
      <c r="D1805" s="306"/>
    </row>
    <row r="1806" spans="4:4">
      <c r="D1806" s="306"/>
    </row>
    <row r="1807" spans="4:4">
      <c r="D1807" s="306"/>
    </row>
    <row r="1808" spans="4:4">
      <c r="D1808" s="303"/>
    </row>
    <row r="1809" spans="4:4">
      <c r="D1809" s="303"/>
    </row>
    <row r="1810" spans="4:4">
      <c r="D1810" s="303"/>
    </row>
    <row r="1811" spans="4:4">
      <c r="D1811" s="303"/>
    </row>
    <row r="1812" spans="4:4">
      <c r="D1812" s="303"/>
    </row>
    <row r="1813" spans="4:4">
      <c r="D1813" s="306"/>
    </row>
    <row r="1814" spans="4:4">
      <c r="D1814" s="306"/>
    </row>
    <row r="1815" spans="4:4">
      <c r="D1815" s="306"/>
    </row>
    <row r="1816" spans="4:4">
      <c r="D1816" s="303"/>
    </row>
    <row r="1817" spans="4:4">
      <c r="D1817" s="303"/>
    </row>
    <row r="1818" spans="4:4">
      <c r="D1818" s="303"/>
    </row>
    <row r="1819" spans="4:4">
      <c r="D1819" s="303"/>
    </row>
    <row r="1820" spans="4:4">
      <c r="D1820" s="303"/>
    </row>
    <row r="1821" spans="4:4">
      <c r="D1821" s="303"/>
    </row>
    <row r="1822" spans="4:4">
      <c r="D1822" s="306"/>
    </row>
    <row r="1823" spans="4:4">
      <c r="D1823" s="306"/>
    </row>
    <row r="1824" spans="4:4">
      <c r="D1824" s="303"/>
    </row>
    <row r="1825" spans="4:4">
      <c r="D1825" s="303"/>
    </row>
    <row r="1826" spans="4:4">
      <c r="D1826" s="303"/>
    </row>
    <row r="1827" spans="4:4">
      <c r="D1827" s="303"/>
    </row>
    <row r="1828" spans="4:4">
      <c r="D1828" s="303"/>
    </row>
    <row r="1829" spans="4:4">
      <c r="D1829" s="306"/>
    </row>
    <row r="1830" spans="4:4">
      <c r="D1830" s="306"/>
    </row>
    <row r="1831" spans="4:4">
      <c r="D1831" s="303"/>
    </row>
    <row r="1832" spans="4:4">
      <c r="D1832" s="303"/>
    </row>
    <row r="1833" spans="4:4">
      <c r="D1833" s="303"/>
    </row>
    <row r="1834" spans="4:4">
      <c r="D1834" s="303"/>
    </row>
    <row r="1835" spans="4:4">
      <c r="D1835" s="303"/>
    </row>
    <row r="1836" spans="4:4">
      <c r="D1836" s="306"/>
    </row>
    <row r="1837" spans="4:4">
      <c r="D1837" s="306"/>
    </row>
    <row r="1838" spans="4:4">
      <c r="D1838" s="306"/>
    </row>
    <row r="1839" spans="4:4">
      <c r="D1839" s="303"/>
    </row>
    <row r="1840" spans="4:4">
      <c r="D1840" s="303"/>
    </row>
    <row r="1841" spans="4:4">
      <c r="D1841" s="303"/>
    </row>
    <row r="1842" spans="4:4">
      <c r="D1842" s="303"/>
    </row>
    <row r="1843" spans="4:4">
      <c r="D1843" s="303"/>
    </row>
    <row r="1844" spans="4:4">
      <c r="D1844" s="303"/>
    </row>
    <row r="1845" spans="4:4">
      <c r="D1845" s="306"/>
    </row>
    <row r="1846" spans="4:4">
      <c r="D1846" s="306"/>
    </row>
    <row r="1847" spans="4:4">
      <c r="D1847" s="303"/>
    </row>
    <row r="1848" spans="4:4">
      <c r="D1848" s="303"/>
    </row>
    <row r="1849" spans="4:4">
      <c r="D1849" s="303"/>
    </row>
    <row r="1850" spans="4:4">
      <c r="D1850" s="303"/>
    </row>
    <row r="1851" spans="4:4">
      <c r="D1851" s="303"/>
    </row>
    <row r="1852" spans="4:4">
      <c r="D1852" s="303"/>
    </row>
    <row r="1853" spans="4:4">
      <c r="D1853" s="306"/>
    </row>
    <row r="1854" spans="4:4">
      <c r="D1854" s="306"/>
    </row>
    <row r="1855" spans="4:4">
      <c r="D1855" s="303"/>
    </row>
    <row r="1856" spans="4:4">
      <c r="D1856" s="303"/>
    </row>
    <row r="1857" spans="4:4">
      <c r="D1857" s="303"/>
    </row>
    <row r="1858" spans="4:4">
      <c r="D1858" s="303"/>
    </row>
    <row r="1859" spans="4:4">
      <c r="D1859" s="303"/>
    </row>
    <row r="1860" spans="4:4">
      <c r="D1860" s="303"/>
    </row>
    <row r="1861" spans="4:4">
      <c r="D1861" s="303"/>
    </row>
    <row r="1862" spans="4:4">
      <c r="D1862" s="303"/>
    </row>
    <row r="1863" spans="4:4">
      <c r="D1863" s="303"/>
    </row>
    <row r="1864" spans="4:4">
      <c r="D1864" s="318"/>
    </row>
    <row r="1865" spans="4:4">
      <c r="D1865" s="306"/>
    </row>
    <row r="1866" spans="4:4">
      <c r="D1866" s="303"/>
    </row>
    <row r="1867" spans="4:4">
      <c r="D1867" s="316"/>
    </row>
    <row r="1868" spans="4:4">
      <c r="D1868" s="316"/>
    </row>
    <row r="1869" spans="4:4">
      <c r="D1869" s="316"/>
    </row>
    <row r="1870" spans="4:4">
      <c r="D1870" s="307"/>
    </row>
    <row r="1871" spans="4:4">
      <c r="D1871" s="307"/>
    </row>
    <row r="1872" spans="4:4">
      <c r="D1872" s="307"/>
    </row>
    <row r="1873" spans="4:4">
      <c r="D1873" s="307"/>
    </row>
    <row r="1874" spans="4:4">
      <c r="D1874" s="307"/>
    </row>
    <row r="1875" spans="4:4">
      <c r="D1875" s="307"/>
    </row>
    <row r="1876" spans="4:4">
      <c r="D1876" s="306"/>
    </row>
    <row r="1877" spans="4:4">
      <c r="D1877" s="316"/>
    </row>
    <row r="1878" spans="4:4">
      <c r="D1878" s="316"/>
    </row>
    <row r="1879" spans="4:4">
      <c r="D1879" s="316"/>
    </row>
    <row r="1880" spans="4:4">
      <c r="D1880" s="307"/>
    </row>
    <row r="1881" spans="4:4">
      <c r="D1881" s="307"/>
    </row>
    <row r="1882" spans="4:4">
      <c r="D1882" s="307"/>
    </row>
    <row r="1883" spans="4:4">
      <c r="D1883" s="307"/>
    </row>
    <row r="1884" spans="4:4">
      <c r="D1884" s="307"/>
    </row>
    <row r="1885" spans="4:4">
      <c r="D1885" s="307"/>
    </row>
    <row r="1886" spans="4:4">
      <c r="D1886" s="307"/>
    </row>
    <row r="1887" spans="4:4">
      <c r="D1887" s="316"/>
    </row>
    <row r="1888" spans="4:4">
      <c r="D1888" s="316"/>
    </row>
    <row r="1889" spans="4:4">
      <c r="D1889" s="316"/>
    </row>
    <row r="1890" spans="4:4">
      <c r="D1890" s="307"/>
    </row>
    <row r="1891" spans="4:4">
      <c r="D1891" s="307"/>
    </row>
    <row r="1892" spans="4:4">
      <c r="D1892" s="307"/>
    </row>
    <row r="1893" spans="4:4">
      <c r="D1893" s="307"/>
    </row>
    <row r="1894" spans="4:4">
      <c r="D1894" s="307"/>
    </row>
    <row r="1895" spans="4:4">
      <c r="D1895" s="307"/>
    </row>
    <row r="1896" spans="4:4">
      <c r="D1896" s="307"/>
    </row>
    <row r="1897" spans="4:4">
      <c r="D1897" s="306"/>
    </row>
    <row r="1898" spans="4:4">
      <c r="D1898" s="306"/>
    </row>
    <row r="1899" spans="4:4">
      <c r="D1899" s="307"/>
    </row>
    <row r="1900" spans="4:4">
      <c r="D1900" s="307"/>
    </row>
    <row r="1901" spans="4:4">
      <c r="D1901" s="307"/>
    </row>
    <row r="1902" spans="4:4">
      <c r="D1902" s="307"/>
    </row>
    <row r="1903" spans="4:4">
      <c r="D1903" s="307"/>
    </row>
    <row r="1904" spans="4:4">
      <c r="D1904" s="307"/>
    </row>
    <row r="1905" spans="4:4">
      <c r="D1905" s="307"/>
    </row>
    <row r="1906" spans="4:4">
      <c r="D1906" s="307"/>
    </row>
    <row r="1907" spans="4:4">
      <c r="D1907" s="306"/>
    </row>
    <row r="1908" spans="4:4">
      <c r="D1908" s="306"/>
    </row>
    <row r="1909" spans="4:4">
      <c r="D1909" s="307"/>
    </row>
    <row r="1910" spans="4:4">
      <c r="D1910" s="307"/>
    </row>
    <row r="1911" spans="4:4">
      <c r="D1911" s="307"/>
    </row>
    <row r="1912" spans="4:4">
      <c r="D1912" s="307"/>
    </row>
    <row r="1913" spans="4:4">
      <c r="D1913" s="307"/>
    </row>
    <row r="1914" spans="4:4">
      <c r="D1914" s="307"/>
    </row>
    <row r="1915" spans="4:4">
      <c r="D1915" s="307"/>
    </row>
    <row r="1916" spans="4:4">
      <c r="D1916" s="307"/>
    </row>
    <row r="1917" spans="4:4">
      <c r="D1917" s="307"/>
    </row>
    <row r="1918" spans="4:4">
      <c r="D1918" s="306"/>
    </row>
    <row r="1919" spans="4:4">
      <c r="D1919" s="306"/>
    </row>
    <row r="1920" spans="4:4">
      <c r="D1920" s="307"/>
    </row>
    <row r="1921" spans="4:4">
      <c r="D1921" s="307"/>
    </row>
    <row r="1922" spans="4:4">
      <c r="D1922" s="307"/>
    </row>
    <row r="1923" spans="4:4">
      <c r="D1923" s="307"/>
    </row>
    <row r="1924" spans="4:4">
      <c r="D1924" s="307"/>
    </row>
    <row r="1925" spans="4:4">
      <c r="D1925" s="312"/>
    </row>
    <row r="1926" spans="4:4">
      <c r="D1926" s="306"/>
    </row>
    <row r="1927" spans="4:4">
      <c r="D1927" s="306"/>
    </row>
    <row r="1928" spans="4:4">
      <c r="D1928" s="307"/>
    </row>
    <row r="1929" spans="4:4">
      <c r="D1929" s="307"/>
    </row>
    <row r="1930" spans="4:4">
      <c r="D1930" s="307"/>
    </row>
    <row r="1931" spans="4:4">
      <c r="D1931" s="307"/>
    </row>
    <row r="1932" spans="4:4">
      <c r="D1932" s="307"/>
    </row>
    <row r="1933" spans="4:4">
      <c r="D1933" s="312"/>
    </row>
    <row r="1934" spans="4:4">
      <c r="D1934" s="306"/>
    </row>
    <row r="1935" spans="4:4">
      <c r="D1935" s="306"/>
    </row>
    <row r="1936" spans="4:4">
      <c r="D1936" s="318"/>
    </row>
    <row r="1937" spans="4:4">
      <c r="D1937" s="307"/>
    </row>
    <row r="1938" spans="4:4">
      <c r="D1938" s="307"/>
    </row>
    <row r="1939" spans="4:4">
      <c r="D1939" s="307"/>
    </row>
    <row r="1940" spans="4:4">
      <c r="D1940" s="303"/>
    </row>
    <row r="1941" spans="4:4">
      <c r="D1941" s="307"/>
    </row>
    <row r="1942" spans="4:4">
      <c r="D1942" s="312"/>
    </row>
    <row r="1943" spans="4:4">
      <c r="D1943" s="306"/>
    </row>
    <row r="1944" spans="4:4">
      <c r="D1944" s="306"/>
    </row>
    <row r="1945" spans="4:4">
      <c r="D1945" s="318"/>
    </row>
    <row r="1946" spans="4:4">
      <c r="D1946" s="307"/>
    </row>
    <row r="1947" spans="4:4">
      <c r="D1947" s="307"/>
    </row>
    <row r="1948" spans="4:4">
      <c r="D1948" s="307"/>
    </row>
    <row r="1949" spans="4:4">
      <c r="D1949" s="303"/>
    </row>
    <row r="1950" spans="4:4">
      <c r="D1950" s="307"/>
    </row>
    <row r="1951" spans="4:4">
      <c r="D1951" s="307"/>
    </row>
    <row r="1952" spans="4:4">
      <c r="D1952" s="316"/>
    </row>
    <row r="1953" spans="4:4">
      <c r="D1953" s="307"/>
    </row>
    <row r="1954" spans="4:4">
      <c r="D1954" s="307"/>
    </row>
    <row r="1955" spans="4:4">
      <c r="D1955" s="307"/>
    </row>
    <row r="1956" spans="4:4">
      <c r="D1956" s="307"/>
    </row>
    <row r="1957" spans="4:4">
      <c r="D1957" s="307"/>
    </row>
    <row r="1958" spans="4:4">
      <c r="D1958" s="316"/>
    </row>
    <row r="1959" spans="4:4">
      <c r="D1959" s="316"/>
    </row>
    <row r="1960" spans="4:4">
      <c r="D1960" s="307"/>
    </row>
    <row r="1961" spans="4:4">
      <c r="D1961" s="307"/>
    </row>
    <row r="1962" spans="4:4">
      <c r="D1962" s="307"/>
    </row>
    <row r="1963" spans="4:4">
      <c r="D1963" s="307"/>
    </row>
    <row r="1964" spans="4:4">
      <c r="D1964" s="307"/>
    </row>
    <row r="1965" spans="4:4">
      <c r="D1965" s="307"/>
    </row>
    <row r="1966" spans="4:4">
      <c r="D1966" s="306"/>
    </row>
    <row r="1967" spans="4:4">
      <c r="D1967" s="306"/>
    </row>
    <row r="1968" spans="4:4">
      <c r="D1968" s="307"/>
    </row>
    <row r="1969" spans="4:4">
      <c r="D1969" s="307"/>
    </row>
    <row r="1970" spans="4:4">
      <c r="D1970" s="307"/>
    </row>
    <row r="1971" spans="4:4">
      <c r="D1971" s="307"/>
    </row>
    <row r="1972" spans="4:4">
      <c r="D1972" s="307"/>
    </row>
    <row r="1973" spans="4:4">
      <c r="D1973" s="307"/>
    </row>
    <row r="1974" spans="4:4">
      <c r="D1974" s="307"/>
    </row>
    <row r="1975" spans="4:4">
      <c r="D1975" s="307"/>
    </row>
    <row r="1976" spans="4:4">
      <c r="D1976" s="306"/>
    </row>
    <row r="1977" spans="4:4">
      <c r="D1977" s="306"/>
    </row>
    <row r="1978" spans="4:4">
      <c r="D1978" s="307"/>
    </row>
    <row r="1979" spans="4:4">
      <c r="D1979" s="307"/>
    </row>
    <row r="1980" spans="4:4">
      <c r="D1980" s="307"/>
    </row>
    <row r="1981" spans="4:4">
      <c r="D1981" s="307"/>
    </row>
    <row r="1982" spans="4:4">
      <c r="D1982" s="307"/>
    </row>
    <row r="1983" spans="4:4">
      <c r="D1983" s="307"/>
    </row>
    <row r="1984" spans="4:4">
      <c r="D1984" s="307"/>
    </row>
    <row r="1985" spans="4:4">
      <c r="D1985" s="307"/>
    </row>
    <row r="1986" spans="4:4">
      <c r="D1986" s="318"/>
    </row>
    <row r="1987" spans="4:4">
      <c r="D1987" s="318"/>
    </row>
    <row r="1988" spans="4:4">
      <c r="D1988" s="318"/>
    </row>
    <row r="1989" spans="4:4">
      <c r="D1989" s="322"/>
    </row>
    <row r="1990" spans="4:4">
      <c r="D1990" s="323"/>
    </row>
    <row r="1991" spans="4:4">
      <c r="D1991" s="316"/>
    </row>
    <row r="1992" spans="4:4">
      <c r="D1992" s="303"/>
    </row>
    <row r="1993" spans="4:4">
      <c r="D1993" s="303"/>
    </row>
    <row r="1994" spans="4:4">
      <c r="D1994" s="303"/>
    </row>
    <row r="1995" spans="4:4">
      <c r="D1995" s="303"/>
    </row>
    <row r="1996" spans="4:4">
      <c r="D1996" s="303"/>
    </row>
    <row r="1997" spans="4:4">
      <c r="D1997" s="303"/>
    </row>
    <row r="1998" spans="4:4">
      <c r="D1998" s="303"/>
    </row>
    <row r="1999" spans="4:4">
      <c r="D1999" s="323"/>
    </row>
    <row r="2000" spans="4:4">
      <c r="D2000" s="316"/>
    </row>
    <row r="2001" spans="4:4">
      <c r="D2001" s="303"/>
    </row>
    <row r="2002" spans="4:4">
      <c r="D2002" s="303"/>
    </row>
    <row r="2003" spans="4:4">
      <c r="D2003" s="303"/>
    </row>
    <row r="2004" spans="4:4">
      <c r="D2004" s="303"/>
    </row>
    <row r="2005" spans="4:4">
      <c r="D2005" s="303"/>
    </row>
    <row r="2006" spans="4:4">
      <c r="D2006" s="323"/>
    </row>
    <row r="2007" spans="4:4">
      <c r="D2007" s="322"/>
    </row>
    <row r="2008" spans="4:4">
      <c r="D2008" s="323"/>
    </row>
    <row r="2009" spans="4:4">
      <c r="D2009" s="323"/>
    </row>
    <row r="2010" spans="4:4">
      <c r="D2010" s="323"/>
    </row>
    <row r="2011" spans="4:4">
      <c r="D2011" s="303"/>
    </row>
    <row r="2012" spans="4:4">
      <c r="D2012" s="323"/>
    </row>
    <row r="2013" spans="4:4">
      <c r="D2013" s="303"/>
    </row>
    <row r="2014" spans="4:4">
      <c r="D2014" s="323"/>
    </row>
    <row r="2015" spans="4:4">
      <c r="D2015" s="322"/>
    </row>
    <row r="2016" spans="4:4">
      <c r="D2016" s="323"/>
    </row>
    <row r="2017" spans="4:4">
      <c r="D2017" s="323"/>
    </row>
    <row r="2018" spans="4:4">
      <c r="D2018" s="323"/>
    </row>
    <row r="2019" spans="4:4">
      <c r="D2019" s="323"/>
    </row>
    <row r="2020" spans="4:4">
      <c r="D2020" s="322"/>
    </row>
    <row r="2021" spans="4:4">
      <c r="D2021" s="323"/>
    </row>
    <row r="2022" spans="4:4">
      <c r="D2022" s="323"/>
    </row>
    <row r="2023" spans="4:4">
      <c r="D2023" s="323"/>
    </row>
    <row r="2024" spans="4:4">
      <c r="D2024" s="201"/>
    </row>
    <row r="2025" spans="4:4">
      <c r="D2025" s="395"/>
    </row>
    <row r="2027" spans="4:4">
      <c r="D2027" s="201"/>
    </row>
    <row r="2028" spans="4:4">
      <c r="D2028" s="243"/>
    </row>
    <row r="2029" spans="4:4">
      <c r="D2029" s="258"/>
    </row>
    <row r="2030" spans="4:4">
      <c r="D2030" s="199"/>
    </row>
    <row r="2031" spans="4:4">
      <c r="D2031" s="201"/>
    </row>
    <row r="2032" spans="4:4">
      <c r="D2032" s="201"/>
    </row>
    <row r="2033" spans="4:4">
      <c r="D2033" s="201"/>
    </row>
    <row r="2034" spans="4:4">
      <c r="D2034" s="201"/>
    </row>
    <row r="2035" spans="4:4">
      <c r="D2035" s="201"/>
    </row>
    <row r="2036" spans="4:4">
      <c r="D2036" s="316"/>
    </row>
    <row r="2037" spans="4:4">
      <c r="D2037" s="307"/>
    </row>
    <row r="2038" spans="4:4">
      <c r="D2038" s="307"/>
    </row>
    <row r="2039" spans="4:4">
      <c r="D2039" s="307"/>
    </row>
    <row r="2040" spans="4:4">
      <c r="D2040" s="307"/>
    </row>
    <row r="2041" spans="4:4">
      <c r="D2041" s="201"/>
    </row>
    <row r="2042" spans="4:4">
      <c r="D2042" s="316"/>
    </row>
    <row r="2043" spans="4:4">
      <c r="D2043" s="307"/>
    </row>
    <row r="2044" spans="4:4">
      <c r="D2044" s="307"/>
    </row>
    <row r="2045" spans="4:4">
      <c r="D2045" s="307"/>
    </row>
    <row r="2046" spans="4:4">
      <c r="D2046" s="307"/>
    </row>
    <row r="2047" spans="4:4">
      <c r="D2047" s="201"/>
    </row>
    <row r="2048" spans="4:4">
      <c r="D2048" s="316"/>
    </row>
    <row r="2049" spans="4:4">
      <c r="D2049" s="303"/>
    </row>
    <row r="2050" spans="4:4">
      <c r="D2050" s="303"/>
    </row>
    <row r="2051" spans="4:4">
      <c r="D2051" s="303"/>
    </row>
    <row r="2052" spans="4:4">
      <c r="D2052" s="303"/>
    </row>
    <row r="2053" spans="4:4">
      <c r="D2053" s="201"/>
    </row>
    <row r="2054" spans="4:4">
      <c r="D2054" s="201"/>
    </row>
    <row r="2055" spans="4:4">
      <c r="D2055" s="199"/>
    </row>
    <row r="2056" spans="4:4">
      <c r="D2056" s="201"/>
    </row>
    <row r="2057" spans="4:4">
      <c r="D2057" s="201"/>
    </row>
    <row r="2058" spans="4:4">
      <c r="D2058" s="201"/>
    </row>
    <row r="2059" spans="4:4">
      <c r="D2059" s="395"/>
    </row>
    <row r="2061" spans="4:4">
      <c r="D2061" s="327"/>
    </row>
    <row r="2062" spans="4:4">
      <c r="D2062" s="329"/>
    </row>
    <row r="2063" spans="4:4">
      <c r="D2063" s="198"/>
    </row>
    <row r="2064" spans="4:4">
      <c r="D2064" s="198"/>
    </row>
    <row r="2065" spans="4:4">
      <c r="D2065" s="198"/>
    </row>
    <row r="2066" spans="4:4">
      <c r="D2066" s="330"/>
    </row>
    <row r="2067" spans="4:4">
      <c r="D2067" s="332"/>
    </row>
    <row r="2068" spans="4:4">
      <c r="D2068" s="332"/>
    </row>
    <row r="2069" spans="4:4">
      <c r="D2069" s="339"/>
    </row>
    <row r="2070" spans="4:4">
      <c r="D2070" s="332"/>
    </row>
    <row r="2071" spans="4:4">
      <c r="D2071" s="329"/>
    </row>
    <row r="2072" spans="4:4">
      <c r="D2072" s="198"/>
    </row>
    <row r="2073" spans="4:4">
      <c r="D2073" s="198"/>
    </row>
    <row r="2074" spans="4:4">
      <c r="D2074" s="198"/>
    </row>
    <row r="2075" spans="4:4">
      <c r="D2075" s="198"/>
    </row>
    <row r="2076" spans="4:4">
      <c r="D2076" s="198"/>
    </row>
    <row r="2077" spans="4:4">
      <c r="D2077" s="335"/>
    </row>
    <row r="2078" spans="4:4">
      <c r="D2078" s="198"/>
    </row>
    <row r="2079" spans="4:4">
      <c r="D2079" s="198"/>
    </row>
    <row r="2080" spans="4:4">
      <c r="D2080" s="198"/>
    </row>
    <row r="2081" spans="4:4">
      <c r="D2081" s="198"/>
    </row>
    <row r="2082" spans="4:4">
      <c r="D2082" s="198"/>
    </row>
    <row r="2083" spans="4:4">
      <c r="D2083" s="339"/>
    </row>
    <row r="2084" spans="4:4">
      <c r="D2084" s="335"/>
    </row>
    <row r="2085" spans="4:4">
      <c r="D2085" s="395"/>
    </row>
    <row r="2086" spans="4:4">
      <c r="D2086" s="340"/>
    </row>
    <row r="2089" spans="4:4">
      <c r="D2089" s="198"/>
    </row>
    <row r="2090" spans="4:4">
      <c r="D2090" s="338"/>
    </row>
  </sheetData>
  <mergeCells count="14">
    <mergeCell ref="C528:H528"/>
    <mergeCell ref="A1:B1"/>
    <mergeCell ref="A3:H3"/>
    <mergeCell ref="C453:F453"/>
    <mergeCell ref="C470:F470"/>
    <mergeCell ref="C102:F102"/>
    <mergeCell ref="C224:F224"/>
    <mergeCell ref="C340:F340"/>
    <mergeCell ref="A360:F360"/>
    <mergeCell ref="C56:F56"/>
    <mergeCell ref="A122:F122"/>
    <mergeCell ref="C179:F179"/>
    <mergeCell ref="A244:H244"/>
    <mergeCell ref="A456:H456"/>
  </mergeCells>
  <pageMargins left="0.7" right="0.7" top="0.75" bottom="0.75" header="0.3" footer="0.3"/>
  <pageSetup paperSize="9" scale="64" fitToHeight="0" orientation="portrait" r:id="rId1"/>
  <headerFooter>
    <oddHeader>&amp;C&amp;"-,Regular"RADOVI NA REKONSTRUKCIJI I DOGRADNJI CENTRA ZA ODGOJ, OBRAZOVANJE, REHABILITACIJU I SMJEŠTAJ OSOBA S POSEBNIM POTREBAMA "MOCIRE"</oddHeader>
  </headerFooter>
  <ignoredErrors>
    <ignoredError sqref="B50"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2"/>
  <dimension ref="A1:F37"/>
  <sheetViews>
    <sheetView workbookViewId="0">
      <selection activeCell="E34" sqref="E34"/>
    </sheetView>
  </sheetViews>
  <sheetFormatPr defaultRowHeight="12.75"/>
  <cols>
    <col min="1" max="1" width="6.140625" style="5" customWidth="1"/>
    <col min="2" max="2" width="39" style="5" customWidth="1"/>
    <col min="3" max="3" width="9.140625" style="7" customWidth="1"/>
    <col min="4" max="4" width="11.7109375" style="6" customWidth="1"/>
    <col min="5" max="5" width="11.7109375" style="8" customWidth="1"/>
    <col min="6" max="6" width="11.28515625" style="6" customWidth="1"/>
  </cols>
  <sheetData>
    <row r="1" spans="1:6" s="4" customFormat="1" ht="25.5" customHeight="1">
      <c r="A1" s="1" t="s">
        <v>283</v>
      </c>
      <c r="B1" s="2" t="s">
        <v>284</v>
      </c>
      <c r="C1" s="3" t="s">
        <v>285</v>
      </c>
      <c r="D1" s="3" t="s">
        <v>286</v>
      </c>
      <c r="E1" s="3" t="s">
        <v>288</v>
      </c>
      <c r="F1" s="3" t="s">
        <v>289</v>
      </c>
    </row>
    <row r="3" spans="1:6">
      <c r="A3" s="1318" t="s">
        <v>410</v>
      </c>
      <c r="B3" s="1319"/>
      <c r="C3" s="1319"/>
      <c r="D3" s="1319"/>
      <c r="E3" s="1319"/>
      <c r="F3" s="1319"/>
    </row>
    <row r="4" spans="1:6" ht="12.75" customHeight="1"/>
    <row r="5" spans="1:6" ht="12.75" customHeight="1">
      <c r="A5" s="36" t="s">
        <v>287</v>
      </c>
      <c r="B5" s="37" t="s">
        <v>1442</v>
      </c>
    </row>
    <row r="6" spans="1:6" ht="12.75" customHeight="1">
      <c r="B6" s="19" t="s">
        <v>42</v>
      </c>
    </row>
    <row r="7" spans="1:6" ht="25.5" customHeight="1">
      <c r="B7" s="22" t="s">
        <v>1443</v>
      </c>
    </row>
    <row r="8" spans="1:6" ht="51" customHeight="1">
      <c r="B8" s="22" t="s">
        <v>1441</v>
      </c>
    </row>
    <row r="9" spans="1:6" ht="51" customHeight="1">
      <c r="B9" s="22" t="s">
        <v>720</v>
      </c>
    </row>
    <row r="10" spans="1:6" ht="63.75" customHeight="1">
      <c r="B10" s="19" t="s">
        <v>345</v>
      </c>
    </row>
    <row r="11" spans="1:6" ht="38.25" customHeight="1">
      <c r="B11" s="22" t="s">
        <v>721</v>
      </c>
    </row>
    <row r="12" spans="1:6" ht="6" customHeight="1">
      <c r="B12" s="20"/>
    </row>
    <row r="13" spans="1:6" ht="12.75" customHeight="1">
      <c r="B13" s="5" t="s">
        <v>346</v>
      </c>
    </row>
    <row r="14" spans="1:6" ht="12.75" customHeight="1">
      <c r="B14" s="36" t="s">
        <v>347</v>
      </c>
    </row>
    <row r="15" spans="1:6" ht="12.75" customHeight="1">
      <c r="B15" s="5" t="s">
        <v>348</v>
      </c>
    </row>
    <row r="16" spans="1:6" ht="12.75" customHeight="1">
      <c r="B16" s="36" t="s">
        <v>349</v>
      </c>
    </row>
    <row r="17" spans="1:6" ht="6" customHeight="1"/>
    <row r="18" spans="1:6" ht="38.25" customHeight="1">
      <c r="B18" s="19" t="s">
        <v>722</v>
      </c>
    </row>
    <row r="19" spans="1:6" ht="6" customHeight="1"/>
    <row r="20" spans="1:6" ht="25.5" customHeight="1">
      <c r="B20" s="5" t="s">
        <v>350</v>
      </c>
      <c r="C20" s="7" t="s">
        <v>760</v>
      </c>
      <c r="D20" s="6">
        <v>1</v>
      </c>
      <c r="E20" s="8">
        <v>4000</v>
      </c>
      <c r="F20" s="6">
        <f>+D20*E20</f>
        <v>4000</v>
      </c>
    </row>
    <row r="21" spans="1:6" ht="12.75" customHeight="1"/>
    <row r="22" spans="1:6" ht="38.25" customHeight="1">
      <c r="A22" s="36" t="s">
        <v>290</v>
      </c>
      <c r="B22" s="37" t="s">
        <v>2046</v>
      </c>
    </row>
    <row r="23" spans="1:6" ht="51" customHeight="1">
      <c r="B23" s="19" t="s">
        <v>844</v>
      </c>
    </row>
    <row r="24" spans="1:6" ht="12.75" customHeight="1">
      <c r="B24" s="20" t="s">
        <v>191</v>
      </c>
    </row>
    <row r="25" spans="1:6" ht="12.75" customHeight="1">
      <c r="B25" s="20" t="s">
        <v>192</v>
      </c>
    </row>
    <row r="26" spans="1:6" ht="12.75" customHeight="1">
      <c r="B26" s="20" t="s">
        <v>2044</v>
      </c>
    </row>
    <row r="27" spans="1:6" ht="12.75" customHeight="1">
      <c r="B27" s="20" t="s">
        <v>847</v>
      </c>
    </row>
    <row r="28" spans="1:6" ht="12.75" customHeight="1">
      <c r="B28" s="22" t="s">
        <v>2045</v>
      </c>
    </row>
    <row r="29" spans="1:6" ht="38.25" customHeight="1">
      <c r="B29" s="19" t="s">
        <v>848</v>
      </c>
    </row>
    <row r="30" spans="1:6" ht="25.5" customHeight="1">
      <c r="B30" s="19" t="s">
        <v>845</v>
      </c>
    </row>
    <row r="31" spans="1:6" ht="38.25" customHeight="1">
      <c r="B31" s="19" t="s">
        <v>846</v>
      </c>
    </row>
    <row r="32" spans="1:6" ht="6" customHeight="1">
      <c r="B32" s="19"/>
    </row>
    <row r="33" spans="2:6" ht="25.5" customHeight="1">
      <c r="B33" s="5" t="s">
        <v>350</v>
      </c>
      <c r="C33" s="7" t="s">
        <v>760</v>
      </c>
      <c r="D33" s="6">
        <v>1</v>
      </c>
      <c r="E33" s="8">
        <v>2000</v>
      </c>
      <c r="F33" s="6">
        <f>+D33*E33</f>
        <v>2000</v>
      </c>
    </row>
    <row r="34" spans="2:6" ht="12.75" customHeight="1"/>
    <row r="35" spans="2:6" ht="12.75" customHeight="1"/>
    <row r="36" spans="2:6">
      <c r="B36" s="12"/>
      <c r="C36" s="9"/>
      <c r="D36" s="10"/>
      <c r="E36" s="11"/>
      <c r="F36" s="10"/>
    </row>
    <row r="37" spans="2:6">
      <c r="B37" s="1315" t="s">
        <v>998</v>
      </c>
      <c r="C37" s="1316"/>
      <c r="D37" s="1316"/>
      <c r="E37" s="62"/>
      <c r="F37" s="62">
        <f>SUM(F18:F33)</f>
        <v>6000</v>
      </c>
    </row>
  </sheetData>
  <mergeCells count="2">
    <mergeCell ref="A3:F3"/>
    <mergeCell ref="B37:D37"/>
  </mergeCells>
  <phoneticPr fontId="0" type="noConversion"/>
  <pageMargins left="0.94488188976377963" right="0.15748031496062992" top="0.98425196850393704" bottom="0.98425196850393704" header="0.51181102362204722" footer="0.51181102362204722"/>
  <pageSetup paperSize="9" orientation="portrait" horizontalDpi="300" verticalDpi="300" r:id="rId1"/>
  <headerFooter alignWithMargins="0">
    <oddHeader>&amp;L&amp;11&amp;U"LUGAL"d.o.o. Split, Zlodrina poljana 1</oddHeader>
    <oddFooter>&amp;L&amp;8Građevina: Rekonstrukcija građevine PP Sinj&amp;R&amp;8Troškovnik&amp;10T.D. 412/03</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D30"/>
  <sheetViews>
    <sheetView topLeftCell="A5" workbookViewId="0">
      <selection activeCell="F30" sqref="F30"/>
    </sheetView>
  </sheetViews>
  <sheetFormatPr defaultRowHeight="12.75"/>
  <cols>
    <col min="2" max="2" width="53" customWidth="1"/>
    <col min="3" max="3" width="14.42578125" style="15" customWidth="1"/>
  </cols>
  <sheetData>
    <row r="7" spans="1:4">
      <c r="B7" s="13" t="s">
        <v>294</v>
      </c>
    </row>
    <row r="8" spans="1:4">
      <c r="B8" s="13"/>
    </row>
    <row r="10" spans="1:4">
      <c r="A10" s="17"/>
      <c r="B10" s="13" t="s">
        <v>1094</v>
      </c>
    </row>
    <row r="11" spans="1:4">
      <c r="A11" s="17"/>
      <c r="B11" s="18"/>
    </row>
    <row r="12" spans="1:4">
      <c r="B12" t="str">
        <f>'1_V_VODA'!A9</f>
        <v>1) Vanjski vodovod</v>
      </c>
      <c r="C12" s="16">
        <f>+'1_V_VODA'!F111:F111</f>
        <v>45025</v>
      </c>
      <c r="D12" s="25" t="s">
        <v>295</v>
      </c>
    </row>
    <row r="13" spans="1:4" hidden="1">
      <c r="C13" s="16"/>
      <c r="D13" s="26" t="s">
        <v>295</v>
      </c>
    </row>
    <row r="14" spans="1:4" ht="12" customHeight="1">
      <c r="D14" s="26"/>
    </row>
    <row r="15" spans="1:4">
      <c r="B15" t="str">
        <f>'2_V_Kanaliz'!A3</f>
        <v xml:space="preserve">2) Vanjska kanalizacija </v>
      </c>
      <c r="C15" s="16">
        <f>+'2_V_Kanaliz'!F87</f>
        <v>76525</v>
      </c>
      <c r="D15" s="25" t="s">
        <v>295</v>
      </c>
    </row>
    <row r="16" spans="1:4" ht="12" customHeight="1">
      <c r="D16" s="26"/>
    </row>
    <row r="17" spans="2:4">
      <c r="B17" t="str">
        <f>'3_voda_objekt'!A3</f>
        <v>3) Vodovodna instalacija u objektu</v>
      </c>
      <c r="C17" s="16">
        <f>+'3_voda_objekt'!F115</f>
        <v>49867</v>
      </c>
      <c r="D17" s="25" t="s">
        <v>295</v>
      </c>
    </row>
    <row r="18" spans="2:4" ht="12" customHeight="1">
      <c r="D18" s="26"/>
    </row>
    <row r="19" spans="2:4">
      <c r="B19" t="str">
        <f>'4_vert_kanal_objekt'!A3</f>
        <v>4) Vertikalna kanalizacija u objektu</v>
      </c>
      <c r="C19" s="16">
        <f>+'4_vert_kanal_objekt'!F73</f>
        <v>37698</v>
      </c>
      <c r="D19" s="25" t="s">
        <v>295</v>
      </c>
    </row>
    <row r="20" spans="2:4" ht="12" customHeight="1">
      <c r="D20" s="26"/>
    </row>
    <row r="21" spans="2:4">
      <c r="B21" t="str">
        <f>'5_horiz_kanal_objekt'!A3</f>
        <v>5) Horizontalna - temeljna kanalizacija u objektu</v>
      </c>
      <c r="C21" s="16">
        <f>+'5_horiz_kanal_objekt'!F44</f>
        <v>4492</v>
      </c>
      <c r="D21" s="25" t="s">
        <v>295</v>
      </c>
    </row>
    <row r="22" spans="2:4" ht="12" customHeight="1">
      <c r="D22" s="26"/>
    </row>
    <row r="23" spans="2:4">
      <c r="B23" t="str">
        <f>'6_sanitarije'!A3</f>
        <v>6) Sanitarni uređaji</v>
      </c>
      <c r="C23" s="16">
        <f>+'6_sanitarije'!F131</f>
        <v>75845</v>
      </c>
      <c r="D23" s="25" t="s">
        <v>295</v>
      </c>
    </row>
    <row r="24" spans="2:4" ht="6" customHeight="1">
      <c r="D24" s="26"/>
    </row>
    <row r="25" spans="2:4">
      <c r="C25" s="21"/>
      <c r="D25" s="26"/>
    </row>
    <row r="26" spans="2:4">
      <c r="B26" s="14"/>
      <c r="C26" s="16"/>
      <c r="D26" s="25"/>
    </row>
    <row r="27" spans="2:4">
      <c r="C27" s="21"/>
      <c r="D27" s="26"/>
    </row>
    <row r="28" spans="2:4">
      <c r="B28" s="41" t="s">
        <v>1095</v>
      </c>
      <c r="C28" s="42">
        <f>SUM(C12:C27)</f>
        <v>289452</v>
      </c>
      <c r="D28" s="43" t="s">
        <v>295</v>
      </c>
    </row>
    <row r="29" spans="2:4">
      <c r="B29" s="14"/>
      <c r="C29" s="16"/>
      <c r="D29" s="14"/>
    </row>
    <row r="30" spans="2:4">
      <c r="C30" s="21"/>
    </row>
  </sheetData>
  <phoneticPr fontId="0" type="noConversion"/>
  <pageMargins left="1.1417322834645669" right="0.35433070866141736" top="0.98425196850393704" bottom="0.98425196850393704" header="0.51181102362204722" footer="0.51181102362204722"/>
  <pageSetup paperSize="9" orientation="portrait" horizontalDpi="300" r:id="rId1"/>
  <headerFooter alignWithMargins="0">
    <oddHeader>&amp;L&amp;11&amp;U"LUGAL"d.o.o. Split, Zlodrina poljana 1 - tel/fax : 021/ 490-250</oddHeader>
    <oddFooter>&amp;L&amp;8Građevina: Rekonstrukcija građevine PP Sinj&amp;R&amp;8Troškovnik&amp;10&amp;8T.D. 412/03</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1"/>
  <dimension ref="A1:G111"/>
  <sheetViews>
    <sheetView topLeftCell="A5" workbookViewId="0">
      <selection activeCell="G5" sqref="G1:G65536"/>
    </sheetView>
  </sheetViews>
  <sheetFormatPr defaultRowHeight="12.75"/>
  <cols>
    <col min="1" max="1" width="6.140625" style="5" customWidth="1"/>
    <col min="2" max="2" width="39" style="5" customWidth="1"/>
    <col min="3" max="3" width="9.140625" style="7" customWidth="1"/>
    <col min="4" max="4" width="11.7109375" style="6" customWidth="1"/>
    <col min="5" max="5" width="11.7109375" style="8" customWidth="1"/>
    <col min="6" max="6" width="12.140625" style="6" bestFit="1" customWidth="1"/>
    <col min="7" max="7" width="9.140625" style="103" customWidth="1"/>
  </cols>
  <sheetData>
    <row r="1" spans="1:7" s="4" customFormat="1" ht="25.5" customHeight="1">
      <c r="A1" s="1" t="s">
        <v>283</v>
      </c>
      <c r="B1" s="2" t="s">
        <v>284</v>
      </c>
      <c r="C1" s="3" t="s">
        <v>285</v>
      </c>
      <c r="D1" s="3" t="s">
        <v>286</v>
      </c>
      <c r="E1" s="3" t="s">
        <v>288</v>
      </c>
      <c r="F1" s="108" t="s">
        <v>289</v>
      </c>
      <c r="G1" s="102"/>
    </row>
    <row r="3" spans="1:7" ht="12.75" customHeight="1">
      <c r="B3" s="19" t="s">
        <v>1317</v>
      </c>
    </row>
    <row r="4" spans="1:7" ht="38.25" customHeight="1">
      <c r="B4" s="19" t="s">
        <v>2054</v>
      </c>
    </row>
    <row r="5" spans="1:7" ht="12.75" customHeight="1">
      <c r="B5" s="22" t="s">
        <v>1318</v>
      </c>
    </row>
    <row r="6" spans="1:7" ht="12.75" customHeight="1">
      <c r="B6" s="22" t="s">
        <v>2052</v>
      </c>
    </row>
    <row r="7" spans="1:7" ht="12.75" customHeight="1">
      <c r="B7" s="22" t="s">
        <v>2053</v>
      </c>
    </row>
    <row r="9" spans="1:7">
      <c r="A9" s="1318" t="s">
        <v>1008</v>
      </c>
      <c r="B9" s="1319"/>
      <c r="C9" s="1319"/>
      <c r="D9" s="1319"/>
      <c r="E9" s="1319"/>
      <c r="F9" s="1319"/>
    </row>
    <row r="10" spans="1:7" ht="12.75" customHeight="1"/>
    <row r="11" spans="1:7" ht="25.5" customHeight="1">
      <c r="A11" s="36" t="s">
        <v>287</v>
      </c>
      <c r="B11" s="37" t="s">
        <v>1349</v>
      </c>
    </row>
    <row r="12" spans="1:7" ht="38.25" customHeight="1">
      <c r="B12" s="19" t="s">
        <v>1350</v>
      </c>
    </row>
    <row r="13" spans="1:7" ht="25.5" customHeight="1">
      <c r="B13" s="19" t="s">
        <v>1351</v>
      </c>
    </row>
    <row r="14" spans="1:7" ht="6" customHeight="1">
      <c r="B14" s="19"/>
    </row>
    <row r="15" spans="1:7" ht="12.75" customHeight="1">
      <c r="B15" s="19" t="s">
        <v>1352</v>
      </c>
    </row>
    <row r="16" spans="1:7" ht="6" customHeight="1">
      <c r="B16" s="19"/>
    </row>
    <row r="17" spans="1:7" ht="12.75" customHeight="1">
      <c r="B17" s="19" t="s">
        <v>1818</v>
      </c>
      <c r="C17" s="7" t="s">
        <v>299</v>
      </c>
      <c r="D17" s="6">
        <v>51</v>
      </c>
      <c r="E17" s="8">
        <v>110</v>
      </c>
      <c r="F17" s="6">
        <f>+D17*E17</f>
        <v>5610</v>
      </c>
      <c r="G17" s="106">
        <v>110</v>
      </c>
    </row>
    <row r="18" spans="1:7" ht="6" customHeight="1">
      <c r="B18" s="19"/>
      <c r="G18" s="106"/>
    </row>
    <row r="19" spans="1:7" ht="12.75" customHeight="1">
      <c r="B19" s="19" t="s">
        <v>510</v>
      </c>
      <c r="C19" s="7" t="s">
        <v>299</v>
      </c>
      <c r="D19" s="6">
        <v>10</v>
      </c>
      <c r="E19" s="8">
        <v>116</v>
      </c>
      <c r="F19" s="6">
        <f>+D19*E19</f>
        <v>1160</v>
      </c>
      <c r="G19" s="106">
        <v>116</v>
      </c>
    </row>
    <row r="20" spans="1:7" ht="6" customHeight="1">
      <c r="B20" s="19"/>
      <c r="G20" s="106"/>
    </row>
    <row r="21" spans="1:7" ht="12.75" customHeight="1">
      <c r="B21" s="19" t="s">
        <v>763</v>
      </c>
      <c r="C21" s="7" t="s">
        <v>299</v>
      </c>
      <c r="D21" s="6">
        <v>54</v>
      </c>
      <c r="E21" s="8">
        <v>125</v>
      </c>
      <c r="F21" s="6">
        <f>+D21*E21</f>
        <v>6750</v>
      </c>
      <c r="G21" s="106">
        <v>125</v>
      </c>
    </row>
    <row r="22" spans="1:7" ht="6" customHeight="1">
      <c r="B22" s="19"/>
      <c r="G22" s="106"/>
    </row>
    <row r="23" spans="1:7" ht="12.75" customHeight="1">
      <c r="B23" s="19" t="s">
        <v>1354</v>
      </c>
      <c r="C23" s="7" t="s">
        <v>299</v>
      </c>
      <c r="D23" s="6">
        <v>48.5</v>
      </c>
      <c r="E23" s="8">
        <v>230</v>
      </c>
      <c r="F23" s="6">
        <f>+D23*E23</f>
        <v>11155</v>
      </c>
      <c r="G23" s="106">
        <v>230</v>
      </c>
    </row>
    <row r="24" spans="1:7" ht="12.75" customHeight="1">
      <c r="B24" s="19"/>
      <c r="G24" s="106"/>
    </row>
    <row r="25" spans="1:7" ht="25.5" customHeight="1">
      <c r="A25" s="36" t="s">
        <v>290</v>
      </c>
      <c r="B25" s="37" t="s">
        <v>1355</v>
      </c>
      <c r="G25" s="106"/>
    </row>
    <row r="26" spans="1:7" ht="6" customHeight="1">
      <c r="B26" s="19"/>
      <c r="G26" s="106"/>
    </row>
    <row r="27" spans="1:7" ht="12.75" customHeight="1">
      <c r="B27" s="19" t="s">
        <v>1353</v>
      </c>
      <c r="C27" s="7" t="s">
        <v>302</v>
      </c>
      <c r="D27" s="6">
        <v>1</v>
      </c>
      <c r="E27" s="8">
        <v>160</v>
      </c>
      <c r="F27" s="6">
        <f>+D27*E27</f>
        <v>160</v>
      </c>
      <c r="G27" s="106">
        <v>160</v>
      </c>
    </row>
    <row r="28" spans="1:7" ht="6" customHeight="1">
      <c r="B28" s="19"/>
      <c r="G28" s="106"/>
    </row>
    <row r="29" spans="1:7" ht="12.75" customHeight="1">
      <c r="B29" s="19" t="s">
        <v>1354</v>
      </c>
      <c r="C29" s="7" t="s">
        <v>302</v>
      </c>
      <c r="D29" s="6">
        <v>1</v>
      </c>
      <c r="E29" s="8">
        <v>360</v>
      </c>
      <c r="F29" s="6">
        <f>+D29*E29</f>
        <v>360</v>
      </c>
      <c r="G29" s="106">
        <v>360</v>
      </c>
    </row>
    <row r="30" spans="1:7" ht="12.75" customHeight="1">
      <c r="B30" s="19"/>
      <c r="G30" s="106"/>
    </row>
    <row r="31" spans="1:7" ht="25.5" customHeight="1">
      <c r="A31" s="36" t="s">
        <v>300</v>
      </c>
      <c r="B31" s="37" t="s">
        <v>757</v>
      </c>
      <c r="G31" s="106"/>
    </row>
    <row r="32" spans="1:7" ht="12.75" customHeight="1">
      <c r="B32" s="19" t="s">
        <v>758</v>
      </c>
      <c r="G32" s="106"/>
    </row>
    <row r="33" spans="1:7" ht="6" customHeight="1">
      <c r="B33" s="19"/>
      <c r="G33" s="106"/>
    </row>
    <row r="34" spans="1:7" ht="12.75" customHeight="1">
      <c r="B34" s="19" t="s">
        <v>759</v>
      </c>
      <c r="C34" s="7" t="s">
        <v>760</v>
      </c>
      <c r="D34" s="6">
        <v>1</v>
      </c>
      <c r="F34" s="6" t="s">
        <v>1959</v>
      </c>
      <c r="G34" s="106"/>
    </row>
    <row r="35" spans="1:7" ht="12.75" customHeight="1">
      <c r="B35" s="19"/>
      <c r="G35" s="106"/>
    </row>
    <row r="36" spans="1:7" ht="12.75" customHeight="1">
      <c r="A36" s="36" t="s">
        <v>301</v>
      </c>
      <c r="B36" s="37" t="s">
        <v>761</v>
      </c>
      <c r="G36" s="106"/>
    </row>
    <row r="37" spans="1:7" ht="6" customHeight="1">
      <c r="B37" s="22"/>
      <c r="G37" s="106"/>
    </row>
    <row r="38" spans="1:7" ht="12.75" customHeight="1">
      <c r="B38" s="19" t="s">
        <v>762</v>
      </c>
      <c r="C38" s="7" t="s">
        <v>302</v>
      </c>
      <c r="D38" s="6">
        <v>1</v>
      </c>
      <c r="E38" s="8">
        <v>400</v>
      </c>
      <c r="F38" s="6">
        <f>+D38*E38</f>
        <v>400</v>
      </c>
      <c r="G38" s="106">
        <v>400</v>
      </c>
    </row>
    <row r="39" spans="1:7" ht="6" customHeight="1">
      <c r="A39" s="39"/>
      <c r="B39" s="40"/>
      <c r="G39" s="106"/>
    </row>
    <row r="40" spans="1:7" ht="12.75" customHeight="1">
      <c r="B40" s="19" t="s">
        <v>763</v>
      </c>
      <c r="C40" s="7" t="s">
        <v>302</v>
      </c>
      <c r="D40" s="6">
        <v>1</v>
      </c>
      <c r="E40" s="8">
        <v>210</v>
      </c>
      <c r="F40" s="6">
        <f>+D40*E40</f>
        <v>210</v>
      </c>
      <c r="G40" s="106">
        <v>210</v>
      </c>
    </row>
    <row r="41" spans="1:7" ht="12.75" customHeight="1">
      <c r="B41" s="19"/>
      <c r="G41" s="106"/>
    </row>
    <row r="42" spans="1:7" ht="25.5" customHeight="1">
      <c r="A42" s="36" t="s">
        <v>305</v>
      </c>
      <c r="B42" s="37" t="s">
        <v>764</v>
      </c>
      <c r="G42" s="106"/>
    </row>
    <row r="43" spans="1:7" ht="6" customHeight="1">
      <c r="B43" s="19"/>
      <c r="G43" s="106"/>
    </row>
    <row r="44" spans="1:7" ht="12.75" customHeight="1">
      <c r="B44" s="19" t="s">
        <v>762</v>
      </c>
      <c r="C44" s="7" t="s">
        <v>760</v>
      </c>
      <c r="D44" s="6">
        <v>1</v>
      </c>
      <c r="F44" s="6" t="s">
        <v>1959</v>
      </c>
      <c r="G44" s="106"/>
    </row>
    <row r="45" spans="1:7" ht="6" customHeight="1">
      <c r="B45" s="19"/>
      <c r="G45" s="106"/>
    </row>
    <row r="46" spans="1:7" ht="12.75" customHeight="1">
      <c r="B46" s="19" t="s">
        <v>763</v>
      </c>
      <c r="C46" s="7" t="s">
        <v>760</v>
      </c>
      <c r="D46" s="6">
        <v>1</v>
      </c>
      <c r="F46" s="6" t="s">
        <v>1959</v>
      </c>
      <c r="G46" s="106"/>
    </row>
    <row r="47" spans="1:7" ht="12.75" customHeight="1">
      <c r="A47" s="39"/>
      <c r="B47" s="40"/>
      <c r="G47" s="106"/>
    </row>
    <row r="48" spans="1:7" ht="25.5" customHeight="1">
      <c r="A48" s="36" t="s">
        <v>1501</v>
      </c>
      <c r="B48" s="37" t="s">
        <v>247</v>
      </c>
      <c r="G48" s="106"/>
    </row>
    <row r="49" spans="1:7" ht="12.75" customHeight="1">
      <c r="A49" s="39"/>
      <c r="B49" s="40" t="s">
        <v>747</v>
      </c>
      <c r="G49" s="106"/>
    </row>
    <row r="50" spans="1:7" ht="12.75" customHeight="1">
      <c r="A50" s="39"/>
      <c r="B50" s="38" t="s">
        <v>894</v>
      </c>
      <c r="G50" s="106"/>
    </row>
    <row r="51" spans="1:7" ht="12.75" customHeight="1">
      <c r="A51" s="39"/>
      <c r="B51" s="38" t="s">
        <v>264</v>
      </c>
      <c r="G51" s="106"/>
    </row>
    <row r="52" spans="1:7" ht="12.75" customHeight="1">
      <c r="A52" s="39"/>
      <c r="B52" s="38" t="s">
        <v>893</v>
      </c>
      <c r="G52" s="106"/>
    </row>
    <row r="53" spans="1:7" ht="12.75" customHeight="1">
      <c r="A53" s="39"/>
      <c r="B53" s="38" t="s">
        <v>748</v>
      </c>
      <c r="G53" s="106"/>
    </row>
    <row r="54" spans="1:7" ht="12.75" customHeight="1">
      <c r="A54" s="39"/>
      <c r="B54" s="38" t="s">
        <v>263</v>
      </c>
      <c r="G54" s="106"/>
    </row>
    <row r="55" spans="1:7" ht="12.75" customHeight="1">
      <c r="A55" s="39"/>
      <c r="B55" s="38" t="s">
        <v>896</v>
      </c>
      <c r="G55" s="106"/>
    </row>
    <row r="56" spans="1:7" ht="12.75" customHeight="1">
      <c r="A56" s="39"/>
      <c r="B56" s="38" t="s">
        <v>248</v>
      </c>
      <c r="G56" s="106"/>
    </row>
    <row r="57" spans="1:7" ht="12.75" customHeight="1">
      <c r="A57" s="39"/>
      <c r="B57" s="38" t="s">
        <v>895</v>
      </c>
      <c r="G57" s="106"/>
    </row>
    <row r="58" spans="1:7" ht="12.75" customHeight="1">
      <c r="A58" s="39"/>
      <c r="B58" s="38" t="s">
        <v>892</v>
      </c>
      <c r="G58" s="106"/>
    </row>
    <row r="59" spans="1:7" ht="6" customHeight="1">
      <c r="A59" s="39"/>
      <c r="B59" s="40"/>
      <c r="G59" s="106"/>
    </row>
    <row r="60" spans="1:7" ht="12.75" customHeight="1">
      <c r="A60" s="39"/>
      <c r="B60" s="40" t="s">
        <v>249</v>
      </c>
      <c r="C60" s="7" t="s">
        <v>1028</v>
      </c>
      <c r="D60" s="6">
        <v>360</v>
      </c>
      <c r="F60" s="6" t="s">
        <v>1959</v>
      </c>
      <c r="G60" s="106"/>
    </row>
    <row r="61" spans="1:7" ht="12.75" customHeight="1">
      <c r="A61" s="39"/>
      <c r="B61" s="40"/>
      <c r="G61" s="106"/>
    </row>
    <row r="62" spans="1:7" ht="25.5" customHeight="1">
      <c r="A62" s="36" t="s">
        <v>1502</v>
      </c>
      <c r="B62" s="37" t="s">
        <v>765</v>
      </c>
      <c r="G62" s="106"/>
    </row>
    <row r="63" spans="1:7" ht="12.75" customHeight="1">
      <c r="B63" s="19" t="s">
        <v>1947</v>
      </c>
      <c r="G63" s="106"/>
    </row>
    <row r="64" spans="1:7" ht="12.75" customHeight="1">
      <c r="B64" s="19" t="s">
        <v>1300</v>
      </c>
      <c r="E64" s="27"/>
      <c r="G64" s="107"/>
    </row>
    <row r="65" spans="1:7" ht="12.75" customHeight="1">
      <c r="B65" s="19" t="s">
        <v>1301</v>
      </c>
      <c r="G65" s="106"/>
    </row>
    <row r="66" spans="1:7" ht="6" customHeight="1">
      <c r="B66" s="19"/>
      <c r="G66" s="106"/>
    </row>
    <row r="67" spans="1:7" ht="12.75" customHeight="1">
      <c r="B67" s="19" t="s">
        <v>1302</v>
      </c>
      <c r="C67" s="7" t="s">
        <v>302</v>
      </c>
      <c r="D67" s="6">
        <v>1</v>
      </c>
      <c r="E67" s="8">
        <v>820</v>
      </c>
      <c r="F67" s="6">
        <f>+D67*E67</f>
        <v>820</v>
      </c>
      <c r="G67" s="106">
        <v>820</v>
      </c>
    </row>
    <row r="68" spans="1:7" ht="12.75" customHeight="1">
      <c r="B68" s="19"/>
      <c r="G68" s="106"/>
    </row>
    <row r="69" spans="1:7" ht="38.25" customHeight="1">
      <c r="A69" s="36" t="s">
        <v>1506</v>
      </c>
      <c r="B69" s="37" t="s">
        <v>1303</v>
      </c>
      <c r="G69" s="106"/>
    </row>
    <row r="70" spans="1:7" ht="12.75" customHeight="1">
      <c r="B70" s="19" t="s">
        <v>1304</v>
      </c>
      <c r="G70" s="106"/>
    </row>
    <row r="71" spans="1:7" ht="6" customHeight="1">
      <c r="B71" s="19"/>
      <c r="G71" s="106"/>
    </row>
    <row r="72" spans="1:7" ht="12.75" customHeight="1">
      <c r="B72" s="19" t="s">
        <v>1817</v>
      </c>
      <c r="G72" s="106"/>
    </row>
    <row r="73" spans="1:7" ht="6" customHeight="1">
      <c r="B73" s="19"/>
      <c r="G73" s="106"/>
    </row>
    <row r="74" spans="1:7" ht="12.75" customHeight="1">
      <c r="B74" s="19" t="s">
        <v>1819</v>
      </c>
      <c r="C74" s="7" t="s">
        <v>302</v>
      </c>
      <c r="D74" s="6">
        <v>2</v>
      </c>
      <c r="E74" s="8">
        <v>4300</v>
      </c>
      <c r="F74" s="6">
        <f>+D74*E74</f>
        <v>8600</v>
      </c>
      <c r="G74" s="106">
        <v>4300</v>
      </c>
    </row>
    <row r="75" spans="1:7" ht="12.75" customHeight="1">
      <c r="B75" s="19"/>
      <c r="G75" s="106"/>
    </row>
    <row r="76" spans="1:7" ht="38.25" customHeight="1">
      <c r="A76" s="36" t="s">
        <v>979</v>
      </c>
      <c r="B76" s="37" t="s">
        <v>1305</v>
      </c>
      <c r="G76" s="106"/>
    </row>
    <row r="77" spans="1:7" ht="25.5" customHeight="1">
      <c r="B77" s="19" t="s">
        <v>1306</v>
      </c>
      <c r="G77" s="106"/>
    </row>
    <row r="78" spans="1:7" ht="25.5" customHeight="1">
      <c r="B78" s="19" t="s">
        <v>1307</v>
      </c>
      <c r="C78" s="7" t="s">
        <v>302</v>
      </c>
      <c r="D78" s="6">
        <v>2</v>
      </c>
      <c r="E78" s="8">
        <v>4900</v>
      </c>
      <c r="F78" s="6">
        <f>+D78*E78</f>
        <v>9800</v>
      </c>
      <c r="G78" s="106">
        <v>4900</v>
      </c>
    </row>
    <row r="79" spans="1:7" ht="12.75" customHeight="1">
      <c r="B79" s="19"/>
      <c r="G79" s="106"/>
    </row>
    <row r="80" spans="1:7" s="55" customFormat="1" ht="25.5" hidden="1" customHeight="1">
      <c r="A80" s="52" t="s">
        <v>680</v>
      </c>
      <c r="B80" s="53" t="s">
        <v>1700</v>
      </c>
      <c r="C80" s="54"/>
      <c r="D80" s="27"/>
      <c r="E80" s="27"/>
      <c r="F80" s="27"/>
      <c r="G80" s="110"/>
    </row>
    <row r="81" spans="1:7" s="55" customFormat="1" ht="25.5" hidden="1" customHeight="1">
      <c r="A81" s="56"/>
      <c r="B81" s="57" t="s">
        <v>1422</v>
      </c>
      <c r="C81" s="54"/>
      <c r="D81" s="27"/>
      <c r="E81" s="27"/>
      <c r="F81" s="27"/>
      <c r="G81" s="110"/>
    </row>
    <row r="82" spans="1:7" s="55" customFormat="1" ht="6" hidden="1" customHeight="1">
      <c r="A82" s="56"/>
      <c r="B82" s="57"/>
      <c r="C82" s="54"/>
      <c r="D82" s="27"/>
      <c r="E82" s="27"/>
      <c r="F82" s="27"/>
      <c r="G82" s="110"/>
    </row>
    <row r="83" spans="1:7" s="55" customFormat="1" ht="12.75" hidden="1" customHeight="1">
      <c r="A83" s="56"/>
      <c r="B83" s="57" t="s">
        <v>1701</v>
      </c>
      <c r="C83" s="54" t="s">
        <v>299</v>
      </c>
      <c r="D83" s="27">
        <v>163.5</v>
      </c>
      <c r="E83" s="27"/>
      <c r="F83" s="27"/>
      <c r="G83" s="110"/>
    </row>
    <row r="84" spans="1:7" s="55" customFormat="1" ht="12.75" hidden="1" customHeight="1">
      <c r="A84" s="56"/>
      <c r="B84" s="57"/>
      <c r="C84" s="54"/>
      <c r="D84" s="27"/>
      <c r="E84" s="27"/>
      <c r="F84" s="27"/>
      <c r="G84" s="110"/>
    </row>
    <row r="85" spans="1:7" s="55" customFormat="1" ht="38.25" hidden="1" customHeight="1">
      <c r="A85" s="52" t="s">
        <v>681</v>
      </c>
      <c r="B85" s="53" t="s">
        <v>1702</v>
      </c>
      <c r="C85" s="54"/>
      <c r="D85" s="27"/>
      <c r="E85" s="27"/>
      <c r="F85" s="27"/>
      <c r="G85" s="110"/>
    </row>
    <row r="86" spans="1:7" s="55" customFormat="1" ht="25.5" hidden="1" customHeight="1">
      <c r="A86" s="56"/>
      <c r="B86" s="57" t="s">
        <v>1704</v>
      </c>
      <c r="C86" s="54"/>
      <c r="D86" s="27"/>
      <c r="E86" s="27"/>
      <c r="F86" s="27"/>
      <c r="G86" s="110"/>
    </row>
    <row r="87" spans="1:7" s="55" customFormat="1" ht="25.5" hidden="1" customHeight="1">
      <c r="A87" s="56"/>
      <c r="B87" s="57" t="s">
        <v>1703</v>
      </c>
      <c r="C87" s="54"/>
      <c r="D87" s="27"/>
      <c r="E87" s="27"/>
      <c r="F87" s="27"/>
      <c r="G87" s="110"/>
    </row>
    <row r="88" spans="1:7" s="55" customFormat="1" ht="6" hidden="1" customHeight="1">
      <c r="A88" s="56"/>
      <c r="B88" s="57"/>
      <c r="C88" s="54"/>
      <c r="D88" s="27"/>
      <c r="E88" s="27"/>
      <c r="F88" s="27"/>
      <c r="G88" s="110"/>
    </row>
    <row r="89" spans="1:7" s="55" customFormat="1" ht="12.75" hidden="1" customHeight="1">
      <c r="A89" s="56"/>
      <c r="B89" s="57" t="s">
        <v>1705</v>
      </c>
      <c r="C89" s="54" t="s">
        <v>299</v>
      </c>
      <c r="D89" s="27">
        <v>163.5</v>
      </c>
      <c r="E89" s="27"/>
      <c r="F89" s="27"/>
      <c r="G89" s="110"/>
    </row>
    <row r="90" spans="1:7" s="55" customFormat="1" ht="12.75" hidden="1" customHeight="1">
      <c r="A90" s="56"/>
      <c r="B90" s="57"/>
      <c r="C90" s="54"/>
      <c r="D90" s="27"/>
      <c r="E90" s="27"/>
      <c r="F90" s="27"/>
      <c r="G90" s="110"/>
    </row>
    <row r="91" spans="1:7" s="55" customFormat="1" ht="25.5" hidden="1" customHeight="1">
      <c r="A91" s="52" t="s">
        <v>868</v>
      </c>
      <c r="B91" s="53" t="s">
        <v>1387</v>
      </c>
      <c r="C91" s="54"/>
      <c r="D91" s="27"/>
      <c r="E91" s="27"/>
      <c r="F91" s="27"/>
      <c r="G91" s="110"/>
    </row>
    <row r="92" spans="1:7" s="55" customFormat="1" ht="12.75" hidden="1" customHeight="1">
      <c r="A92" s="56"/>
      <c r="B92" s="57" t="s">
        <v>1892</v>
      </c>
      <c r="C92" s="54"/>
      <c r="D92" s="27"/>
      <c r="E92" s="27"/>
      <c r="F92" s="27"/>
      <c r="G92" s="110"/>
    </row>
    <row r="93" spans="1:7" s="55" customFormat="1" ht="12.75" hidden="1" customHeight="1">
      <c r="A93" s="56"/>
      <c r="B93" s="57" t="s">
        <v>1709</v>
      </c>
      <c r="C93" s="54"/>
      <c r="D93" s="27"/>
      <c r="E93" s="27"/>
      <c r="F93" s="27"/>
      <c r="G93" s="110"/>
    </row>
    <row r="94" spans="1:7" s="55" customFormat="1" ht="25.5" hidden="1" customHeight="1">
      <c r="A94" s="56"/>
      <c r="B94" s="57" t="s">
        <v>1710</v>
      </c>
      <c r="C94" s="54"/>
      <c r="D94" s="27"/>
      <c r="E94" s="27"/>
      <c r="F94" s="27"/>
      <c r="G94" s="110"/>
    </row>
    <row r="95" spans="1:7" s="55" customFormat="1" ht="6" hidden="1" customHeight="1">
      <c r="A95" s="56"/>
      <c r="B95" s="57"/>
      <c r="C95" s="54"/>
      <c r="D95" s="27"/>
      <c r="E95" s="27"/>
      <c r="F95" s="27"/>
      <c r="G95" s="110"/>
    </row>
    <row r="96" spans="1:7" s="55" customFormat="1" ht="12.75" hidden="1" customHeight="1">
      <c r="A96" s="56"/>
      <c r="B96" s="57" t="s">
        <v>1711</v>
      </c>
      <c r="C96" s="54" t="s">
        <v>299</v>
      </c>
      <c r="D96" s="27">
        <v>163.5</v>
      </c>
      <c r="E96" s="27"/>
      <c r="F96" s="27"/>
      <c r="G96" s="110"/>
    </row>
    <row r="97" spans="1:7" s="55" customFormat="1" ht="12.75" hidden="1" customHeight="1">
      <c r="A97" s="56"/>
      <c r="B97" s="57"/>
      <c r="C97" s="54"/>
      <c r="D97" s="27"/>
      <c r="E97" s="27"/>
      <c r="F97" s="27"/>
      <c r="G97" s="110"/>
    </row>
    <row r="98" spans="1:7" s="55" customFormat="1" ht="12.75" hidden="1" customHeight="1">
      <c r="A98" s="52" t="s">
        <v>1338</v>
      </c>
      <c r="B98" s="53" t="s">
        <v>1712</v>
      </c>
      <c r="C98" s="54"/>
      <c r="D98" s="27"/>
      <c r="E98" s="27"/>
      <c r="F98" s="27"/>
      <c r="G98" s="110"/>
    </row>
    <row r="99" spans="1:7" s="55" customFormat="1" ht="63.75" hidden="1" customHeight="1">
      <c r="A99" s="56"/>
      <c r="B99" s="57" t="s">
        <v>1713</v>
      </c>
      <c r="C99" s="54"/>
      <c r="D99" s="27"/>
      <c r="E99" s="27"/>
      <c r="F99" s="27"/>
      <c r="G99" s="110"/>
    </row>
    <row r="100" spans="1:7" s="55" customFormat="1" ht="25.5" hidden="1" customHeight="1">
      <c r="A100" s="56"/>
      <c r="B100" s="57" t="s">
        <v>1316</v>
      </c>
      <c r="C100" s="54"/>
      <c r="D100" s="27"/>
      <c r="E100" s="27"/>
      <c r="F100" s="27"/>
      <c r="G100" s="110"/>
    </row>
    <row r="101" spans="1:7" s="55" customFormat="1" ht="6" hidden="1" customHeight="1">
      <c r="A101" s="56"/>
      <c r="B101" s="57"/>
      <c r="C101" s="54"/>
      <c r="D101" s="27"/>
      <c r="E101" s="27"/>
      <c r="F101" s="27"/>
      <c r="G101" s="110"/>
    </row>
    <row r="102" spans="1:7" s="55" customFormat="1" ht="12.75" hidden="1" customHeight="1">
      <c r="A102" s="56"/>
      <c r="B102" s="57" t="s">
        <v>1820</v>
      </c>
      <c r="C102" s="54" t="s">
        <v>302</v>
      </c>
      <c r="D102" s="27">
        <v>2</v>
      </c>
      <c r="E102" s="27"/>
      <c r="F102" s="27"/>
      <c r="G102" s="110"/>
    </row>
    <row r="103" spans="1:7" s="55" customFormat="1" ht="12.75" hidden="1" customHeight="1">
      <c r="A103" s="56"/>
      <c r="B103" s="57"/>
      <c r="C103" s="54"/>
      <c r="D103" s="27"/>
      <c r="E103" s="27"/>
      <c r="F103" s="27"/>
      <c r="G103" s="110"/>
    </row>
    <row r="104" spans="1:7" s="55" customFormat="1" ht="25.5" hidden="1" customHeight="1">
      <c r="A104" s="52" t="s">
        <v>885</v>
      </c>
      <c r="B104" s="53" t="s">
        <v>1821</v>
      </c>
      <c r="C104" s="54"/>
      <c r="D104" s="27"/>
      <c r="E104" s="27"/>
      <c r="F104" s="27"/>
      <c r="G104" s="110"/>
    </row>
    <row r="105" spans="1:7" s="55" customFormat="1" ht="38.25" hidden="1" customHeight="1">
      <c r="A105" s="56"/>
      <c r="B105" s="57" t="s">
        <v>655</v>
      </c>
      <c r="C105" s="54"/>
      <c r="D105" s="27"/>
      <c r="E105" s="27"/>
      <c r="F105" s="27"/>
      <c r="G105" s="110"/>
    </row>
    <row r="106" spans="1:7" s="55" customFormat="1" ht="6" hidden="1" customHeight="1">
      <c r="A106" s="56"/>
      <c r="B106" s="57"/>
      <c r="C106" s="54"/>
      <c r="D106" s="27"/>
      <c r="E106" s="27"/>
      <c r="F106" s="27"/>
      <c r="G106" s="110"/>
    </row>
    <row r="107" spans="1:7" s="55" customFormat="1" ht="12.75" hidden="1" customHeight="1">
      <c r="A107" s="56"/>
      <c r="B107" s="57" t="s">
        <v>656</v>
      </c>
      <c r="C107" s="54" t="s">
        <v>302</v>
      </c>
      <c r="D107" s="27">
        <v>2</v>
      </c>
      <c r="E107" s="27"/>
      <c r="F107" s="27"/>
      <c r="G107" s="110"/>
    </row>
    <row r="108" spans="1:7" ht="12.75" customHeight="1">
      <c r="B108" s="19"/>
    </row>
    <row r="109" spans="1:7" ht="12.75" customHeight="1">
      <c r="B109" s="19"/>
    </row>
    <row r="110" spans="1:7">
      <c r="B110" s="30"/>
      <c r="C110" s="9"/>
      <c r="D110" s="10"/>
      <c r="E110" s="11"/>
      <c r="F110" s="10"/>
    </row>
    <row r="111" spans="1:7" s="46" customFormat="1">
      <c r="A111" s="45"/>
      <c r="B111" s="1353" t="s">
        <v>1009</v>
      </c>
      <c r="C111" s="1354"/>
      <c r="D111" s="1354"/>
      <c r="F111" s="63">
        <f>SUM(F12:F110)</f>
        <v>45025</v>
      </c>
      <c r="G111" s="111"/>
    </row>
  </sheetData>
  <mergeCells count="2">
    <mergeCell ref="A9:F9"/>
    <mergeCell ref="B111:D111"/>
  </mergeCells>
  <phoneticPr fontId="0" type="noConversion"/>
  <pageMargins left="0.94488188976377963" right="0.15748031496062992" top="0.98425196850393704" bottom="0.98425196850393704" header="0.51181102362204722" footer="0.51181102362204722"/>
  <pageSetup paperSize="9" orientation="portrait" horizontalDpi="300" verticalDpi="300" r:id="rId1"/>
  <headerFooter alignWithMargins="0">
    <oddHeader>&amp;L&amp;11&amp;U"LUGAL"d.o.o. Split, Zlodrina poljana 1</oddHeader>
    <oddFooter>&amp;L&amp;8Građevina: Rekonstrukcija građevine PP Sinj&amp;R&amp;8Troškovnik&amp;10T.D. 412/03</oddFooter>
  </headerFooter>
  <rowBreaks count="2" manualBreakCount="2">
    <brk id="41" max="16383" man="1"/>
    <brk id="68"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11" enableFormatConditionsCalculation="0">
    <tabColor indexed="43"/>
  </sheetPr>
  <dimension ref="A1:G87"/>
  <sheetViews>
    <sheetView workbookViewId="0">
      <selection activeCell="D34" sqref="D34"/>
    </sheetView>
  </sheetViews>
  <sheetFormatPr defaultRowHeight="12.75"/>
  <cols>
    <col min="1" max="1" width="6.140625" style="5" customWidth="1"/>
    <col min="2" max="2" width="39" style="5" customWidth="1"/>
    <col min="3" max="3" width="9.140625" style="7" customWidth="1"/>
    <col min="4" max="4" width="11.7109375" style="6" customWidth="1"/>
    <col min="5" max="5" width="11.7109375" style="8" customWidth="1"/>
    <col min="6" max="6" width="12.140625" style="6" bestFit="1" customWidth="1"/>
    <col min="7" max="7" width="9.140625" style="103" customWidth="1"/>
  </cols>
  <sheetData>
    <row r="1" spans="1:7" s="4" customFormat="1" ht="25.5" customHeight="1">
      <c r="A1" s="1" t="s">
        <v>283</v>
      </c>
      <c r="B1" s="2" t="s">
        <v>284</v>
      </c>
      <c r="C1" s="3" t="s">
        <v>285</v>
      </c>
      <c r="D1" s="3" t="s">
        <v>286</v>
      </c>
      <c r="E1" s="3" t="s">
        <v>288</v>
      </c>
      <c r="F1" s="108" t="s">
        <v>289</v>
      </c>
      <c r="G1" s="102"/>
    </row>
    <row r="3" spans="1:7">
      <c r="A3" s="1318" t="s">
        <v>1010</v>
      </c>
      <c r="B3" s="1319"/>
      <c r="C3" s="1319"/>
      <c r="D3" s="1319"/>
      <c r="E3" s="1319"/>
      <c r="F3" s="1319"/>
    </row>
    <row r="4" spans="1:7" ht="12.75" customHeight="1"/>
    <row r="5" spans="1:7" ht="25.5" customHeight="1">
      <c r="A5" s="36" t="s">
        <v>287</v>
      </c>
      <c r="B5" s="37" t="s">
        <v>173</v>
      </c>
    </row>
    <row r="6" spans="1:7" ht="51" customHeight="1">
      <c r="B6" s="19" t="s">
        <v>15</v>
      </c>
    </row>
    <row r="7" spans="1:7" ht="25.5" customHeight="1">
      <c r="B7" s="19" t="s">
        <v>13</v>
      </c>
    </row>
    <row r="8" spans="1:7" ht="25.5" customHeight="1">
      <c r="B8" s="19" t="s">
        <v>1822</v>
      </c>
    </row>
    <row r="9" spans="1:7" ht="38.25" customHeight="1">
      <c r="B9" s="19" t="s">
        <v>14</v>
      </c>
    </row>
    <row r="10" spans="1:7" ht="38.25" customHeight="1">
      <c r="B10" s="19" t="s">
        <v>486</v>
      </c>
    </row>
    <row r="11" spans="1:7" ht="6" customHeight="1">
      <c r="B11" s="19"/>
    </row>
    <row r="12" spans="1:7" ht="25.5" customHeight="1">
      <c r="B12" s="19" t="s">
        <v>648</v>
      </c>
    </row>
    <row r="13" spans="1:7" ht="6" customHeight="1">
      <c r="B13" s="19"/>
    </row>
    <row r="14" spans="1:7" ht="12.75" customHeight="1">
      <c r="B14" s="19" t="s">
        <v>649</v>
      </c>
      <c r="C14" s="7" t="s">
        <v>299</v>
      </c>
      <c r="D14" s="44" t="s">
        <v>1823</v>
      </c>
    </row>
    <row r="15" spans="1:7" ht="6" customHeight="1">
      <c r="B15" s="19"/>
    </row>
    <row r="16" spans="1:7" ht="12.75" customHeight="1">
      <c r="B16" s="19" t="s">
        <v>650</v>
      </c>
      <c r="C16" s="7" t="s">
        <v>299</v>
      </c>
      <c r="D16" s="6">
        <v>142</v>
      </c>
      <c r="E16" s="8">
        <v>69</v>
      </c>
      <c r="F16" s="6">
        <f>+D16*E16</f>
        <v>9798</v>
      </c>
      <c r="G16" s="106">
        <v>69</v>
      </c>
    </row>
    <row r="17" spans="1:7" ht="6" customHeight="1">
      <c r="B17" s="19"/>
      <c r="G17" s="106"/>
    </row>
    <row r="18" spans="1:7" ht="12.75" customHeight="1">
      <c r="B18" s="19" t="s">
        <v>651</v>
      </c>
      <c r="C18" s="7" t="s">
        <v>299</v>
      </c>
      <c r="D18" s="6">
        <v>89.5</v>
      </c>
      <c r="E18" s="8">
        <v>96</v>
      </c>
      <c r="F18" s="6">
        <f>+D18*E18</f>
        <v>8592</v>
      </c>
      <c r="G18" s="106">
        <v>96</v>
      </c>
    </row>
    <row r="19" spans="1:7" ht="6" customHeight="1">
      <c r="B19" s="19"/>
      <c r="G19" s="106"/>
    </row>
    <row r="20" spans="1:7" ht="12.75" customHeight="1">
      <c r="B20" s="19" t="s">
        <v>652</v>
      </c>
      <c r="C20" s="7" t="s">
        <v>299</v>
      </c>
      <c r="D20" s="6">
        <v>23</v>
      </c>
      <c r="E20" s="8">
        <v>125</v>
      </c>
      <c r="F20" s="6">
        <f>+D20*E20</f>
        <v>2875</v>
      </c>
      <c r="G20" s="106">
        <v>125</v>
      </c>
    </row>
    <row r="21" spans="1:7" ht="12.75" customHeight="1">
      <c r="B21" s="19"/>
      <c r="G21" s="106"/>
    </row>
    <row r="22" spans="1:7" ht="12.75" customHeight="1">
      <c r="A22" s="36" t="s">
        <v>290</v>
      </c>
      <c r="B22" s="37" t="s">
        <v>653</v>
      </c>
      <c r="G22" s="106"/>
    </row>
    <row r="23" spans="1:7" ht="6" customHeight="1">
      <c r="B23" s="19"/>
      <c r="G23" s="106"/>
    </row>
    <row r="24" spans="1:7" ht="12.75" customHeight="1">
      <c r="B24" s="19" t="s">
        <v>654</v>
      </c>
      <c r="G24" s="106"/>
    </row>
    <row r="25" spans="1:7" ht="6" customHeight="1">
      <c r="B25" s="19"/>
      <c r="G25" s="106"/>
    </row>
    <row r="26" spans="1:7" ht="12.75" customHeight="1">
      <c r="B26" s="19" t="s">
        <v>649</v>
      </c>
      <c r="C26" s="7" t="s">
        <v>299</v>
      </c>
      <c r="D26" s="44" t="s">
        <v>1823</v>
      </c>
      <c r="G26" s="106"/>
    </row>
    <row r="27" spans="1:7" ht="6" customHeight="1">
      <c r="B27" s="19"/>
      <c r="G27" s="106"/>
    </row>
    <row r="28" spans="1:7" ht="12.75" customHeight="1">
      <c r="B28" s="19" t="s">
        <v>650</v>
      </c>
      <c r="C28" s="7" t="s">
        <v>299</v>
      </c>
      <c r="D28" s="6">
        <v>11</v>
      </c>
      <c r="E28" s="8">
        <v>50</v>
      </c>
      <c r="F28" s="6">
        <f>+D28*E28</f>
        <v>550</v>
      </c>
      <c r="G28" s="106">
        <v>50</v>
      </c>
    </row>
    <row r="29" spans="1:7" ht="6" customHeight="1">
      <c r="B29" s="19"/>
      <c r="G29" s="106"/>
    </row>
    <row r="30" spans="1:7" ht="12.75" customHeight="1">
      <c r="B30" s="19" t="s">
        <v>651</v>
      </c>
      <c r="C30" s="7" t="s">
        <v>299</v>
      </c>
      <c r="D30" s="6">
        <v>5</v>
      </c>
      <c r="E30" s="8">
        <v>80</v>
      </c>
      <c r="F30" s="6">
        <f>+D30*E30</f>
        <v>400</v>
      </c>
      <c r="G30" s="106">
        <v>80</v>
      </c>
    </row>
    <row r="31" spans="1:7" ht="6" customHeight="1">
      <c r="B31" s="19"/>
      <c r="G31" s="106"/>
    </row>
    <row r="32" spans="1:7" ht="12.75" customHeight="1">
      <c r="B32" s="19" t="s">
        <v>652</v>
      </c>
      <c r="C32" s="7" t="s">
        <v>299</v>
      </c>
      <c r="D32" s="6">
        <v>2</v>
      </c>
      <c r="E32" s="8">
        <v>160</v>
      </c>
      <c r="F32" s="6">
        <f>+D32*E32</f>
        <v>320</v>
      </c>
      <c r="G32" s="106">
        <v>160</v>
      </c>
    </row>
    <row r="33" spans="1:7" ht="12.75" customHeight="1">
      <c r="B33" s="19"/>
      <c r="G33" s="106"/>
    </row>
    <row r="34" spans="1:7" ht="38.25" customHeight="1">
      <c r="A34" s="36" t="s">
        <v>300</v>
      </c>
      <c r="B34" s="37" t="s">
        <v>572</v>
      </c>
      <c r="G34" s="106"/>
    </row>
    <row r="35" spans="1:7" ht="6" customHeight="1">
      <c r="B35" s="19"/>
      <c r="G35" s="106"/>
    </row>
    <row r="36" spans="1:7" ht="12.75" customHeight="1">
      <c r="B36" s="19" t="s">
        <v>654</v>
      </c>
      <c r="G36" s="106"/>
    </row>
    <row r="37" spans="1:7" ht="6" customHeight="1">
      <c r="B37" s="19"/>
      <c r="G37" s="106"/>
    </row>
    <row r="38" spans="1:7" ht="12.75" customHeight="1">
      <c r="B38" s="19" t="s">
        <v>649</v>
      </c>
      <c r="C38" s="7" t="s">
        <v>299</v>
      </c>
      <c r="D38" s="44" t="s">
        <v>1823</v>
      </c>
      <c r="G38" s="106"/>
    </row>
    <row r="39" spans="1:7" ht="6" customHeight="1">
      <c r="B39" s="19"/>
      <c r="G39" s="106"/>
    </row>
    <row r="40" spans="1:7" ht="12.75" customHeight="1">
      <c r="B40" s="19" t="s">
        <v>650</v>
      </c>
      <c r="C40" s="7" t="s">
        <v>299</v>
      </c>
      <c r="D40" s="6">
        <v>27</v>
      </c>
      <c r="E40" s="8">
        <v>190</v>
      </c>
      <c r="F40" s="6">
        <f>+D40*E40</f>
        <v>5130</v>
      </c>
      <c r="G40" s="106">
        <v>190</v>
      </c>
    </row>
    <row r="41" spans="1:7" ht="6" customHeight="1">
      <c r="B41" s="19"/>
      <c r="G41" s="106"/>
    </row>
    <row r="42" spans="1:7" ht="12.75" customHeight="1">
      <c r="B42" s="19" t="s">
        <v>651</v>
      </c>
      <c r="C42" s="7" t="s">
        <v>299</v>
      </c>
      <c r="D42" s="6">
        <v>17</v>
      </c>
      <c r="E42" s="8">
        <v>200</v>
      </c>
      <c r="F42" s="6">
        <f>+D42*E42</f>
        <v>3400</v>
      </c>
      <c r="G42" s="106">
        <v>200</v>
      </c>
    </row>
    <row r="43" spans="1:7" ht="6" customHeight="1">
      <c r="B43" s="19"/>
      <c r="G43" s="106"/>
    </row>
    <row r="44" spans="1:7" ht="12.75" customHeight="1">
      <c r="B44" s="19" t="s">
        <v>652</v>
      </c>
      <c r="C44" s="7" t="s">
        <v>299</v>
      </c>
      <c r="D44" s="6">
        <v>5</v>
      </c>
      <c r="E44" s="8">
        <v>230</v>
      </c>
      <c r="F44" s="6">
        <f>+D44*E44</f>
        <v>1150</v>
      </c>
      <c r="G44" s="106">
        <v>230</v>
      </c>
    </row>
    <row r="45" spans="1:7" ht="12.75" customHeight="1">
      <c r="B45" s="19"/>
      <c r="G45" s="106"/>
    </row>
    <row r="46" spans="1:7" ht="12.75" customHeight="1">
      <c r="A46" s="36" t="s">
        <v>301</v>
      </c>
      <c r="B46" s="37" t="s">
        <v>1496</v>
      </c>
      <c r="G46" s="106"/>
    </row>
    <row r="47" spans="1:7" ht="25.5" customHeight="1">
      <c r="B47" s="19" t="s">
        <v>1938</v>
      </c>
      <c r="G47" s="106"/>
    </row>
    <row r="48" spans="1:7" ht="38.25" customHeight="1">
      <c r="A48" s="39"/>
      <c r="B48" s="40" t="s">
        <v>1264</v>
      </c>
      <c r="G48" s="106"/>
    </row>
    <row r="49" spans="1:7" ht="63.75" customHeight="1">
      <c r="B49" s="19" t="s">
        <v>1939</v>
      </c>
      <c r="G49" s="106"/>
    </row>
    <row r="50" spans="1:7" ht="25.5" customHeight="1">
      <c r="B50" s="19" t="s">
        <v>1265</v>
      </c>
      <c r="G50" s="106"/>
    </row>
    <row r="51" spans="1:7" ht="25.5" customHeight="1">
      <c r="B51" s="19" t="s">
        <v>1941</v>
      </c>
      <c r="G51" s="106"/>
    </row>
    <row r="52" spans="1:7" ht="12.75" customHeight="1">
      <c r="B52" s="19"/>
      <c r="G52" s="106"/>
    </row>
    <row r="53" spans="1:7" ht="25.5" customHeight="1">
      <c r="B53" s="19" t="s">
        <v>1942</v>
      </c>
      <c r="C53" s="7" t="s">
        <v>302</v>
      </c>
      <c r="D53" s="6">
        <v>1</v>
      </c>
      <c r="E53" s="8">
        <v>24300</v>
      </c>
      <c r="F53" s="6">
        <f>+D53*E53</f>
        <v>24300</v>
      </c>
      <c r="G53" s="106">
        <v>24300</v>
      </c>
    </row>
    <row r="54" spans="1:7" ht="12.75" customHeight="1">
      <c r="B54" s="19"/>
      <c r="G54" s="106"/>
    </row>
    <row r="55" spans="1:7" ht="12.75" customHeight="1">
      <c r="A55" s="36" t="s">
        <v>305</v>
      </c>
      <c r="B55" s="37" t="s">
        <v>1496</v>
      </c>
      <c r="G55" s="106"/>
    </row>
    <row r="56" spans="1:7" ht="25.5" customHeight="1">
      <c r="B56" s="19" t="s">
        <v>1940</v>
      </c>
      <c r="G56" s="106"/>
    </row>
    <row r="57" spans="1:7" ht="6" customHeight="1">
      <c r="A57" s="39"/>
      <c r="B57" s="40"/>
      <c r="G57" s="106"/>
    </row>
    <row r="58" spans="1:7" ht="25.5" customHeight="1">
      <c r="B58" s="19" t="s">
        <v>1486</v>
      </c>
      <c r="C58" s="7" t="s">
        <v>302</v>
      </c>
      <c r="D58" s="6">
        <v>1</v>
      </c>
      <c r="E58" s="8">
        <v>1650</v>
      </c>
      <c r="F58" s="6">
        <f>+D58*E58</f>
        <v>1650</v>
      </c>
      <c r="G58" s="106">
        <v>1650</v>
      </c>
    </row>
    <row r="59" spans="1:7" ht="12.75" customHeight="1">
      <c r="B59" s="19"/>
      <c r="G59" s="106"/>
    </row>
    <row r="60" spans="1:7" ht="25.5" customHeight="1">
      <c r="A60" s="36" t="s">
        <v>1501</v>
      </c>
      <c r="B60" s="37" t="s">
        <v>1945</v>
      </c>
      <c r="G60" s="106"/>
    </row>
    <row r="61" spans="1:7" ht="6" customHeight="1">
      <c r="B61" s="19"/>
      <c r="G61" s="106"/>
    </row>
    <row r="62" spans="1:7" ht="25.5" customHeight="1">
      <c r="B62" s="19" t="s">
        <v>1943</v>
      </c>
      <c r="G62" s="106"/>
    </row>
    <row r="63" spans="1:7" ht="12.75" customHeight="1">
      <c r="B63" s="19"/>
      <c r="G63" s="106"/>
    </row>
    <row r="64" spans="1:7" ht="25.5" customHeight="1">
      <c r="B64" s="19" t="s">
        <v>409</v>
      </c>
      <c r="C64" s="7" t="s">
        <v>302</v>
      </c>
      <c r="D64" s="6">
        <v>4</v>
      </c>
      <c r="E64" s="8">
        <v>550</v>
      </c>
      <c r="F64" s="6">
        <f>+D64*E64</f>
        <v>2200</v>
      </c>
      <c r="G64" s="106">
        <v>550</v>
      </c>
    </row>
    <row r="65" spans="1:7" ht="12.75" customHeight="1">
      <c r="B65" s="19"/>
      <c r="G65" s="106"/>
    </row>
    <row r="66" spans="1:7" ht="25.5" customHeight="1">
      <c r="A66" s="36" t="s">
        <v>1502</v>
      </c>
      <c r="B66" s="37" t="s">
        <v>1944</v>
      </c>
      <c r="G66" s="106"/>
    </row>
    <row r="67" spans="1:7" ht="25.5" customHeight="1">
      <c r="B67" s="19" t="s">
        <v>1946</v>
      </c>
      <c r="G67" s="106"/>
    </row>
    <row r="68" spans="1:7" ht="6" customHeight="1">
      <c r="B68" s="19"/>
      <c r="G68" s="106"/>
    </row>
    <row r="69" spans="1:7" ht="25.5" customHeight="1">
      <c r="B69" s="19" t="s">
        <v>1943</v>
      </c>
      <c r="G69" s="106"/>
    </row>
    <row r="70" spans="1:7" ht="12.75" customHeight="1">
      <c r="B70" s="19"/>
      <c r="G70" s="106"/>
    </row>
    <row r="71" spans="1:7" ht="25.5" customHeight="1">
      <c r="B71" s="19" t="s">
        <v>1948</v>
      </c>
      <c r="C71" s="7" t="s">
        <v>302</v>
      </c>
      <c r="D71" s="6">
        <v>16</v>
      </c>
      <c r="E71" s="8">
        <v>880</v>
      </c>
      <c r="F71" s="6">
        <f>+D71*E71</f>
        <v>14080</v>
      </c>
      <c r="G71" s="106">
        <v>880</v>
      </c>
    </row>
    <row r="72" spans="1:7" ht="12.75" customHeight="1">
      <c r="B72" s="19"/>
      <c r="G72" s="106"/>
    </row>
    <row r="73" spans="1:7" ht="25.5" customHeight="1">
      <c r="B73" s="19" t="s">
        <v>1949</v>
      </c>
      <c r="C73" s="7" t="s">
        <v>302</v>
      </c>
      <c r="D73" s="6">
        <v>4</v>
      </c>
      <c r="E73" s="8">
        <v>520</v>
      </c>
      <c r="F73" s="6">
        <f>+D73*E73</f>
        <v>2080</v>
      </c>
      <c r="G73" s="106">
        <v>520</v>
      </c>
    </row>
    <row r="74" spans="1:7" ht="12.75" customHeight="1">
      <c r="B74" s="19"/>
      <c r="G74" s="106"/>
    </row>
    <row r="75" spans="1:7" s="55" customFormat="1" ht="63.2" hidden="1" customHeight="1">
      <c r="A75" s="52" t="s">
        <v>1506</v>
      </c>
      <c r="B75" s="53" t="s">
        <v>2066</v>
      </c>
      <c r="C75" s="54"/>
      <c r="D75" s="27"/>
      <c r="E75" s="27"/>
      <c r="F75" s="27"/>
      <c r="G75" s="107"/>
    </row>
    <row r="76" spans="1:7" s="55" customFormat="1" ht="25.5" hidden="1" customHeight="1">
      <c r="A76" s="56"/>
      <c r="B76" s="57" t="s">
        <v>1082</v>
      </c>
      <c r="C76" s="54"/>
      <c r="D76" s="27"/>
      <c r="E76" s="27"/>
      <c r="F76" s="27"/>
      <c r="G76" s="107"/>
    </row>
    <row r="77" spans="1:7" s="55" customFormat="1" ht="38.25" hidden="1" customHeight="1">
      <c r="A77" s="56"/>
      <c r="B77" s="57" t="s">
        <v>1083</v>
      </c>
      <c r="C77" s="54"/>
      <c r="D77" s="27"/>
      <c r="E77" s="27"/>
      <c r="F77" s="27"/>
      <c r="G77" s="107"/>
    </row>
    <row r="78" spans="1:7" s="55" customFormat="1" ht="6" hidden="1" customHeight="1">
      <c r="A78" s="56"/>
      <c r="B78" s="57"/>
      <c r="C78" s="54"/>
      <c r="D78" s="27"/>
      <c r="E78" s="27"/>
      <c r="F78" s="27"/>
      <c r="G78" s="107"/>
    </row>
    <row r="79" spans="1:7" s="55" customFormat="1" ht="12.75" hidden="1" customHeight="1">
      <c r="A79" s="56"/>
      <c r="B79" s="57" t="s">
        <v>1602</v>
      </c>
      <c r="C79" s="54" t="s">
        <v>299</v>
      </c>
      <c r="D79" s="27">
        <v>254.5</v>
      </c>
      <c r="E79" s="27"/>
      <c r="F79" s="27"/>
      <c r="G79" s="107"/>
    </row>
    <row r="80" spans="1:7" s="55" customFormat="1" ht="12.75" hidden="1" customHeight="1">
      <c r="A80" s="56"/>
      <c r="B80" s="57"/>
      <c r="C80" s="54"/>
      <c r="D80" s="27"/>
      <c r="E80" s="27"/>
      <c r="F80" s="27"/>
      <c r="G80" s="107"/>
    </row>
    <row r="81" spans="1:7" s="55" customFormat="1" ht="25.5" hidden="1" customHeight="1">
      <c r="A81" s="52" t="s">
        <v>979</v>
      </c>
      <c r="B81" s="53" t="s">
        <v>1084</v>
      </c>
      <c r="C81" s="54"/>
      <c r="D81" s="27"/>
      <c r="E81" s="27"/>
      <c r="F81" s="27"/>
      <c r="G81" s="107"/>
    </row>
    <row r="82" spans="1:7" s="55" customFormat="1" ht="38.25" hidden="1" customHeight="1">
      <c r="A82" s="56"/>
      <c r="B82" s="57" t="s">
        <v>1124</v>
      </c>
      <c r="C82" s="54"/>
      <c r="D82" s="27"/>
      <c r="E82" s="27"/>
      <c r="F82" s="27"/>
      <c r="G82" s="107"/>
    </row>
    <row r="83" spans="1:7" s="55" customFormat="1" ht="12.75" hidden="1" customHeight="1">
      <c r="A83" s="56"/>
      <c r="B83" s="57" t="s">
        <v>1125</v>
      </c>
      <c r="C83" s="54" t="s">
        <v>760</v>
      </c>
      <c r="D83" s="27">
        <v>1</v>
      </c>
      <c r="E83" s="27"/>
      <c r="F83" s="27"/>
      <c r="G83" s="107"/>
    </row>
    <row r="84" spans="1:7" ht="12.75" customHeight="1">
      <c r="B84" s="19"/>
      <c r="G84" s="106"/>
    </row>
    <row r="85" spans="1:7" ht="12.75" customHeight="1">
      <c r="B85" s="19"/>
    </row>
    <row r="86" spans="1:7" ht="12.75" customHeight="1">
      <c r="B86" s="30"/>
      <c r="C86" s="9"/>
      <c r="D86" s="10"/>
      <c r="E86" s="11"/>
      <c r="F86" s="10"/>
    </row>
    <row r="87" spans="1:7">
      <c r="B87" s="1315" t="s">
        <v>1011</v>
      </c>
      <c r="C87" s="1316"/>
      <c r="D87" s="1316"/>
      <c r="E87" s="62"/>
      <c r="F87" s="62">
        <f>SUM(F6:F86)</f>
        <v>76525</v>
      </c>
    </row>
  </sheetData>
  <mergeCells count="2">
    <mergeCell ref="A3:F3"/>
    <mergeCell ref="B87:D87"/>
  </mergeCells>
  <phoneticPr fontId="0" type="noConversion"/>
  <pageMargins left="0.94488188976377963" right="0.15748031496062992" top="0.98425196850393704" bottom="0.98425196850393704" header="0.51181102362204722" footer="0.51181102362204722"/>
  <pageSetup paperSize="9" orientation="portrait" horizontalDpi="300" verticalDpi="300" r:id="rId1"/>
  <headerFooter alignWithMargins="0">
    <oddHeader>&amp;L&amp;11&amp;U"LUGAL"d.o.o. Split, Zlodrina poljana 1</oddHeader>
    <oddFooter>&amp;L&amp;8Građevina: Rekonstrukcija građevine PP Sinj&amp;R&amp;8Troškovnik&amp;10T.D. 412/03</oddFooter>
  </headerFooter>
  <rowBreaks count="2" manualBreakCount="2">
    <brk id="45" max="16383" man="1"/>
    <brk id="65"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dimension ref="A1:G115"/>
  <sheetViews>
    <sheetView workbookViewId="0">
      <selection activeCell="G1" sqref="G1:G65536"/>
    </sheetView>
  </sheetViews>
  <sheetFormatPr defaultRowHeight="12.75"/>
  <cols>
    <col min="1" max="1" width="6.140625" style="5" customWidth="1"/>
    <col min="2" max="2" width="39" style="5" customWidth="1"/>
    <col min="3" max="3" width="9.140625" style="7" customWidth="1"/>
    <col min="4" max="4" width="11.7109375" style="6" customWidth="1"/>
    <col min="5" max="5" width="11.7109375" style="8" customWidth="1"/>
    <col min="6" max="6" width="12.140625" style="6" bestFit="1" customWidth="1"/>
    <col min="7" max="7" width="9.140625" style="103" customWidth="1"/>
  </cols>
  <sheetData>
    <row r="1" spans="1:7" s="4" customFormat="1" ht="25.5" customHeight="1">
      <c r="A1" s="1" t="s">
        <v>283</v>
      </c>
      <c r="B1" s="2" t="s">
        <v>284</v>
      </c>
      <c r="C1" s="3" t="s">
        <v>285</v>
      </c>
      <c r="D1" s="3" t="s">
        <v>286</v>
      </c>
      <c r="E1" s="3" t="s">
        <v>288</v>
      </c>
      <c r="F1" s="108" t="s">
        <v>289</v>
      </c>
      <c r="G1" s="102"/>
    </row>
    <row r="3" spans="1:7">
      <c r="A3" s="1318" t="s">
        <v>1012</v>
      </c>
      <c r="B3" s="1319"/>
      <c r="C3" s="1319"/>
      <c r="D3" s="1319"/>
      <c r="E3" s="1319"/>
      <c r="F3" s="1319"/>
    </row>
    <row r="4" spans="1:7" ht="12.75" customHeight="1"/>
    <row r="5" spans="1:7" ht="25.5" customHeight="1">
      <c r="A5" s="36" t="s">
        <v>287</v>
      </c>
      <c r="B5" s="37" t="s">
        <v>1972</v>
      </c>
    </row>
    <row r="6" spans="1:7" ht="38.25" customHeight="1">
      <c r="B6" s="19" t="s">
        <v>682</v>
      </c>
    </row>
    <row r="7" spans="1:7" ht="38.25" customHeight="1">
      <c r="B7" s="19" t="s">
        <v>69</v>
      </c>
    </row>
    <row r="8" spans="1:7" ht="12.75" customHeight="1">
      <c r="B8" s="19" t="s">
        <v>70</v>
      </c>
    </row>
    <row r="9" spans="1:7" ht="6" customHeight="1">
      <c r="B9" s="19"/>
    </row>
    <row r="10" spans="1:7" ht="12.75" customHeight="1">
      <c r="B10" s="19" t="s">
        <v>509</v>
      </c>
    </row>
    <row r="11" spans="1:7" ht="6" customHeight="1">
      <c r="B11" s="19"/>
    </row>
    <row r="12" spans="1:7" ht="12.75" customHeight="1">
      <c r="B12" s="19" t="s">
        <v>762</v>
      </c>
      <c r="C12" s="7" t="s">
        <v>299</v>
      </c>
      <c r="D12" s="6">
        <v>17</v>
      </c>
      <c r="E12" s="8">
        <v>230</v>
      </c>
      <c r="F12" s="6">
        <f>+D12*E12</f>
        <v>3910</v>
      </c>
      <c r="G12" s="106">
        <v>230</v>
      </c>
    </row>
    <row r="13" spans="1:7" ht="6" customHeight="1">
      <c r="B13" s="22"/>
      <c r="G13" s="106"/>
    </row>
    <row r="14" spans="1:7" ht="12.75" customHeight="1">
      <c r="B14" s="19" t="s">
        <v>993</v>
      </c>
      <c r="C14" s="7" t="s">
        <v>299</v>
      </c>
      <c r="D14" s="6">
        <v>6.5</v>
      </c>
      <c r="E14" s="8">
        <v>220</v>
      </c>
      <c r="F14" s="6">
        <f>+D14*E14</f>
        <v>1430</v>
      </c>
      <c r="G14" s="106">
        <v>220</v>
      </c>
    </row>
    <row r="15" spans="1:7" ht="6" customHeight="1">
      <c r="A15" s="39"/>
      <c r="B15" s="40"/>
      <c r="G15" s="106"/>
    </row>
    <row r="16" spans="1:7" ht="12.75" customHeight="1">
      <c r="B16" s="19" t="s">
        <v>994</v>
      </c>
      <c r="C16" s="7" t="s">
        <v>299</v>
      </c>
      <c r="D16" s="6">
        <v>33</v>
      </c>
      <c r="E16" s="8">
        <v>125</v>
      </c>
      <c r="F16" s="6">
        <f>+D16*E16</f>
        <v>4125</v>
      </c>
      <c r="G16" s="106">
        <v>125</v>
      </c>
    </row>
    <row r="17" spans="1:7" ht="6" customHeight="1">
      <c r="B17" s="22"/>
      <c r="G17" s="106"/>
    </row>
    <row r="18" spans="1:7" ht="12.75" customHeight="1">
      <c r="B18" s="19" t="s">
        <v>995</v>
      </c>
      <c r="C18" s="7" t="s">
        <v>299</v>
      </c>
      <c r="D18" s="6">
        <v>10</v>
      </c>
      <c r="E18" s="8">
        <v>116</v>
      </c>
      <c r="F18" s="6">
        <f>+D18*E18</f>
        <v>1160</v>
      </c>
      <c r="G18" s="106">
        <v>116</v>
      </c>
    </row>
    <row r="19" spans="1:7" ht="6" customHeight="1">
      <c r="A19" s="39"/>
      <c r="B19" s="40"/>
      <c r="G19" s="106"/>
    </row>
    <row r="20" spans="1:7" ht="12.75" customHeight="1">
      <c r="B20" s="19" t="s">
        <v>1416</v>
      </c>
      <c r="C20" s="7" t="s">
        <v>299</v>
      </c>
      <c r="D20" s="6">
        <v>71</v>
      </c>
      <c r="E20" s="8">
        <v>110</v>
      </c>
      <c r="F20" s="6">
        <f>+D20*E20</f>
        <v>7810</v>
      </c>
      <c r="G20" s="106">
        <v>110</v>
      </c>
    </row>
    <row r="21" spans="1:7" ht="6" customHeight="1">
      <c r="B21" s="19"/>
      <c r="G21" s="106"/>
    </row>
    <row r="22" spans="1:7" ht="12.75" customHeight="1">
      <c r="B22" s="19" t="s">
        <v>1417</v>
      </c>
      <c r="C22" s="7" t="s">
        <v>299</v>
      </c>
      <c r="D22" s="6">
        <v>68</v>
      </c>
      <c r="E22" s="8">
        <v>90</v>
      </c>
      <c r="F22" s="6">
        <f>+D22*E22</f>
        <v>6120</v>
      </c>
      <c r="G22" s="106">
        <v>90</v>
      </c>
    </row>
    <row r="23" spans="1:7" ht="12.75" customHeight="1">
      <c r="B23" s="19"/>
      <c r="G23" s="106"/>
    </row>
    <row r="24" spans="1:7" ht="38.25" customHeight="1">
      <c r="A24" s="36" t="s">
        <v>290</v>
      </c>
      <c r="B24" s="37" t="s">
        <v>852</v>
      </c>
      <c r="G24" s="106"/>
    </row>
    <row r="25" spans="1:7" ht="6" customHeight="1">
      <c r="B25" s="19"/>
      <c r="G25" s="106"/>
    </row>
    <row r="26" spans="1:7" ht="12.75" customHeight="1">
      <c r="B26" s="19" t="s">
        <v>853</v>
      </c>
      <c r="G26" s="106"/>
    </row>
    <row r="27" spans="1:7" ht="6" customHeight="1">
      <c r="B27" s="19"/>
      <c r="G27" s="106"/>
    </row>
    <row r="28" spans="1:7" ht="12.75" customHeight="1">
      <c r="B28" s="19" t="s">
        <v>1353</v>
      </c>
      <c r="C28" s="7" t="s">
        <v>302</v>
      </c>
      <c r="D28" s="6">
        <v>4</v>
      </c>
      <c r="E28" s="8">
        <v>85</v>
      </c>
      <c r="F28" s="6">
        <f>+D28*E28</f>
        <v>340</v>
      </c>
      <c r="G28" s="106">
        <v>85</v>
      </c>
    </row>
    <row r="29" spans="1:7" ht="6" customHeight="1">
      <c r="B29" s="22"/>
      <c r="G29" s="106"/>
    </row>
    <row r="30" spans="1:7" ht="12.75" customHeight="1">
      <c r="B30" s="19" t="s">
        <v>510</v>
      </c>
      <c r="C30" s="7" t="s">
        <v>302</v>
      </c>
      <c r="D30" s="6">
        <v>4</v>
      </c>
      <c r="E30" s="8">
        <v>72</v>
      </c>
      <c r="F30" s="6">
        <f>+D30*E30</f>
        <v>288</v>
      </c>
      <c r="G30" s="106">
        <v>72</v>
      </c>
    </row>
    <row r="31" spans="1:7" ht="6" customHeight="1">
      <c r="A31" s="39"/>
      <c r="B31" s="40"/>
      <c r="G31" s="106"/>
    </row>
    <row r="32" spans="1:7" ht="12.75" customHeight="1">
      <c r="B32" s="19" t="s">
        <v>511</v>
      </c>
      <c r="C32" s="7" t="s">
        <v>302</v>
      </c>
      <c r="D32" s="6">
        <v>14</v>
      </c>
      <c r="E32" s="8">
        <v>60</v>
      </c>
      <c r="F32" s="6">
        <f>+D32*E32</f>
        <v>840</v>
      </c>
      <c r="G32" s="106">
        <v>60</v>
      </c>
    </row>
    <row r="33" spans="1:7" ht="6" customHeight="1">
      <c r="B33" s="19"/>
      <c r="G33" s="106"/>
    </row>
    <row r="34" spans="1:7" ht="12.75" customHeight="1">
      <c r="B34" s="19" t="s">
        <v>992</v>
      </c>
      <c r="C34" s="7" t="s">
        <v>302</v>
      </c>
      <c r="D34" s="6">
        <v>26</v>
      </c>
      <c r="E34" s="8">
        <v>52</v>
      </c>
      <c r="F34" s="6">
        <f>+D34*E34</f>
        <v>1352</v>
      </c>
      <c r="G34" s="106">
        <v>52</v>
      </c>
    </row>
    <row r="35" spans="1:7" ht="12.75" customHeight="1">
      <c r="B35" s="19"/>
      <c r="G35" s="106"/>
    </row>
    <row r="36" spans="1:7" ht="38.25" customHeight="1">
      <c r="A36" s="36" t="s">
        <v>300</v>
      </c>
      <c r="B36" s="37" t="s">
        <v>854</v>
      </c>
      <c r="G36" s="106"/>
    </row>
    <row r="37" spans="1:7" ht="6" customHeight="1">
      <c r="B37" s="19"/>
      <c r="G37" s="106"/>
    </row>
    <row r="38" spans="1:7" ht="12.75" customHeight="1">
      <c r="B38" s="19" t="s">
        <v>853</v>
      </c>
      <c r="G38" s="106"/>
    </row>
    <row r="39" spans="1:7" ht="6" customHeight="1">
      <c r="B39" s="19"/>
      <c r="G39" s="106"/>
    </row>
    <row r="40" spans="1:7" ht="12.75" customHeight="1">
      <c r="B40" s="19" t="s">
        <v>762</v>
      </c>
      <c r="C40" s="7" t="s">
        <v>302</v>
      </c>
      <c r="D40" s="44" t="s">
        <v>1823</v>
      </c>
      <c r="G40" s="106"/>
    </row>
    <row r="41" spans="1:7" ht="6" customHeight="1">
      <c r="B41" s="22"/>
      <c r="G41" s="106"/>
    </row>
    <row r="42" spans="1:7" ht="12.75" customHeight="1">
      <c r="B42" s="19" t="s">
        <v>993</v>
      </c>
      <c r="C42" s="7" t="s">
        <v>302</v>
      </c>
      <c r="D42" s="44" t="s">
        <v>1823</v>
      </c>
      <c r="G42" s="106"/>
    </row>
    <row r="43" spans="1:7" ht="6" customHeight="1">
      <c r="A43" s="39"/>
      <c r="B43" s="40"/>
      <c r="G43" s="106"/>
    </row>
    <row r="44" spans="1:7" ht="12.75" customHeight="1">
      <c r="B44" s="19" t="s">
        <v>994</v>
      </c>
      <c r="C44" s="7" t="s">
        <v>302</v>
      </c>
      <c r="D44" s="6">
        <v>1</v>
      </c>
      <c r="E44" s="8">
        <v>95</v>
      </c>
      <c r="F44" s="6">
        <f>+D44*E44</f>
        <v>95</v>
      </c>
      <c r="G44" s="106">
        <v>95</v>
      </c>
    </row>
    <row r="45" spans="1:7" ht="6" customHeight="1">
      <c r="B45" s="22"/>
      <c r="G45" s="106"/>
    </row>
    <row r="46" spans="1:7" ht="12.75" customHeight="1">
      <c r="B46" s="19" t="s">
        <v>995</v>
      </c>
      <c r="C46" s="7" t="s">
        <v>302</v>
      </c>
      <c r="D46" s="6">
        <v>2</v>
      </c>
      <c r="E46" s="8">
        <v>80</v>
      </c>
      <c r="F46" s="6">
        <f>+D46*E46</f>
        <v>160</v>
      </c>
      <c r="G46" s="106">
        <v>80</v>
      </c>
    </row>
    <row r="47" spans="1:7" ht="6" customHeight="1">
      <c r="A47" s="39"/>
      <c r="B47" s="40"/>
      <c r="G47" s="106"/>
    </row>
    <row r="48" spans="1:7" ht="12.75" customHeight="1">
      <c r="B48" s="19" t="s">
        <v>1416</v>
      </c>
      <c r="C48" s="7" t="s">
        <v>302</v>
      </c>
      <c r="D48" s="6">
        <v>4</v>
      </c>
      <c r="E48" s="8">
        <v>68</v>
      </c>
      <c r="F48" s="6">
        <f>+D48*E48</f>
        <v>272</v>
      </c>
      <c r="G48" s="106">
        <v>68</v>
      </c>
    </row>
    <row r="49" spans="1:7" ht="6" customHeight="1">
      <c r="B49" s="19"/>
      <c r="G49" s="106"/>
    </row>
    <row r="50" spans="1:7" ht="12.75" customHeight="1">
      <c r="B50" s="19" t="s">
        <v>1417</v>
      </c>
      <c r="C50" s="7" t="s">
        <v>302</v>
      </c>
      <c r="D50" s="6">
        <v>4</v>
      </c>
      <c r="E50" s="8">
        <v>60</v>
      </c>
      <c r="F50" s="6">
        <f>+D50*E50</f>
        <v>240</v>
      </c>
      <c r="G50" s="106">
        <v>60</v>
      </c>
    </row>
    <row r="51" spans="1:7" ht="12.75" customHeight="1">
      <c r="B51" s="19"/>
      <c r="G51" s="106"/>
    </row>
    <row r="52" spans="1:7" ht="38.25" customHeight="1">
      <c r="A52" s="36" t="s">
        <v>301</v>
      </c>
      <c r="B52" s="37" t="s">
        <v>855</v>
      </c>
      <c r="G52" s="106"/>
    </row>
    <row r="53" spans="1:7" ht="6" customHeight="1">
      <c r="B53" s="19"/>
      <c r="G53" s="106"/>
    </row>
    <row r="54" spans="1:7" ht="12.75" customHeight="1">
      <c r="B54" s="19" t="s">
        <v>853</v>
      </c>
      <c r="G54" s="106"/>
    </row>
    <row r="55" spans="1:7" ht="6" customHeight="1">
      <c r="B55" s="19"/>
      <c r="G55" s="106"/>
    </row>
    <row r="56" spans="1:7" ht="12.75" customHeight="1">
      <c r="B56" s="19" t="s">
        <v>1353</v>
      </c>
      <c r="C56" s="7" t="s">
        <v>302</v>
      </c>
      <c r="D56" s="44" t="s">
        <v>1823</v>
      </c>
      <c r="G56" s="106"/>
    </row>
    <row r="57" spans="1:7" ht="6" customHeight="1">
      <c r="B57" s="22"/>
      <c r="G57" s="106"/>
    </row>
    <row r="58" spans="1:7" ht="12.75" customHeight="1">
      <c r="B58" s="19" t="s">
        <v>510</v>
      </c>
      <c r="C58" s="7" t="s">
        <v>302</v>
      </c>
      <c r="D58" s="44" t="s">
        <v>1823</v>
      </c>
      <c r="G58" s="106"/>
    </row>
    <row r="59" spans="1:7" ht="6" customHeight="1">
      <c r="A59" s="39"/>
      <c r="B59" s="40"/>
      <c r="G59" s="106"/>
    </row>
    <row r="60" spans="1:7" ht="12.75" customHeight="1">
      <c r="B60" s="19" t="s">
        <v>511</v>
      </c>
      <c r="C60" s="7" t="s">
        <v>302</v>
      </c>
      <c r="D60" s="44" t="s">
        <v>1823</v>
      </c>
      <c r="G60" s="106"/>
    </row>
    <row r="61" spans="1:7" ht="6" customHeight="1">
      <c r="B61" s="19"/>
      <c r="G61" s="106"/>
    </row>
    <row r="62" spans="1:7" ht="12.75" customHeight="1">
      <c r="B62" s="19" t="s">
        <v>992</v>
      </c>
      <c r="C62" s="7" t="s">
        <v>302</v>
      </c>
      <c r="D62" s="6">
        <v>1</v>
      </c>
      <c r="E62" s="8">
        <v>70</v>
      </c>
      <c r="F62" s="6">
        <f>+D62*E62</f>
        <v>70</v>
      </c>
      <c r="G62" s="106">
        <v>70</v>
      </c>
    </row>
    <row r="63" spans="1:7" ht="12.75" customHeight="1">
      <c r="B63" s="19"/>
      <c r="G63" s="106"/>
    </row>
    <row r="64" spans="1:7" ht="25.5" customHeight="1">
      <c r="A64" s="36" t="s">
        <v>305</v>
      </c>
      <c r="B64" s="37" t="s">
        <v>856</v>
      </c>
      <c r="G64" s="106"/>
    </row>
    <row r="65" spans="1:7" ht="6" customHeight="1">
      <c r="B65" s="19"/>
      <c r="G65" s="106"/>
    </row>
    <row r="66" spans="1:7" ht="12.75" customHeight="1">
      <c r="B66" s="19" t="s">
        <v>857</v>
      </c>
      <c r="G66" s="106"/>
    </row>
    <row r="67" spans="1:7" ht="6" customHeight="1">
      <c r="B67" s="19"/>
      <c r="G67" s="106"/>
    </row>
    <row r="68" spans="1:7" ht="12.75" customHeight="1">
      <c r="B68" s="19" t="s">
        <v>858</v>
      </c>
      <c r="C68" s="7" t="s">
        <v>302</v>
      </c>
      <c r="D68" s="6">
        <v>9</v>
      </c>
      <c r="E68" s="8">
        <v>95</v>
      </c>
      <c r="F68" s="6">
        <f>+D68*E68</f>
        <v>855</v>
      </c>
      <c r="G68" s="106">
        <v>95</v>
      </c>
    </row>
    <row r="69" spans="1:7" ht="12.75" customHeight="1">
      <c r="B69" s="19"/>
      <c r="G69" s="106"/>
    </row>
    <row r="70" spans="1:7" ht="12.75" customHeight="1">
      <c r="A70" s="36" t="s">
        <v>1501</v>
      </c>
      <c r="B70" s="37" t="s">
        <v>1493</v>
      </c>
      <c r="G70" s="106"/>
    </row>
    <row r="71" spans="1:7" ht="51" customHeight="1">
      <c r="B71" s="19" t="s">
        <v>1494</v>
      </c>
      <c r="E71" s="27"/>
      <c r="G71" s="107"/>
    </row>
    <row r="72" spans="1:7" ht="38.25" customHeight="1">
      <c r="B72" s="19" t="s">
        <v>277</v>
      </c>
      <c r="E72" s="27"/>
      <c r="G72" s="107"/>
    </row>
    <row r="73" spans="1:7" ht="25.5" customHeight="1">
      <c r="B73" s="19" t="s">
        <v>1129</v>
      </c>
      <c r="E73" s="27"/>
      <c r="G73" s="107"/>
    </row>
    <row r="74" spans="1:7" ht="6" customHeight="1">
      <c r="B74" s="19"/>
      <c r="E74" s="27"/>
      <c r="G74" s="107"/>
    </row>
    <row r="75" spans="1:7" ht="12.75" customHeight="1">
      <c r="B75" s="19" t="s">
        <v>1974</v>
      </c>
      <c r="C75" s="7" t="s">
        <v>859</v>
      </c>
      <c r="D75" s="6">
        <v>5</v>
      </c>
      <c r="E75" s="27">
        <v>1500</v>
      </c>
      <c r="F75" s="6">
        <f>+D75*E75</f>
        <v>7500</v>
      </c>
      <c r="G75" s="107">
        <v>1500</v>
      </c>
    </row>
    <row r="76" spans="1:7" ht="12.75" customHeight="1">
      <c r="B76" s="19"/>
      <c r="E76" s="27"/>
      <c r="G76" s="107"/>
    </row>
    <row r="77" spans="1:7" ht="12.75" customHeight="1">
      <c r="A77" s="36" t="s">
        <v>1502</v>
      </c>
      <c r="B77" s="37" t="s">
        <v>278</v>
      </c>
      <c r="E77" s="27"/>
      <c r="G77" s="107"/>
    </row>
    <row r="78" spans="1:7" ht="25.5" customHeight="1">
      <c r="B78" s="19" t="s">
        <v>279</v>
      </c>
      <c r="E78" s="27"/>
      <c r="G78" s="107"/>
    </row>
    <row r="79" spans="1:7" ht="51" customHeight="1">
      <c r="B79" s="19" t="s">
        <v>280</v>
      </c>
      <c r="E79" s="27"/>
      <c r="G79" s="107"/>
    </row>
    <row r="80" spans="1:7" ht="38.25" customHeight="1">
      <c r="B80" s="19" t="s">
        <v>281</v>
      </c>
      <c r="E80" s="27"/>
      <c r="G80" s="107"/>
    </row>
    <row r="81" spans="1:7" ht="6" customHeight="1">
      <c r="B81" s="19"/>
      <c r="E81" s="27"/>
      <c r="G81" s="107"/>
    </row>
    <row r="82" spans="1:7" ht="12.75" customHeight="1">
      <c r="B82" s="19" t="s">
        <v>853</v>
      </c>
      <c r="C82" s="7" t="s">
        <v>302</v>
      </c>
      <c r="D82" s="6">
        <v>19</v>
      </c>
      <c r="E82" s="27">
        <v>700</v>
      </c>
      <c r="F82" s="6">
        <f>+D82*E82</f>
        <v>13300</v>
      </c>
      <c r="G82" s="107">
        <v>700</v>
      </c>
    </row>
    <row r="83" spans="1:7" ht="12.75" customHeight="1">
      <c r="B83" s="19"/>
      <c r="E83" s="27"/>
      <c r="G83" s="107"/>
    </row>
    <row r="84" spans="1:7" ht="25.5" hidden="1" customHeight="1">
      <c r="A84" s="36" t="s">
        <v>1506</v>
      </c>
      <c r="B84" s="37" t="s">
        <v>1700</v>
      </c>
      <c r="G84" s="106"/>
    </row>
    <row r="85" spans="1:7" ht="25.5" hidden="1" customHeight="1">
      <c r="B85" s="19" t="s">
        <v>1422</v>
      </c>
      <c r="G85" s="106"/>
    </row>
    <row r="86" spans="1:7" ht="6" hidden="1" customHeight="1">
      <c r="B86" s="19"/>
      <c r="G86" s="106"/>
    </row>
    <row r="87" spans="1:7" ht="12.75" hidden="1" customHeight="1">
      <c r="B87" s="19" t="s">
        <v>1701</v>
      </c>
      <c r="C87" s="7" t="s">
        <v>299</v>
      </c>
      <c r="D87" s="6">
        <v>205.5</v>
      </c>
      <c r="G87" s="106"/>
    </row>
    <row r="88" spans="1:7" ht="12.75" hidden="1" customHeight="1">
      <c r="B88" s="19"/>
      <c r="G88" s="106"/>
    </row>
    <row r="89" spans="1:7" ht="38.25" hidden="1" customHeight="1">
      <c r="A89" s="36" t="s">
        <v>979</v>
      </c>
      <c r="B89" s="37" t="s">
        <v>1702</v>
      </c>
      <c r="G89" s="106"/>
    </row>
    <row r="90" spans="1:7" ht="25.5" hidden="1" customHeight="1">
      <c r="B90" s="19" t="s">
        <v>1704</v>
      </c>
      <c r="G90" s="106"/>
    </row>
    <row r="91" spans="1:7" ht="25.5" hidden="1" customHeight="1">
      <c r="B91" s="19" t="s">
        <v>1703</v>
      </c>
      <c r="G91" s="106"/>
    </row>
    <row r="92" spans="1:7" ht="6" hidden="1" customHeight="1">
      <c r="B92" s="19"/>
      <c r="G92" s="106"/>
    </row>
    <row r="93" spans="1:7" ht="12.75" hidden="1" customHeight="1">
      <c r="B93" s="19" t="s">
        <v>1705</v>
      </c>
      <c r="C93" s="7" t="s">
        <v>299</v>
      </c>
      <c r="D93" s="6">
        <v>205.5</v>
      </c>
      <c r="G93" s="106"/>
    </row>
    <row r="94" spans="1:7" ht="12.75" hidden="1" customHeight="1">
      <c r="B94" s="19"/>
      <c r="E94" s="27"/>
      <c r="G94" s="107"/>
    </row>
    <row r="95" spans="1:7" ht="25.5" hidden="1" customHeight="1">
      <c r="A95" s="36" t="s">
        <v>680</v>
      </c>
      <c r="B95" s="37" t="s">
        <v>1387</v>
      </c>
      <c r="G95" s="106"/>
    </row>
    <row r="96" spans="1:7" ht="12.75" hidden="1" customHeight="1">
      <c r="B96" s="19" t="s">
        <v>1892</v>
      </c>
      <c r="G96" s="106"/>
    </row>
    <row r="97" spans="1:7" ht="12.75" hidden="1" customHeight="1">
      <c r="B97" s="19" t="s">
        <v>1709</v>
      </c>
      <c r="G97" s="106"/>
    </row>
    <row r="98" spans="1:7" ht="25.5" hidden="1" customHeight="1">
      <c r="B98" s="19" t="s">
        <v>1710</v>
      </c>
      <c r="G98" s="106"/>
    </row>
    <row r="99" spans="1:7" ht="6" hidden="1" customHeight="1">
      <c r="B99" s="19"/>
      <c r="G99" s="106"/>
    </row>
    <row r="100" spans="1:7" ht="12.75" hidden="1" customHeight="1">
      <c r="B100" s="19" t="s">
        <v>1711</v>
      </c>
      <c r="C100" s="7" t="s">
        <v>299</v>
      </c>
      <c r="D100" s="6">
        <v>205.5</v>
      </c>
      <c r="G100" s="106"/>
    </row>
    <row r="101" spans="1:7" ht="12.75" hidden="1" customHeight="1">
      <c r="B101" s="19"/>
      <c r="E101" s="27"/>
      <c r="G101" s="107"/>
    </row>
    <row r="102" spans="1:7" ht="12.75" hidden="1" customHeight="1">
      <c r="A102" s="36" t="s">
        <v>681</v>
      </c>
      <c r="B102" s="37" t="s">
        <v>1712</v>
      </c>
      <c r="G102" s="106"/>
    </row>
    <row r="103" spans="1:7" ht="63.75" hidden="1" customHeight="1">
      <c r="B103" s="19" t="s">
        <v>1713</v>
      </c>
      <c r="G103" s="106"/>
    </row>
    <row r="104" spans="1:7" ht="25.5" hidden="1" customHeight="1">
      <c r="B104" s="19" t="s">
        <v>1824</v>
      </c>
      <c r="G104" s="106"/>
    </row>
    <row r="105" spans="1:7" ht="25.5" hidden="1" customHeight="1">
      <c r="B105" s="19" t="s">
        <v>1825</v>
      </c>
      <c r="G105" s="106"/>
    </row>
    <row r="106" spans="1:7" ht="6" hidden="1" customHeight="1">
      <c r="B106" s="19"/>
      <c r="G106" s="106"/>
    </row>
    <row r="107" spans="1:7" ht="12.75" hidden="1" customHeight="1">
      <c r="B107" s="19" t="s">
        <v>1820</v>
      </c>
      <c r="C107" s="7" t="s">
        <v>302</v>
      </c>
      <c r="D107" s="6">
        <v>15</v>
      </c>
      <c r="G107" s="106"/>
    </row>
    <row r="108" spans="1:7" ht="12.75" hidden="1" customHeight="1">
      <c r="B108" s="19"/>
      <c r="E108" s="27"/>
      <c r="G108" s="107"/>
    </row>
    <row r="109" spans="1:7" ht="25.5" hidden="1" customHeight="1">
      <c r="A109" s="36" t="s">
        <v>868</v>
      </c>
      <c r="B109" s="37" t="s">
        <v>670</v>
      </c>
      <c r="G109" s="106"/>
    </row>
    <row r="110" spans="1:7" ht="38.25" hidden="1" customHeight="1">
      <c r="B110" s="19" t="s">
        <v>655</v>
      </c>
      <c r="G110" s="106"/>
    </row>
    <row r="111" spans="1:7" ht="6" hidden="1" customHeight="1">
      <c r="B111" s="19"/>
      <c r="G111" s="106"/>
    </row>
    <row r="112" spans="1:7" ht="12.75" hidden="1" customHeight="1">
      <c r="B112" s="19" t="s">
        <v>671</v>
      </c>
      <c r="C112" s="7" t="s">
        <v>302</v>
      </c>
      <c r="D112" s="6">
        <v>5</v>
      </c>
      <c r="G112" s="106"/>
    </row>
    <row r="113" spans="2:7" ht="12.75" customHeight="1">
      <c r="B113" s="19"/>
      <c r="E113" s="27"/>
      <c r="G113" s="107"/>
    </row>
    <row r="114" spans="2:7">
      <c r="B114" s="30"/>
      <c r="C114" s="9"/>
      <c r="D114" s="10"/>
      <c r="E114" s="11"/>
      <c r="F114" s="10"/>
      <c r="G114" s="109"/>
    </row>
    <row r="115" spans="2:7">
      <c r="B115" s="1315" t="s">
        <v>860</v>
      </c>
      <c r="C115" s="1316"/>
      <c r="D115" s="1316"/>
      <c r="E115" s="62"/>
      <c r="F115" s="62">
        <f>SUM(F10:F113)</f>
        <v>49867</v>
      </c>
    </row>
  </sheetData>
  <mergeCells count="2">
    <mergeCell ref="A3:F3"/>
    <mergeCell ref="B115:D115"/>
  </mergeCells>
  <phoneticPr fontId="0" type="noConversion"/>
  <pageMargins left="0.94488188976377963" right="0.15748031496062992" top="0.98425196850393704" bottom="0.98425196850393704" header="0.51181102362204722" footer="0.51181102362204722"/>
  <pageSetup paperSize="9" orientation="portrait" horizontalDpi="300" verticalDpi="300" r:id="rId1"/>
  <headerFooter alignWithMargins="0">
    <oddHeader>&amp;L&amp;11&amp;U"LUGAL"d.o.o. Split, Zlodrina poljana 1</oddHeader>
    <oddFooter>&amp;L&amp;8Građevina: Rekonstrukcija građevine PP Sinj&amp;R&amp;8Troškovnik&amp;10T.D. 412/03</oddFooter>
  </headerFooter>
  <rowBreaks count="2" manualBreakCount="2">
    <brk id="51" max="16383" man="1"/>
    <brk id="7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326"/>
  <sheetViews>
    <sheetView topLeftCell="A18" zoomScaleSheetLayoutView="75" workbookViewId="0">
      <selection activeCell="J32" sqref="J32"/>
    </sheetView>
  </sheetViews>
  <sheetFormatPr defaultRowHeight="12.75"/>
  <cols>
    <col min="1" max="1" width="3.28515625" style="128" customWidth="1"/>
    <col min="2" max="2" width="41.28515625" style="5" customWidth="1"/>
    <col min="3" max="3" width="9.140625" style="7" customWidth="1"/>
    <col min="4" max="4" width="11.7109375" style="6" customWidth="1"/>
    <col min="5" max="5" width="11.7109375" style="175" customWidth="1"/>
    <col min="6" max="6" width="13.140625" style="168" bestFit="1" customWidth="1"/>
    <col min="7" max="7" width="11.7109375" style="106" hidden="1" customWidth="1"/>
    <col min="8" max="8" width="10.28515625" style="160" bestFit="1" customWidth="1"/>
    <col min="9" max="9" width="14" style="160" bestFit="1" customWidth="1"/>
  </cols>
  <sheetData>
    <row r="1" spans="1:9" s="4" customFormat="1" ht="25.5" customHeight="1">
      <c r="A1" s="127" t="s">
        <v>283</v>
      </c>
      <c r="B1" s="2" t="s">
        <v>284</v>
      </c>
      <c r="C1" s="3" t="s">
        <v>285</v>
      </c>
      <c r="D1" s="3" t="s">
        <v>286</v>
      </c>
      <c r="E1" s="174" t="s">
        <v>288</v>
      </c>
      <c r="F1" s="185" t="s">
        <v>289</v>
      </c>
      <c r="G1" s="3" t="s">
        <v>288</v>
      </c>
      <c r="H1" s="159"/>
      <c r="I1" s="159"/>
    </row>
    <row r="2" spans="1:9" s="4" customFormat="1" ht="25.5" customHeight="1">
      <c r="A2" s="155"/>
      <c r="B2" s="156"/>
      <c r="C2" s="157"/>
      <c r="D2" s="157"/>
      <c r="E2" s="179"/>
      <c r="F2" s="179"/>
      <c r="G2" s="165"/>
      <c r="H2" s="159"/>
      <c r="I2" s="159"/>
    </row>
    <row r="4" spans="1:9" ht="12.75" customHeight="1">
      <c r="A4" s="1318" t="s">
        <v>834</v>
      </c>
      <c r="B4" s="1319"/>
      <c r="C4" s="1319"/>
      <c r="D4" s="1319"/>
      <c r="E4" s="1319"/>
      <c r="F4" s="1319"/>
      <c r="G4" s="163"/>
    </row>
    <row r="5" spans="1:9" ht="12.75" customHeight="1">
      <c r="A5" s="132"/>
      <c r="B5" s="28"/>
      <c r="C5" s="28"/>
      <c r="D5" s="28"/>
      <c r="E5" s="167"/>
      <c r="F5" s="167"/>
      <c r="G5" s="166"/>
    </row>
    <row r="6" spans="1:9" ht="51" customHeight="1">
      <c r="A6" s="132"/>
      <c r="B6" s="35" t="s">
        <v>1523</v>
      </c>
      <c r="C6" s="28"/>
      <c r="D6" s="28"/>
      <c r="E6" s="167"/>
      <c r="F6" s="167"/>
      <c r="G6" s="166"/>
    </row>
    <row r="7" spans="1:9" ht="12.75" customHeight="1">
      <c r="A7" s="132"/>
      <c r="B7" s="35" t="s">
        <v>1923</v>
      </c>
      <c r="C7" s="28"/>
      <c r="D7" s="28"/>
      <c r="E7" s="167"/>
      <c r="F7" s="167"/>
      <c r="G7" s="166"/>
    </row>
    <row r="8" spans="1:9" ht="12.75" customHeight="1">
      <c r="A8" s="132"/>
      <c r="B8" s="35" t="s">
        <v>1037</v>
      </c>
      <c r="C8" s="28"/>
      <c r="D8" s="28"/>
      <c r="E8" s="167"/>
      <c r="F8" s="167"/>
      <c r="G8" s="166"/>
    </row>
    <row r="9" spans="1:9" ht="51" customHeight="1">
      <c r="A9" s="132"/>
      <c r="B9" s="35" t="s">
        <v>1524</v>
      </c>
      <c r="C9" s="28"/>
      <c r="D9" s="28"/>
      <c r="E9" s="167"/>
      <c r="F9" s="167"/>
      <c r="G9" s="166"/>
    </row>
    <row r="10" spans="1:9" ht="25.5" customHeight="1">
      <c r="A10" s="132"/>
      <c r="B10" s="35" t="s">
        <v>1525</v>
      </c>
      <c r="C10" s="28"/>
      <c r="D10" s="28"/>
      <c r="E10" s="167"/>
      <c r="F10" s="167"/>
      <c r="G10" s="166"/>
    </row>
    <row r="11" spans="1:9" ht="25.5" customHeight="1">
      <c r="A11" s="132"/>
      <c r="B11" s="35" t="s">
        <v>1992</v>
      </c>
      <c r="C11" s="28"/>
      <c r="D11" s="28"/>
      <c r="E11" s="167"/>
      <c r="F11" s="167"/>
      <c r="G11" s="166"/>
    </row>
    <row r="12" spans="1:9" ht="51" customHeight="1">
      <c r="A12" s="132"/>
      <c r="B12" s="35" t="s">
        <v>1526</v>
      </c>
      <c r="C12" s="28"/>
      <c r="D12" s="28"/>
      <c r="E12" s="167"/>
      <c r="F12" s="167"/>
      <c r="G12" s="166"/>
    </row>
    <row r="13" spans="1:9" ht="51" customHeight="1">
      <c r="A13" s="132"/>
      <c r="B13" s="35" t="s">
        <v>1990</v>
      </c>
      <c r="C13" s="28"/>
      <c r="D13" s="28"/>
      <c r="E13" s="167"/>
      <c r="F13" s="167"/>
      <c r="G13" s="166"/>
    </row>
    <row r="14" spans="1:9" ht="114.75" customHeight="1">
      <c r="A14" s="132"/>
      <c r="B14" s="35" t="s">
        <v>384</v>
      </c>
      <c r="C14" s="28"/>
      <c r="D14" s="28"/>
      <c r="E14" s="167"/>
      <c r="F14" s="167"/>
      <c r="G14" s="166"/>
    </row>
    <row r="15" spans="1:9" ht="38.25" customHeight="1">
      <c r="A15" s="132"/>
      <c r="B15" s="35" t="s">
        <v>1757</v>
      </c>
      <c r="C15" s="28"/>
      <c r="D15" s="28"/>
      <c r="E15" s="167"/>
      <c r="F15" s="167"/>
      <c r="G15" s="166"/>
    </row>
    <row r="16" spans="1:9" ht="38.25" customHeight="1">
      <c r="A16" s="132"/>
      <c r="B16" s="35" t="s">
        <v>1668</v>
      </c>
      <c r="C16" s="28"/>
      <c r="D16" s="28"/>
      <c r="E16" s="167"/>
      <c r="F16" s="167"/>
      <c r="G16" s="166"/>
    </row>
    <row r="17" spans="1:7" ht="38.25" customHeight="1">
      <c r="A17" s="132"/>
      <c r="B17" s="35" t="s">
        <v>1669</v>
      </c>
      <c r="C17" s="28"/>
      <c r="D17" s="28"/>
      <c r="E17" s="167"/>
      <c r="F17" s="167"/>
      <c r="G17" s="166"/>
    </row>
    <row r="18" spans="1:7" ht="38.25" customHeight="1">
      <c r="A18" s="132"/>
      <c r="B18" s="35" t="s">
        <v>749</v>
      </c>
      <c r="C18" s="28"/>
      <c r="D18" s="28"/>
      <c r="E18" s="167"/>
      <c r="F18" s="167"/>
      <c r="G18" s="166"/>
    </row>
    <row r="19" spans="1:7" ht="12.75" customHeight="1">
      <c r="A19" s="132"/>
      <c r="B19" s="35" t="s">
        <v>1522</v>
      </c>
      <c r="C19" s="28"/>
      <c r="D19" s="28"/>
      <c r="E19" s="167"/>
      <c r="F19" s="167"/>
      <c r="G19" s="166"/>
    </row>
    <row r="20" spans="1:7" ht="12.75" customHeight="1">
      <c r="A20" s="132"/>
      <c r="B20" s="35"/>
      <c r="C20" s="28"/>
      <c r="D20" s="28"/>
      <c r="E20" s="167"/>
      <c r="F20" s="167"/>
      <c r="G20" s="166"/>
    </row>
    <row r="21" spans="1:7" ht="12.75" customHeight="1">
      <c r="A21" s="132"/>
      <c r="B21" s="35"/>
      <c r="C21" s="28"/>
      <c r="D21" s="28"/>
      <c r="E21" s="167"/>
      <c r="F21" s="167"/>
      <c r="G21" s="166"/>
    </row>
    <row r="22" spans="1:7" ht="12.75" customHeight="1">
      <c r="A22" s="132"/>
      <c r="B22" s="35"/>
      <c r="C22" s="28"/>
      <c r="D22" s="28"/>
      <c r="E22" s="167"/>
      <c r="F22" s="167"/>
      <c r="G22" s="166"/>
    </row>
    <row r="23" spans="1:7" ht="12.75" customHeight="1">
      <c r="A23" s="126" t="s">
        <v>287</v>
      </c>
      <c r="B23" s="33" t="s">
        <v>889</v>
      </c>
    </row>
    <row r="24" spans="1:7" ht="12.75" customHeight="1">
      <c r="A24" s="126"/>
      <c r="B24" s="33" t="s">
        <v>1100</v>
      </c>
    </row>
    <row r="25" spans="1:7" ht="12.75" customHeight="1">
      <c r="B25" s="19" t="s">
        <v>1715</v>
      </c>
    </row>
    <row r="26" spans="1:7" ht="12.75" customHeight="1">
      <c r="B26" s="19" t="s">
        <v>1120</v>
      </c>
    </row>
    <row r="27" spans="1:7" ht="12.75" customHeight="1">
      <c r="B27" s="5" t="s">
        <v>890</v>
      </c>
    </row>
    <row r="28" spans="1:7" ht="12.75" customHeight="1">
      <c r="B28" s="5" t="s">
        <v>1174</v>
      </c>
      <c r="G28" s="106">
        <v>1</v>
      </c>
    </row>
    <row r="29" spans="1:7" ht="12.75" customHeight="1">
      <c r="B29" s="29"/>
    </row>
    <row r="30" spans="1:7" ht="12.75" customHeight="1">
      <c r="B30" s="31" t="s">
        <v>1175</v>
      </c>
      <c r="C30" s="7" t="s">
        <v>1851</v>
      </c>
      <c r="E30" s="175">
        <f>ROUND(G30*$G$28,0)</f>
        <v>40</v>
      </c>
      <c r="F30" s="168">
        <f>+D30*E30</f>
        <v>0</v>
      </c>
      <c r="G30" s="106">
        <v>40</v>
      </c>
    </row>
    <row r="31" spans="1:7" ht="12.75" customHeight="1">
      <c r="B31" s="31"/>
      <c r="E31" s="175">
        <f t="shared" ref="E31:E94" si="0">ROUND(G31*$G$28,0)</f>
        <v>0</v>
      </c>
      <c r="F31" s="168">
        <f t="shared" ref="F31:F94" si="1">+D31*E31</f>
        <v>0</v>
      </c>
    </row>
    <row r="32" spans="1:7" ht="12.75" customHeight="1">
      <c r="B32" s="31"/>
      <c r="E32" s="175">
        <f t="shared" si="0"/>
        <v>0</v>
      </c>
      <c r="F32" s="168">
        <f t="shared" si="1"/>
        <v>0</v>
      </c>
    </row>
    <row r="33" spans="1:7" ht="12.75" customHeight="1">
      <c r="B33" s="31"/>
      <c r="E33" s="175">
        <f t="shared" si="0"/>
        <v>0</v>
      </c>
      <c r="F33" s="168">
        <f t="shared" si="1"/>
        <v>0</v>
      </c>
    </row>
    <row r="34" spans="1:7" ht="12.75" customHeight="1">
      <c r="A34" s="133"/>
      <c r="B34" s="34"/>
      <c r="E34" s="175">
        <f t="shared" si="0"/>
        <v>0</v>
      </c>
      <c r="F34" s="168">
        <f t="shared" si="1"/>
        <v>0</v>
      </c>
    </row>
    <row r="35" spans="1:7" ht="12.75" customHeight="1">
      <c r="A35" s="126" t="s">
        <v>290</v>
      </c>
      <c r="B35" s="123" t="s">
        <v>889</v>
      </c>
      <c r="E35" s="175">
        <f t="shared" si="0"/>
        <v>0</v>
      </c>
      <c r="F35" s="168">
        <f t="shared" si="1"/>
        <v>0</v>
      </c>
    </row>
    <row r="36" spans="1:7" ht="12.75" customHeight="1">
      <c r="A36" s="126"/>
      <c r="B36" s="33" t="s">
        <v>1261</v>
      </c>
      <c r="E36" s="175">
        <f t="shared" si="0"/>
        <v>0</v>
      </c>
      <c r="F36" s="168">
        <f t="shared" si="1"/>
        <v>0</v>
      </c>
    </row>
    <row r="37" spans="1:7" ht="12.75" customHeight="1">
      <c r="B37" s="19" t="s">
        <v>1715</v>
      </c>
      <c r="E37" s="175">
        <f t="shared" si="0"/>
        <v>0</v>
      </c>
      <c r="F37" s="168">
        <f t="shared" si="1"/>
        <v>0</v>
      </c>
    </row>
    <row r="38" spans="1:7" ht="12.75" customHeight="1">
      <c r="B38" s="19" t="s">
        <v>1120</v>
      </c>
      <c r="E38" s="175">
        <f t="shared" si="0"/>
        <v>0</v>
      </c>
      <c r="F38" s="168">
        <f t="shared" si="1"/>
        <v>0</v>
      </c>
    </row>
    <row r="39" spans="1:7" ht="12.75" customHeight="1">
      <c r="B39" s="5" t="s">
        <v>890</v>
      </c>
      <c r="E39" s="175">
        <f t="shared" si="0"/>
        <v>0</v>
      </c>
      <c r="F39" s="168">
        <f t="shared" si="1"/>
        <v>0</v>
      </c>
    </row>
    <row r="40" spans="1:7" ht="12.75" customHeight="1">
      <c r="B40" s="5" t="s">
        <v>1174</v>
      </c>
      <c r="E40" s="175">
        <f t="shared" si="0"/>
        <v>0</v>
      </c>
      <c r="F40" s="168">
        <f t="shared" si="1"/>
        <v>0</v>
      </c>
    </row>
    <row r="41" spans="1:7" ht="12.75" customHeight="1">
      <c r="B41" s="29"/>
      <c r="E41" s="175">
        <f t="shared" si="0"/>
        <v>0</v>
      </c>
      <c r="F41" s="168">
        <f t="shared" si="1"/>
        <v>0</v>
      </c>
    </row>
    <row r="42" spans="1:7" ht="12.75" customHeight="1">
      <c r="B42" s="31" t="s">
        <v>1175</v>
      </c>
      <c r="C42" s="7" t="s">
        <v>1851</v>
      </c>
      <c r="E42" s="175">
        <f t="shared" si="0"/>
        <v>40</v>
      </c>
      <c r="F42" s="168">
        <f t="shared" si="1"/>
        <v>0</v>
      </c>
      <c r="G42" s="106">
        <v>40</v>
      </c>
    </row>
    <row r="43" spans="1:7" ht="12.75" customHeight="1">
      <c r="A43" s="133"/>
      <c r="B43" s="34"/>
      <c r="E43" s="175">
        <f t="shared" si="0"/>
        <v>0</v>
      </c>
      <c r="F43" s="168">
        <f t="shared" si="1"/>
        <v>0</v>
      </c>
    </row>
    <row r="44" spans="1:7" ht="12.75" customHeight="1">
      <c r="A44" s="133"/>
      <c r="B44" s="34"/>
      <c r="E44" s="175">
        <f t="shared" si="0"/>
        <v>0</v>
      </c>
      <c r="F44" s="168">
        <f t="shared" si="1"/>
        <v>0</v>
      </c>
    </row>
    <row r="45" spans="1:7" ht="12.75" customHeight="1">
      <c r="A45" s="133"/>
      <c r="B45" s="34"/>
      <c r="E45" s="175">
        <f t="shared" si="0"/>
        <v>0</v>
      </c>
      <c r="F45" s="168">
        <f t="shared" si="1"/>
        <v>0</v>
      </c>
    </row>
    <row r="46" spans="1:7" ht="12.75" customHeight="1">
      <c r="A46" s="126" t="s">
        <v>300</v>
      </c>
      <c r="B46" s="123" t="s">
        <v>889</v>
      </c>
      <c r="E46" s="175">
        <f t="shared" si="0"/>
        <v>0</v>
      </c>
      <c r="F46" s="168">
        <f t="shared" si="1"/>
        <v>0</v>
      </c>
    </row>
    <row r="47" spans="1:7">
      <c r="B47" s="19" t="s">
        <v>1715</v>
      </c>
      <c r="E47" s="175">
        <f t="shared" si="0"/>
        <v>0</v>
      </c>
      <c r="F47" s="168">
        <f t="shared" si="1"/>
        <v>0</v>
      </c>
    </row>
    <row r="48" spans="1:7" ht="12.75" customHeight="1">
      <c r="B48" s="5" t="s">
        <v>890</v>
      </c>
      <c r="E48" s="175">
        <f t="shared" si="0"/>
        <v>0</v>
      </c>
      <c r="F48" s="168">
        <f t="shared" si="1"/>
        <v>0</v>
      </c>
    </row>
    <row r="49" spans="1:7" ht="12.75" customHeight="1">
      <c r="B49" s="5" t="s">
        <v>1174</v>
      </c>
      <c r="E49" s="175">
        <f t="shared" si="0"/>
        <v>0</v>
      </c>
      <c r="F49" s="168">
        <f t="shared" si="1"/>
        <v>0</v>
      </c>
    </row>
    <row r="50" spans="1:7" ht="12.75" customHeight="1">
      <c r="B50" s="136" t="s">
        <v>1122</v>
      </c>
      <c r="E50" s="175">
        <f t="shared" si="0"/>
        <v>0</v>
      </c>
      <c r="F50" s="168">
        <f t="shared" si="1"/>
        <v>0</v>
      </c>
    </row>
    <row r="51" spans="1:7" ht="12.75" customHeight="1">
      <c r="B51" s="29" t="s">
        <v>1119</v>
      </c>
      <c r="E51" s="175">
        <f t="shared" si="0"/>
        <v>0</v>
      </c>
      <c r="F51" s="168">
        <f t="shared" si="1"/>
        <v>0</v>
      </c>
    </row>
    <row r="52" spans="1:7" ht="12.75" customHeight="1">
      <c r="B52" s="137" t="s">
        <v>1121</v>
      </c>
      <c r="E52" s="175">
        <f t="shared" si="0"/>
        <v>0</v>
      </c>
      <c r="F52" s="168">
        <f t="shared" si="1"/>
        <v>0</v>
      </c>
    </row>
    <row r="53" spans="1:7" ht="12.75" customHeight="1">
      <c r="B53" s="31" t="s">
        <v>1262</v>
      </c>
      <c r="C53" s="7" t="s">
        <v>1851</v>
      </c>
      <c r="E53" s="175">
        <f t="shared" si="0"/>
        <v>40</v>
      </c>
      <c r="F53" s="168">
        <f t="shared" si="1"/>
        <v>0</v>
      </c>
      <c r="G53" s="106">
        <v>40</v>
      </c>
    </row>
    <row r="54" spans="1:7" ht="12.75" customHeight="1">
      <c r="B54" s="31"/>
      <c r="E54" s="175">
        <f t="shared" si="0"/>
        <v>0</v>
      </c>
      <c r="F54" s="168">
        <f t="shared" si="1"/>
        <v>0</v>
      </c>
    </row>
    <row r="55" spans="1:7" ht="12.75" customHeight="1">
      <c r="B55" s="31"/>
      <c r="E55" s="175">
        <f t="shared" si="0"/>
        <v>0</v>
      </c>
      <c r="F55" s="168">
        <f t="shared" si="1"/>
        <v>0</v>
      </c>
    </row>
    <row r="56" spans="1:7" ht="12.75" customHeight="1">
      <c r="E56" s="175">
        <f t="shared" si="0"/>
        <v>0</v>
      </c>
      <c r="F56" s="168">
        <f t="shared" si="1"/>
        <v>0</v>
      </c>
    </row>
    <row r="57" spans="1:7" ht="12.75" customHeight="1">
      <c r="A57" s="126" t="s">
        <v>301</v>
      </c>
      <c r="B57" s="32" t="s">
        <v>891</v>
      </c>
      <c r="E57" s="175">
        <f t="shared" si="0"/>
        <v>0</v>
      </c>
      <c r="F57" s="168">
        <f t="shared" si="1"/>
        <v>0</v>
      </c>
    </row>
    <row r="58" spans="1:7" ht="25.5">
      <c r="A58" s="126"/>
      <c r="B58" s="126" t="s">
        <v>1166</v>
      </c>
      <c r="E58" s="175">
        <f t="shared" si="0"/>
        <v>0</v>
      </c>
      <c r="F58" s="168">
        <f t="shared" si="1"/>
        <v>0</v>
      </c>
    </row>
    <row r="59" spans="1:7" ht="25.5" customHeight="1">
      <c r="B59" s="19" t="s">
        <v>1625</v>
      </c>
      <c r="E59" s="175">
        <f t="shared" si="0"/>
        <v>0</v>
      </c>
      <c r="F59" s="168">
        <f t="shared" si="1"/>
        <v>0</v>
      </c>
    </row>
    <row r="60" spans="1:7" ht="4.5" customHeight="1">
      <c r="E60" s="175">
        <f t="shared" si="0"/>
        <v>0</v>
      </c>
      <c r="F60" s="168">
        <f t="shared" si="1"/>
        <v>0</v>
      </c>
    </row>
    <row r="61" spans="1:7" ht="12.75" customHeight="1">
      <c r="B61" s="5" t="s">
        <v>1219</v>
      </c>
      <c r="D61" s="124"/>
      <c r="E61" s="175">
        <f t="shared" si="0"/>
        <v>0</v>
      </c>
      <c r="F61" s="168">
        <f t="shared" si="1"/>
        <v>0</v>
      </c>
    </row>
    <row r="62" spans="1:7" ht="5.25" customHeight="1">
      <c r="B62" s="22"/>
      <c r="D62" s="124"/>
      <c r="E62" s="175">
        <f t="shared" si="0"/>
        <v>0</v>
      </c>
      <c r="F62" s="168">
        <f t="shared" si="1"/>
        <v>0</v>
      </c>
    </row>
    <row r="63" spans="1:7" ht="12.75" customHeight="1">
      <c r="B63" s="19" t="s">
        <v>1167</v>
      </c>
      <c r="C63" s="7" t="s">
        <v>1851</v>
      </c>
      <c r="D63" s="124"/>
      <c r="E63" s="175">
        <f t="shared" si="0"/>
        <v>60</v>
      </c>
      <c r="F63" s="168">
        <f t="shared" si="1"/>
        <v>0</v>
      </c>
      <c r="G63" s="106">
        <v>60</v>
      </c>
    </row>
    <row r="64" spans="1:7" ht="3.75" customHeight="1">
      <c r="D64" s="124"/>
      <c r="E64" s="175">
        <f t="shared" si="0"/>
        <v>0</v>
      </c>
      <c r="F64" s="168">
        <f t="shared" si="1"/>
        <v>0</v>
      </c>
    </row>
    <row r="65" spans="1:7" ht="12.75" customHeight="1">
      <c r="B65" s="5" t="s">
        <v>1168</v>
      </c>
      <c r="C65" s="7" t="s">
        <v>1851</v>
      </c>
      <c r="D65" s="124"/>
      <c r="E65" s="175">
        <f t="shared" si="0"/>
        <v>60</v>
      </c>
      <c r="F65" s="168">
        <f t="shared" si="1"/>
        <v>0</v>
      </c>
      <c r="G65" s="106">
        <v>60</v>
      </c>
    </row>
    <row r="66" spans="1:7" ht="3.75" customHeight="1">
      <c r="D66" s="124"/>
      <c r="E66" s="175">
        <f t="shared" si="0"/>
        <v>0</v>
      </c>
      <c r="F66" s="168">
        <f t="shared" si="1"/>
        <v>0</v>
      </c>
    </row>
    <row r="67" spans="1:7" ht="12.75" customHeight="1">
      <c r="B67" s="5" t="s">
        <v>1169</v>
      </c>
      <c r="C67" s="7" t="s">
        <v>1851</v>
      </c>
      <c r="D67" s="124"/>
      <c r="E67" s="175">
        <f t="shared" si="0"/>
        <v>60</v>
      </c>
      <c r="F67" s="168">
        <f t="shared" si="1"/>
        <v>0</v>
      </c>
      <c r="G67" s="106">
        <v>60</v>
      </c>
    </row>
    <row r="68" spans="1:7" ht="3.75" customHeight="1">
      <c r="D68" s="124"/>
      <c r="E68" s="175">
        <f t="shared" si="0"/>
        <v>0</v>
      </c>
      <c r="F68" s="168">
        <f t="shared" si="1"/>
        <v>0</v>
      </c>
    </row>
    <row r="69" spans="1:7" ht="12.75" customHeight="1">
      <c r="B69" s="5" t="s">
        <v>1170</v>
      </c>
      <c r="C69" s="7" t="s">
        <v>1851</v>
      </c>
      <c r="D69" s="124"/>
      <c r="E69" s="175">
        <f t="shared" si="0"/>
        <v>60</v>
      </c>
      <c r="F69" s="168">
        <f t="shared" si="1"/>
        <v>0</v>
      </c>
      <c r="G69" s="106">
        <v>60</v>
      </c>
    </row>
    <row r="70" spans="1:7" ht="3.75" customHeight="1">
      <c r="D70" s="124"/>
      <c r="E70" s="175">
        <f t="shared" si="0"/>
        <v>0</v>
      </c>
      <c r="F70" s="168">
        <f t="shared" si="1"/>
        <v>0</v>
      </c>
    </row>
    <row r="71" spans="1:7" ht="12.75" customHeight="1">
      <c r="B71" s="5" t="s">
        <v>1171</v>
      </c>
      <c r="C71" s="7" t="s">
        <v>1851</v>
      </c>
      <c r="D71" s="124"/>
      <c r="E71" s="175">
        <f t="shared" si="0"/>
        <v>60</v>
      </c>
      <c r="F71" s="168">
        <f t="shared" si="1"/>
        <v>0</v>
      </c>
      <c r="G71" s="106">
        <v>60</v>
      </c>
    </row>
    <row r="72" spans="1:7" ht="12.75" customHeight="1">
      <c r="B72" s="22"/>
      <c r="D72" s="124"/>
      <c r="E72" s="175">
        <f t="shared" si="0"/>
        <v>0</v>
      </c>
    </row>
    <row r="73" spans="1:7" ht="12.75" customHeight="1">
      <c r="B73" s="22"/>
      <c r="D73" s="124"/>
      <c r="E73" s="175">
        <f t="shared" si="0"/>
        <v>0</v>
      </c>
      <c r="F73" s="168">
        <f t="shared" si="1"/>
        <v>0</v>
      </c>
    </row>
    <row r="74" spans="1:7" ht="12.75" customHeight="1">
      <c r="B74" s="19"/>
      <c r="D74" s="124"/>
      <c r="E74" s="175">
        <f t="shared" si="0"/>
        <v>0</v>
      </c>
      <c r="F74" s="168">
        <f t="shared" si="1"/>
        <v>0</v>
      </c>
    </row>
    <row r="75" spans="1:7" ht="12.75" customHeight="1">
      <c r="A75" s="126" t="s">
        <v>305</v>
      </c>
      <c r="B75" s="131" t="s">
        <v>1751</v>
      </c>
      <c r="E75" s="175">
        <f t="shared" si="0"/>
        <v>0</v>
      </c>
      <c r="F75" s="168">
        <f t="shared" si="1"/>
        <v>0</v>
      </c>
    </row>
    <row r="76" spans="1:7" ht="25.5" customHeight="1">
      <c r="B76" s="19" t="s">
        <v>1625</v>
      </c>
      <c r="E76" s="175">
        <f t="shared" si="0"/>
        <v>0</v>
      </c>
      <c r="F76" s="168">
        <f t="shared" si="1"/>
        <v>0</v>
      </c>
    </row>
    <row r="77" spans="1:7" ht="12.75" customHeight="1">
      <c r="B77" s="5" t="s">
        <v>1219</v>
      </c>
      <c r="E77" s="175">
        <f t="shared" si="0"/>
        <v>0</v>
      </c>
      <c r="F77" s="168">
        <f t="shared" si="1"/>
        <v>0</v>
      </c>
    </row>
    <row r="78" spans="1:7" ht="12.75" customHeight="1">
      <c r="B78" s="5" t="s">
        <v>1257</v>
      </c>
      <c r="E78" s="175">
        <f t="shared" si="0"/>
        <v>0</v>
      </c>
      <c r="F78" s="168">
        <f t="shared" si="1"/>
        <v>0</v>
      </c>
    </row>
    <row r="79" spans="1:7" ht="12.75" customHeight="1">
      <c r="B79" s="31" t="s">
        <v>1260</v>
      </c>
      <c r="C79" s="7" t="s">
        <v>1851</v>
      </c>
      <c r="E79" s="175">
        <f t="shared" si="0"/>
        <v>60</v>
      </c>
      <c r="F79" s="168">
        <f t="shared" si="1"/>
        <v>0</v>
      </c>
      <c r="G79" s="106">
        <v>60</v>
      </c>
    </row>
    <row r="80" spans="1:7" ht="12.75" customHeight="1">
      <c r="B80" s="5" t="s">
        <v>1256</v>
      </c>
      <c r="E80" s="175">
        <f t="shared" si="0"/>
        <v>0</v>
      </c>
      <c r="F80" s="168">
        <f t="shared" si="1"/>
        <v>0</v>
      </c>
    </row>
    <row r="81" spans="1:7" ht="12.75" customHeight="1">
      <c r="B81" s="31" t="s">
        <v>1260</v>
      </c>
      <c r="C81" s="7" t="s">
        <v>1851</v>
      </c>
      <c r="E81" s="175">
        <f t="shared" si="0"/>
        <v>60</v>
      </c>
      <c r="F81" s="168">
        <f t="shared" si="1"/>
        <v>0</v>
      </c>
      <c r="G81" s="106">
        <v>60</v>
      </c>
    </row>
    <row r="82" spans="1:7" ht="12.75" customHeight="1">
      <c r="B82" s="19" t="s">
        <v>1258</v>
      </c>
      <c r="E82" s="175">
        <f t="shared" si="0"/>
        <v>0</v>
      </c>
      <c r="F82" s="168">
        <f t="shared" si="1"/>
        <v>0</v>
      </c>
    </row>
    <row r="83" spans="1:7" ht="12.75" customHeight="1">
      <c r="B83" s="31" t="s">
        <v>136</v>
      </c>
      <c r="C83" s="7" t="s">
        <v>1851</v>
      </c>
      <c r="E83" s="175">
        <f t="shared" si="0"/>
        <v>60</v>
      </c>
      <c r="F83" s="168">
        <f t="shared" si="1"/>
        <v>0</v>
      </c>
      <c r="G83" s="106">
        <v>60</v>
      </c>
    </row>
    <row r="84" spans="1:7" ht="12.75" customHeight="1">
      <c r="B84" s="19" t="s">
        <v>971</v>
      </c>
      <c r="E84" s="175">
        <f t="shared" si="0"/>
        <v>0</v>
      </c>
      <c r="F84" s="168">
        <f t="shared" si="1"/>
        <v>0</v>
      </c>
    </row>
    <row r="85" spans="1:7" ht="12.75" customHeight="1">
      <c r="B85" s="19" t="s">
        <v>1259</v>
      </c>
      <c r="C85" s="7" t="s">
        <v>1851</v>
      </c>
      <c r="E85" s="175">
        <f t="shared" si="0"/>
        <v>60</v>
      </c>
      <c r="F85" s="168">
        <f t="shared" si="1"/>
        <v>0</v>
      </c>
      <c r="G85" s="106">
        <v>60</v>
      </c>
    </row>
    <row r="86" spans="1:7" ht="12.75" customHeight="1">
      <c r="B86" s="19"/>
      <c r="E86" s="175">
        <f t="shared" si="0"/>
        <v>0</v>
      </c>
      <c r="F86" s="168">
        <f t="shared" si="1"/>
        <v>0</v>
      </c>
    </row>
    <row r="87" spans="1:7" ht="12.75" customHeight="1">
      <c r="B87" s="19"/>
      <c r="E87" s="175">
        <f t="shared" si="0"/>
        <v>0</v>
      </c>
      <c r="F87" s="168">
        <f t="shared" si="1"/>
        <v>0</v>
      </c>
    </row>
    <row r="88" spans="1:7" ht="12.75" customHeight="1">
      <c r="B88" s="19"/>
      <c r="E88" s="175">
        <f t="shared" si="0"/>
        <v>0</v>
      </c>
      <c r="F88" s="168">
        <f t="shared" si="1"/>
        <v>0</v>
      </c>
    </row>
    <row r="89" spans="1:7" ht="12.75" customHeight="1">
      <c r="B89" s="19"/>
      <c r="E89" s="175">
        <f t="shared" si="0"/>
        <v>0</v>
      </c>
      <c r="F89" s="168">
        <f t="shared" si="1"/>
        <v>0</v>
      </c>
    </row>
    <row r="90" spans="1:7" ht="51" customHeight="1">
      <c r="A90" s="126" t="s">
        <v>1501</v>
      </c>
      <c r="B90" s="33" t="s">
        <v>1671</v>
      </c>
      <c r="E90" s="175">
        <f t="shared" si="0"/>
        <v>0</v>
      </c>
      <c r="F90" s="168">
        <f t="shared" si="1"/>
        <v>0</v>
      </c>
    </row>
    <row r="91" spans="1:7" ht="38.25" customHeight="1">
      <c r="B91" s="19" t="s">
        <v>46</v>
      </c>
      <c r="E91" s="175">
        <f t="shared" si="0"/>
        <v>0</v>
      </c>
      <c r="F91" s="168">
        <f t="shared" si="1"/>
        <v>0</v>
      </c>
    </row>
    <row r="92" spans="1:7" ht="6" customHeight="1">
      <c r="E92" s="175">
        <f t="shared" si="0"/>
        <v>0</v>
      </c>
      <c r="F92" s="168">
        <f t="shared" si="1"/>
        <v>0</v>
      </c>
    </row>
    <row r="93" spans="1:7" ht="12.75" customHeight="1">
      <c r="B93" s="5" t="s">
        <v>47</v>
      </c>
      <c r="C93" s="7" t="s">
        <v>1851</v>
      </c>
      <c r="E93" s="175">
        <f t="shared" si="0"/>
        <v>130</v>
      </c>
      <c r="F93" s="168">
        <f t="shared" si="1"/>
        <v>0</v>
      </c>
      <c r="G93" s="106">
        <v>130</v>
      </c>
    </row>
    <row r="94" spans="1:7" ht="12.75" customHeight="1">
      <c r="E94" s="175">
        <f t="shared" si="0"/>
        <v>0</v>
      </c>
      <c r="F94" s="168">
        <f t="shared" si="1"/>
        <v>0</v>
      </c>
    </row>
    <row r="95" spans="1:7" ht="12.75" customHeight="1">
      <c r="E95" s="175">
        <f t="shared" ref="E95:E153" si="2">ROUND(G95*$G$28,0)</f>
        <v>0</v>
      </c>
      <c r="F95" s="168">
        <f t="shared" ref="F95:F154" si="3">+D95*E95</f>
        <v>0</v>
      </c>
    </row>
    <row r="96" spans="1:7" ht="12.75" customHeight="1">
      <c r="E96" s="175">
        <f t="shared" si="2"/>
        <v>0</v>
      </c>
      <c r="F96" s="168">
        <f t="shared" si="3"/>
        <v>0</v>
      </c>
    </row>
    <row r="97" spans="1:7" ht="25.5" customHeight="1">
      <c r="A97" s="34" t="s">
        <v>1502</v>
      </c>
      <c r="B97" s="33" t="s">
        <v>1141</v>
      </c>
      <c r="E97" s="175">
        <f t="shared" si="2"/>
        <v>0</v>
      </c>
      <c r="F97" s="168">
        <f t="shared" si="3"/>
        <v>0</v>
      </c>
    </row>
    <row r="98" spans="1:7" ht="38.25" customHeight="1">
      <c r="B98" s="19" t="s">
        <v>926</v>
      </c>
      <c r="E98" s="175">
        <f t="shared" si="2"/>
        <v>0</v>
      </c>
      <c r="F98" s="168">
        <f t="shared" si="3"/>
        <v>0</v>
      </c>
    </row>
    <row r="99" spans="1:7" ht="6" customHeight="1">
      <c r="E99" s="175">
        <f t="shared" si="2"/>
        <v>0</v>
      </c>
      <c r="F99" s="168">
        <f t="shared" si="3"/>
        <v>0</v>
      </c>
    </row>
    <row r="100" spans="1:7" ht="12.75" customHeight="1">
      <c r="B100" s="5" t="s">
        <v>1672</v>
      </c>
      <c r="C100" s="7" t="s">
        <v>1851</v>
      </c>
      <c r="E100" s="175">
        <f t="shared" si="2"/>
        <v>25</v>
      </c>
      <c r="F100" s="168">
        <f t="shared" si="3"/>
        <v>0</v>
      </c>
      <c r="G100" s="106">
        <v>25</v>
      </c>
    </row>
    <row r="101" spans="1:7" ht="12.75" customHeight="1">
      <c r="E101" s="175">
        <f t="shared" si="2"/>
        <v>0</v>
      </c>
      <c r="F101" s="168">
        <f t="shared" si="3"/>
        <v>0</v>
      </c>
    </row>
    <row r="102" spans="1:7" ht="12.75" customHeight="1">
      <c r="E102" s="175">
        <f t="shared" si="2"/>
        <v>0</v>
      </c>
      <c r="F102" s="168">
        <f t="shared" si="3"/>
        <v>0</v>
      </c>
    </row>
    <row r="103" spans="1:7" ht="12.75" customHeight="1">
      <c r="B103" s="19"/>
      <c r="E103" s="175">
        <f t="shared" si="2"/>
        <v>0</v>
      </c>
      <c r="F103" s="168">
        <f t="shared" si="3"/>
        <v>0</v>
      </c>
    </row>
    <row r="104" spans="1:7" ht="25.5" customHeight="1">
      <c r="A104" s="126" t="s">
        <v>1506</v>
      </c>
      <c r="B104" s="123" t="s">
        <v>1123</v>
      </c>
      <c r="E104" s="175">
        <f t="shared" si="2"/>
        <v>0</v>
      </c>
      <c r="F104" s="168">
        <f t="shared" si="3"/>
        <v>0</v>
      </c>
    </row>
    <row r="105" spans="1:7" ht="38.25" customHeight="1">
      <c r="B105" s="19" t="s">
        <v>926</v>
      </c>
      <c r="E105" s="175">
        <f t="shared" si="2"/>
        <v>0</v>
      </c>
      <c r="F105" s="168">
        <f t="shared" si="3"/>
        <v>0</v>
      </c>
    </row>
    <row r="106" spans="1:7" ht="6" customHeight="1">
      <c r="B106" s="19"/>
      <c r="E106" s="175">
        <f t="shared" si="2"/>
        <v>0</v>
      </c>
      <c r="F106" s="168">
        <f t="shared" si="3"/>
        <v>0</v>
      </c>
    </row>
    <row r="107" spans="1:7" ht="12.75" customHeight="1">
      <c r="B107" s="5" t="s">
        <v>1672</v>
      </c>
      <c r="C107" s="7" t="s">
        <v>1851</v>
      </c>
      <c r="E107" s="175">
        <f t="shared" si="2"/>
        <v>25</v>
      </c>
      <c r="F107" s="168">
        <f t="shared" si="3"/>
        <v>0</v>
      </c>
      <c r="G107" s="106">
        <v>25</v>
      </c>
    </row>
    <row r="108" spans="1:7" ht="12.75" customHeight="1">
      <c r="B108" s="19"/>
      <c r="E108" s="175">
        <f t="shared" si="2"/>
        <v>0</v>
      </c>
      <c r="F108" s="168">
        <f t="shared" si="3"/>
        <v>0</v>
      </c>
    </row>
    <row r="109" spans="1:7" ht="12.75" customHeight="1">
      <c r="B109" s="19"/>
      <c r="E109" s="175">
        <f t="shared" si="2"/>
        <v>0</v>
      </c>
      <c r="F109" s="168">
        <f t="shared" si="3"/>
        <v>0</v>
      </c>
    </row>
    <row r="110" spans="1:7" ht="12.75" customHeight="1">
      <c r="B110" s="19"/>
      <c r="E110" s="175">
        <f t="shared" si="2"/>
        <v>0</v>
      </c>
      <c r="F110" s="168">
        <f t="shared" si="3"/>
        <v>0</v>
      </c>
    </row>
    <row r="111" spans="1:7" ht="12.75" customHeight="1">
      <c r="B111" s="19"/>
      <c r="E111" s="175">
        <f t="shared" si="2"/>
        <v>0</v>
      </c>
      <c r="F111" s="168">
        <f t="shared" si="3"/>
        <v>0</v>
      </c>
    </row>
    <row r="112" spans="1:7" ht="38.25" customHeight="1">
      <c r="A112" s="126" t="s">
        <v>979</v>
      </c>
      <c r="B112" s="130" t="s">
        <v>1142</v>
      </c>
      <c r="E112" s="175">
        <f t="shared" si="2"/>
        <v>0</v>
      </c>
      <c r="F112" s="168">
        <f t="shared" si="3"/>
        <v>0</v>
      </c>
    </row>
    <row r="113" spans="1:9" ht="12.75" customHeight="1">
      <c r="B113" s="19" t="s">
        <v>1143</v>
      </c>
      <c r="E113" s="175">
        <f t="shared" si="2"/>
        <v>0</v>
      </c>
      <c r="F113" s="168">
        <f t="shared" si="3"/>
        <v>0</v>
      </c>
    </row>
    <row r="114" spans="1:9" ht="12.75" customHeight="1">
      <c r="B114" s="19" t="s">
        <v>47</v>
      </c>
      <c r="C114" s="7" t="s">
        <v>1851</v>
      </c>
      <c r="E114" s="175">
        <f t="shared" si="2"/>
        <v>120</v>
      </c>
      <c r="F114" s="168">
        <f t="shared" si="3"/>
        <v>0</v>
      </c>
      <c r="G114" s="106">
        <v>120</v>
      </c>
    </row>
    <row r="115" spans="1:9" ht="12.75" customHeight="1">
      <c r="B115" s="19"/>
      <c r="E115" s="175">
        <f t="shared" si="2"/>
        <v>0</v>
      </c>
      <c r="F115" s="168">
        <f t="shared" si="3"/>
        <v>0</v>
      </c>
    </row>
    <row r="116" spans="1:9" ht="12.75" customHeight="1">
      <c r="B116" s="19"/>
      <c r="E116" s="175">
        <f t="shared" si="2"/>
        <v>0</v>
      </c>
      <c r="F116" s="168">
        <f t="shared" si="3"/>
        <v>0</v>
      </c>
    </row>
    <row r="117" spans="1:9" ht="12.75" customHeight="1">
      <c r="B117" s="19"/>
      <c r="E117" s="175">
        <f t="shared" si="2"/>
        <v>0</v>
      </c>
      <c r="F117" s="168">
        <f t="shared" si="3"/>
        <v>0</v>
      </c>
    </row>
    <row r="118" spans="1:9" ht="25.5">
      <c r="A118" s="129" t="s">
        <v>680</v>
      </c>
      <c r="B118" s="171" t="s">
        <v>1197</v>
      </c>
      <c r="E118" s="175">
        <f t="shared" si="2"/>
        <v>0</v>
      </c>
      <c r="F118" s="168">
        <f t="shared" si="3"/>
        <v>0</v>
      </c>
    </row>
    <row r="119" spans="1:9" ht="12.75" customHeight="1">
      <c r="A119" s="129"/>
      <c r="B119" s="19" t="s">
        <v>975</v>
      </c>
      <c r="E119" s="175">
        <f t="shared" si="2"/>
        <v>0</v>
      </c>
      <c r="F119" s="168">
        <f t="shared" si="3"/>
        <v>0</v>
      </c>
    </row>
    <row r="120" spans="1:9" ht="38.25">
      <c r="A120" s="129"/>
      <c r="B120" s="19" t="s">
        <v>776</v>
      </c>
      <c r="E120" s="175">
        <f t="shared" si="2"/>
        <v>0</v>
      </c>
      <c r="F120" s="168">
        <f t="shared" si="3"/>
        <v>0</v>
      </c>
    </row>
    <row r="121" spans="1:9" ht="12.75" customHeight="1">
      <c r="A121" s="129"/>
      <c r="B121" s="19" t="s">
        <v>47</v>
      </c>
      <c r="C121" s="7" t="s">
        <v>1851</v>
      </c>
      <c r="E121" s="175">
        <f t="shared" si="2"/>
        <v>120</v>
      </c>
      <c r="F121" s="168">
        <f t="shared" si="3"/>
        <v>0</v>
      </c>
      <c r="G121" s="106">
        <v>120</v>
      </c>
    </row>
    <row r="122" spans="1:9" ht="25.5">
      <c r="A122" s="129"/>
      <c r="B122" s="170" t="s">
        <v>579</v>
      </c>
      <c r="C122" s="7" t="s">
        <v>1851</v>
      </c>
      <c r="E122" s="175">
        <f t="shared" si="2"/>
        <v>400</v>
      </c>
      <c r="F122" s="168">
        <f t="shared" si="3"/>
        <v>0</v>
      </c>
      <c r="G122" s="106">
        <v>400</v>
      </c>
      <c r="I122" s="160">
        <f>+H122*E122</f>
        <v>0</v>
      </c>
    </row>
    <row r="123" spans="1:9">
      <c r="A123" s="129"/>
      <c r="B123" s="19"/>
      <c r="E123" s="175">
        <f t="shared" si="2"/>
        <v>0</v>
      </c>
      <c r="F123" s="168">
        <f t="shared" si="3"/>
        <v>0</v>
      </c>
    </row>
    <row r="124" spans="1:9">
      <c r="A124" s="129"/>
      <c r="B124" s="19"/>
      <c r="E124" s="175">
        <f t="shared" si="2"/>
        <v>0</v>
      </c>
      <c r="F124" s="168">
        <f t="shared" si="3"/>
        <v>0</v>
      </c>
    </row>
    <row r="125" spans="1:9">
      <c r="A125" s="129"/>
      <c r="B125" s="19"/>
      <c r="E125" s="175">
        <f t="shared" si="2"/>
        <v>0</v>
      </c>
      <c r="F125" s="168">
        <f t="shared" si="3"/>
        <v>0</v>
      </c>
    </row>
    <row r="126" spans="1:9" ht="38.25" customHeight="1">
      <c r="A126" s="126" t="s">
        <v>681</v>
      </c>
      <c r="B126" s="130" t="s">
        <v>777</v>
      </c>
      <c r="E126" s="175">
        <f t="shared" si="2"/>
        <v>0</v>
      </c>
      <c r="F126" s="168">
        <f t="shared" si="3"/>
        <v>0</v>
      </c>
      <c r="I126" s="161"/>
    </row>
    <row r="127" spans="1:9" ht="51" customHeight="1">
      <c r="B127" s="19" t="s">
        <v>778</v>
      </c>
      <c r="E127" s="175">
        <f t="shared" si="2"/>
        <v>0</v>
      </c>
      <c r="F127" s="168">
        <f t="shared" si="3"/>
        <v>0</v>
      </c>
    </row>
    <row r="128" spans="1:9" ht="6" customHeight="1">
      <c r="B128" s="19"/>
      <c r="E128" s="175">
        <f t="shared" si="2"/>
        <v>0</v>
      </c>
      <c r="F128" s="168">
        <f t="shared" si="3"/>
        <v>0</v>
      </c>
    </row>
    <row r="129" spans="1:7" ht="25.5" customHeight="1">
      <c r="B129" s="19" t="s">
        <v>779</v>
      </c>
      <c r="C129" s="7" t="s">
        <v>1505</v>
      </c>
      <c r="D129" s="23"/>
      <c r="E129" s="175">
        <f t="shared" si="2"/>
        <v>21</v>
      </c>
      <c r="F129" s="168">
        <f t="shared" si="3"/>
        <v>0</v>
      </c>
      <c r="G129" s="106">
        <v>21</v>
      </c>
    </row>
    <row r="130" spans="1:7" ht="12.75" customHeight="1">
      <c r="B130" s="19"/>
      <c r="D130" s="23"/>
      <c r="E130" s="175">
        <f t="shared" si="2"/>
        <v>0</v>
      </c>
      <c r="F130" s="168">
        <f t="shared" si="3"/>
        <v>0</v>
      </c>
    </row>
    <row r="131" spans="1:7" ht="12.75" customHeight="1">
      <c r="B131" s="19"/>
      <c r="D131" s="23"/>
      <c r="E131" s="175">
        <f t="shared" si="2"/>
        <v>0</v>
      </c>
      <c r="F131" s="168">
        <f t="shared" si="3"/>
        <v>0</v>
      </c>
    </row>
    <row r="132" spans="1:7" ht="12.75" customHeight="1">
      <c r="B132" s="19"/>
      <c r="D132" s="23"/>
      <c r="E132" s="175">
        <f t="shared" si="2"/>
        <v>0</v>
      </c>
      <c r="F132" s="168">
        <f t="shared" si="3"/>
        <v>0</v>
      </c>
    </row>
    <row r="133" spans="1:7" ht="12.75" customHeight="1">
      <c r="B133" s="19"/>
      <c r="E133" s="175">
        <f t="shared" si="2"/>
        <v>0</v>
      </c>
      <c r="F133" s="168">
        <f t="shared" si="3"/>
        <v>0</v>
      </c>
    </row>
    <row r="134" spans="1:7" ht="25.5" customHeight="1">
      <c r="A134" s="39" t="s">
        <v>868</v>
      </c>
      <c r="B134" s="130" t="s">
        <v>1928</v>
      </c>
      <c r="E134" s="175">
        <f t="shared" si="2"/>
        <v>0</v>
      </c>
      <c r="F134" s="168">
        <f t="shared" si="3"/>
        <v>0</v>
      </c>
    </row>
    <row r="135" spans="1:7" ht="38.25">
      <c r="B135" s="19" t="s">
        <v>1220</v>
      </c>
      <c r="E135" s="175">
        <f t="shared" si="2"/>
        <v>0</v>
      </c>
      <c r="F135" s="168">
        <f t="shared" si="3"/>
        <v>0</v>
      </c>
    </row>
    <row r="136" spans="1:7">
      <c r="B136" s="19" t="s">
        <v>1714</v>
      </c>
      <c r="E136" s="175">
        <f t="shared" si="2"/>
        <v>0</v>
      </c>
      <c r="F136" s="168">
        <f t="shared" si="3"/>
        <v>0</v>
      </c>
    </row>
    <row r="137" spans="1:7" ht="12.75" customHeight="1">
      <c r="B137" s="19" t="s">
        <v>1688</v>
      </c>
      <c r="E137" s="175">
        <f t="shared" si="2"/>
        <v>0</v>
      </c>
      <c r="F137" s="168">
        <f t="shared" si="3"/>
        <v>0</v>
      </c>
    </row>
    <row r="138" spans="1:7" ht="12.75" customHeight="1">
      <c r="B138" s="19" t="s">
        <v>122</v>
      </c>
      <c r="C138" s="7" t="s">
        <v>1505</v>
      </c>
      <c r="E138" s="175">
        <f t="shared" si="2"/>
        <v>50</v>
      </c>
      <c r="F138" s="168">
        <f t="shared" si="3"/>
        <v>0</v>
      </c>
      <c r="G138" s="106">
        <v>50</v>
      </c>
    </row>
    <row r="139" spans="1:7" ht="12.75" customHeight="1">
      <c r="B139" s="19"/>
      <c r="E139" s="175">
        <f t="shared" si="2"/>
        <v>0</v>
      </c>
      <c r="F139" s="168">
        <f t="shared" si="3"/>
        <v>0</v>
      </c>
    </row>
    <row r="140" spans="1:7" ht="12.75" customHeight="1">
      <c r="B140" s="19"/>
      <c r="E140" s="175">
        <f t="shared" si="2"/>
        <v>0</v>
      </c>
      <c r="F140" s="168">
        <f t="shared" si="3"/>
        <v>0</v>
      </c>
    </row>
    <row r="141" spans="1:7" ht="25.5">
      <c r="A141" s="39" t="s">
        <v>1338</v>
      </c>
      <c r="B141" s="130" t="s">
        <v>973</v>
      </c>
      <c r="E141" s="175">
        <f t="shared" si="2"/>
        <v>0</v>
      </c>
      <c r="F141" s="168">
        <f t="shared" si="3"/>
        <v>0</v>
      </c>
    </row>
    <row r="142" spans="1:7" ht="38.25">
      <c r="B142" s="19" t="s">
        <v>974</v>
      </c>
      <c r="E142" s="175">
        <f t="shared" si="2"/>
        <v>0</v>
      </c>
      <c r="F142" s="168">
        <f t="shared" si="3"/>
        <v>0</v>
      </c>
    </row>
    <row r="143" spans="1:7">
      <c r="B143" s="19" t="s">
        <v>1688</v>
      </c>
      <c r="E143" s="175">
        <f t="shared" si="2"/>
        <v>0</v>
      </c>
      <c r="F143" s="168">
        <f t="shared" si="3"/>
        <v>0</v>
      </c>
    </row>
    <row r="144" spans="1:7">
      <c r="B144" s="19" t="s">
        <v>122</v>
      </c>
      <c r="C144" s="7" t="s">
        <v>1505</v>
      </c>
      <c r="E144" s="175">
        <f t="shared" si="2"/>
        <v>50</v>
      </c>
      <c r="F144" s="168">
        <f t="shared" si="3"/>
        <v>0</v>
      </c>
      <c r="G144" s="106">
        <v>50</v>
      </c>
    </row>
    <row r="145" spans="1:9">
      <c r="B145" s="19"/>
      <c r="E145" s="175">
        <f t="shared" si="2"/>
        <v>0</v>
      </c>
      <c r="F145" s="168">
        <f t="shared" si="3"/>
        <v>0</v>
      </c>
    </row>
    <row r="146" spans="1:9">
      <c r="B146" s="19"/>
      <c r="E146" s="175">
        <f t="shared" si="2"/>
        <v>0</v>
      </c>
      <c r="F146" s="168">
        <f t="shared" si="3"/>
        <v>0</v>
      </c>
    </row>
    <row r="147" spans="1:9" ht="12.75" customHeight="1">
      <c r="A147" s="148" t="s">
        <v>885</v>
      </c>
      <c r="B147" s="33" t="s">
        <v>619</v>
      </c>
      <c r="E147" s="175">
        <f t="shared" si="2"/>
        <v>0</v>
      </c>
      <c r="F147" s="168">
        <f t="shared" si="3"/>
        <v>0</v>
      </c>
    </row>
    <row r="148" spans="1:9" ht="38.25">
      <c r="A148" s="147"/>
      <c r="B148" s="19" t="s">
        <v>1198</v>
      </c>
      <c r="E148" s="175">
        <f t="shared" si="2"/>
        <v>0</v>
      </c>
      <c r="F148" s="168">
        <f t="shared" si="3"/>
        <v>0</v>
      </c>
    </row>
    <row r="149" spans="1:9">
      <c r="A149" s="147"/>
      <c r="B149" s="19" t="s">
        <v>1883</v>
      </c>
      <c r="C149" s="7" t="s">
        <v>1505</v>
      </c>
      <c r="E149" s="175">
        <f t="shared" si="2"/>
        <v>25</v>
      </c>
      <c r="F149" s="168">
        <f t="shared" si="3"/>
        <v>0</v>
      </c>
      <c r="G149" s="106">
        <v>25</v>
      </c>
    </row>
    <row r="150" spans="1:9">
      <c r="A150" s="147"/>
      <c r="B150" s="19"/>
      <c r="E150" s="175">
        <f t="shared" si="2"/>
        <v>0</v>
      </c>
      <c r="F150" s="168">
        <f t="shared" si="3"/>
        <v>0</v>
      </c>
    </row>
    <row r="151" spans="1:9" ht="12.75" customHeight="1">
      <c r="B151" s="19"/>
      <c r="E151" s="175">
        <f t="shared" si="2"/>
        <v>0</v>
      </c>
      <c r="F151" s="168">
        <f t="shared" si="3"/>
        <v>0</v>
      </c>
    </row>
    <row r="152" spans="1:9" ht="12.75" customHeight="1">
      <c r="A152" s="151" t="s">
        <v>888</v>
      </c>
      <c r="B152" s="130" t="s">
        <v>1687</v>
      </c>
      <c r="E152" s="175">
        <f t="shared" si="2"/>
        <v>0</v>
      </c>
      <c r="F152" s="168">
        <f t="shared" si="3"/>
        <v>0</v>
      </c>
    </row>
    <row r="153" spans="1:9" ht="63.75" customHeight="1">
      <c r="A153" s="152"/>
      <c r="B153" s="120" t="s">
        <v>467</v>
      </c>
      <c r="E153" s="175">
        <f t="shared" si="2"/>
        <v>0</v>
      </c>
      <c r="F153" s="168">
        <f t="shared" si="3"/>
        <v>0</v>
      </c>
    </row>
    <row r="154" spans="1:9" ht="25.5" customHeight="1">
      <c r="B154" s="19" t="s">
        <v>468</v>
      </c>
      <c r="C154" s="7" t="s">
        <v>1851</v>
      </c>
      <c r="E154" s="175">
        <v>20</v>
      </c>
      <c r="F154" s="168">
        <f t="shared" si="3"/>
        <v>0</v>
      </c>
      <c r="G154" s="106">
        <v>30</v>
      </c>
    </row>
    <row r="155" spans="1:9" ht="12.75" customHeight="1">
      <c r="B155" s="19"/>
    </row>
    <row r="156" spans="1:9" ht="12.75" customHeight="1">
      <c r="B156" s="12"/>
      <c r="C156" s="9"/>
      <c r="D156" s="10"/>
      <c r="E156" s="178"/>
      <c r="F156" s="187"/>
      <c r="G156" s="109"/>
    </row>
    <row r="157" spans="1:9" ht="12.75" customHeight="1">
      <c r="B157" s="1315" t="s">
        <v>292</v>
      </c>
      <c r="C157" s="1316"/>
      <c r="D157" s="1316"/>
      <c r="E157" s="1317">
        <f>SUM(F10:F155)</f>
        <v>0</v>
      </c>
      <c r="F157" s="1317"/>
      <c r="G157" s="163"/>
      <c r="I157" s="160">
        <f>+I122</f>
        <v>0</v>
      </c>
    </row>
    <row r="158" spans="1:9" ht="12.75" customHeight="1"/>
    <row r="159" spans="1:9" ht="12.75" customHeight="1"/>
    <row r="160" spans="1:9"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sheetData>
  <mergeCells count="3">
    <mergeCell ref="A4:F4"/>
    <mergeCell ref="B157:D157"/>
    <mergeCell ref="E157:F157"/>
  </mergeCells>
  <phoneticPr fontId="0" type="noConversion"/>
  <pageMargins left="0.94488188976377963" right="0.15748031496062992" top="0.98425196850393704" bottom="0.98425196850393704" header="0.51181102362204722" footer="0.51181102362204722"/>
  <pageSetup paperSize="9" firstPageNumber="15" orientation="portrait" useFirstPageNumber="1" horizontalDpi="300" verticalDpi="300" r:id="rId1"/>
  <headerFooter alignWithMargins="0">
    <oddFooter>Troškovnik Stacionar,dil.A-B-C</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dimension ref="A1:G73"/>
  <sheetViews>
    <sheetView workbookViewId="0">
      <selection activeCell="E21" sqref="E21"/>
    </sheetView>
  </sheetViews>
  <sheetFormatPr defaultRowHeight="12.75"/>
  <cols>
    <col min="1" max="1" width="6.140625" style="5" customWidth="1"/>
    <col min="2" max="2" width="39" style="5" customWidth="1"/>
    <col min="3" max="3" width="9.140625" style="7" customWidth="1"/>
    <col min="4" max="4" width="11.7109375" style="6" customWidth="1"/>
    <col min="5" max="5" width="11.7109375" style="8" customWidth="1"/>
    <col min="6" max="6" width="12.140625" style="6" bestFit="1" customWidth="1"/>
    <col min="7" max="7" width="9.140625" style="103" customWidth="1"/>
  </cols>
  <sheetData>
    <row r="1" spans="1:7" s="4" customFormat="1" ht="25.5" customHeight="1">
      <c r="A1" s="1" t="s">
        <v>283</v>
      </c>
      <c r="B1" s="2" t="s">
        <v>284</v>
      </c>
      <c r="C1" s="3" t="s">
        <v>285</v>
      </c>
      <c r="D1" s="3" t="s">
        <v>286</v>
      </c>
      <c r="E1" s="3" t="s">
        <v>288</v>
      </c>
      <c r="F1" s="108" t="s">
        <v>289</v>
      </c>
      <c r="G1" s="102"/>
    </row>
    <row r="3" spans="1:7">
      <c r="A3" s="1318" t="s">
        <v>1013</v>
      </c>
      <c r="B3" s="1319"/>
      <c r="C3" s="1319"/>
      <c r="D3" s="1319"/>
      <c r="E3" s="1319"/>
      <c r="F3" s="1319"/>
    </row>
    <row r="4" spans="1:7" ht="12.75" customHeight="1"/>
    <row r="5" spans="1:7" ht="25.5" customHeight="1">
      <c r="A5" s="36" t="s">
        <v>287</v>
      </c>
      <c r="B5" s="37" t="s">
        <v>2017</v>
      </c>
    </row>
    <row r="6" spans="1:7" ht="25.5" customHeight="1">
      <c r="B6" s="19" t="s">
        <v>861</v>
      </c>
    </row>
    <row r="7" spans="1:7" ht="6" customHeight="1">
      <c r="B7" s="19"/>
    </row>
    <row r="8" spans="1:7" ht="25.5" customHeight="1">
      <c r="B8" s="19" t="s">
        <v>862</v>
      </c>
    </row>
    <row r="9" spans="1:7" ht="6" customHeight="1">
      <c r="B9" s="19"/>
    </row>
    <row r="10" spans="1:7" ht="12.75" customHeight="1">
      <c r="B10" s="19" t="s">
        <v>863</v>
      </c>
      <c r="C10" s="7" t="s">
        <v>299</v>
      </c>
      <c r="D10" s="6">
        <v>91</v>
      </c>
      <c r="E10" s="8">
        <v>120</v>
      </c>
      <c r="F10" s="6">
        <f>+D10*E10</f>
        <v>10920</v>
      </c>
      <c r="G10" s="106">
        <v>120</v>
      </c>
    </row>
    <row r="11" spans="1:7" ht="6" customHeight="1">
      <c r="B11" s="19"/>
      <c r="G11" s="106"/>
    </row>
    <row r="12" spans="1:7" ht="12.75" customHeight="1">
      <c r="A12" s="39"/>
      <c r="B12" s="40" t="s">
        <v>864</v>
      </c>
      <c r="C12" s="7" t="s">
        <v>299</v>
      </c>
      <c r="D12" s="6">
        <v>14</v>
      </c>
      <c r="E12" s="8">
        <v>50</v>
      </c>
      <c r="F12" s="6">
        <f>+D12*E12</f>
        <v>700</v>
      </c>
      <c r="G12" s="106">
        <v>50</v>
      </c>
    </row>
    <row r="13" spans="1:7" ht="6" customHeight="1">
      <c r="B13" s="19"/>
      <c r="G13" s="106"/>
    </row>
    <row r="14" spans="1:7" ht="12.75" customHeight="1">
      <c r="B14" s="19" t="s">
        <v>865</v>
      </c>
      <c r="C14" s="7" t="s">
        <v>299</v>
      </c>
      <c r="D14" s="6">
        <v>85</v>
      </c>
      <c r="E14" s="8">
        <v>32</v>
      </c>
      <c r="F14" s="6">
        <f>+D14*E14</f>
        <v>2720</v>
      </c>
      <c r="G14" s="106">
        <v>32</v>
      </c>
    </row>
    <row r="15" spans="1:7" ht="12.75" customHeight="1">
      <c r="B15" s="19"/>
      <c r="G15" s="106"/>
    </row>
    <row r="16" spans="1:7" ht="25.5" customHeight="1">
      <c r="A16" s="36" t="s">
        <v>290</v>
      </c>
      <c r="B16" s="37" t="s">
        <v>866</v>
      </c>
      <c r="G16" s="106"/>
    </row>
    <row r="17" spans="1:7" ht="6" customHeight="1">
      <c r="B17" s="19"/>
      <c r="G17" s="106"/>
    </row>
    <row r="18" spans="1:7" ht="25.5" customHeight="1">
      <c r="B18" s="19" t="s">
        <v>867</v>
      </c>
      <c r="G18" s="106"/>
    </row>
    <row r="19" spans="1:7" ht="6" customHeight="1">
      <c r="B19" s="19"/>
      <c r="G19" s="106"/>
    </row>
    <row r="20" spans="1:7" ht="12.75" customHeight="1">
      <c r="B20" s="19" t="s">
        <v>863</v>
      </c>
      <c r="C20" s="7" t="s">
        <v>302</v>
      </c>
      <c r="D20" s="6">
        <v>24</v>
      </c>
      <c r="E20" s="8">
        <v>120</v>
      </c>
      <c r="F20" s="6">
        <f>+D20*E20</f>
        <v>2880</v>
      </c>
      <c r="G20" s="106">
        <v>120</v>
      </c>
    </row>
    <row r="21" spans="1:7" ht="6" customHeight="1">
      <c r="B21" s="19"/>
      <c r="G21" s="106"/>
    </row>
    <row r="22" spans="1:7" ht="12.75" customHeight="1">
      <c r="A22" s="39"/>
      <c r="B22" s="40" t="s">
        <v>864</v>
      </c>
      <c r="C22" s="7" t="s">
        <v>302</v>
      </c>
      <c r="D22" s="6">
        <v>7</v>
      </c>
      <c r="E22" s="8">
        <v>50</v>
      </c>
      <c r="F22" s="6">
        <f>+D22*E22</f>
        <v>350</v>
      </c>
      <c r="G22" s="106">
        <v>50</v>
      </c>
    </row>
    <row r="23" spans="1:7" ht="6" customHeight="1">
      <c r="B23" s="19"/>
      <c r="G23" s="106"/>
    </row>
    <row r="24" spans="1:7" ht="12.75" customHeight="1">
      <c r="B24" s="19" t="s">
        <v>865</v>
      </c>
      <c r="C24" s="7" t="s">
        <v>302</v>
      </c>
      <c r="D24" s="6">
        <v>74</v>
      </c>
      <c r="E24" s="8">
        <v>32</v>
      </c>
      <c r="F24" s="6">
        <f>+D24*E24</f>
        <v>2368</v>
      </c>
      <c r="G24" s="106">
        <v>32</v>
      </c>
    </row>
    <row r="25" spans="1:7" ht="12.75" customHeight="1">
      <c r="B25" s="19"/>
      <c r="G25" s="106"/>
    </row>
    <row r="26" spans="1:7" ht="25.5" customHeight="1">
      <c r="A26" s="36" t="s">
        <v>300</v>
      </c>
      <c r="B26" s="37" t="s">
        <v>1859</v>
      </c>
      <c r="G26" s="106"/>
    </row>
    <row r="27" spans="1:7" ht="25.5" customHeight="1">
      <c r="B27" s="19" t="s">
        <v>1860</v>
      </c>
      <c r="G27" s="106"/>
    </row>
    <row r="28" spans="1:7" ht="6" customHeight="1">
      <c r="B28" s="19"/>
      <c r="G28" s="106"/>
    </row>
    <row r="29" spans="1:7" ht="12.75" customHeight="1">
      <c r="B29" s="19" t="s">
        <v>1029</v>
      </c>
      <c r="C29" s="7" t="s">
        <v>302</v>
      </c>
      <c r="D29" s="6">
        <v>32</v>
      </c>
      <c r="E29" s="8">
        <v>25</v>
      </c>
      <c r="F29" s="6">
        <f>+D29*E29</f>
        <v>800</v>
      </c>
      <c r="G29" s="106">
        <v>25</v>
      </c>
    </row>
    <row r="30" spans="1:7" ht="12.75" customHeight="1">
      <c r="B30" s="19"/>
      <c r="G30" s="106"/>
    </row>
    <row r="31" spans="1:7" ht="25.5" customHeight="1">
      <c r="A31" s="36" t="s">
        <v>301</v>
      </c>
      <c r="B31" s="37" t="s">
        <v>1030</v>
      </c>
      <c r="G31" s="106"/>
    </row>
    <row r="32" spans="1:7" ht="12.75" customHeight="1">
      <c r="A32" s="39"/>
      <c r="B32" s="40" t="s">
        <v>1118</v>
      </c>
      <c r="G32" s="106"/>
    </row>
    <row r="33" spans="1:7" ht="6" customHeight="1">
      <c r="B33" s="19"/>
      <c r="G33" s="106"/>
    </row>
    <row r="34" spans="1:7" ht="25.5" customHeight="1">
      <c r="B34" s="19" t="s">
        <v>1740</v>
      </c>
      <c r="G34" s="106"/>
    </row>
    <row r="35" spans="1:7" ht="6" customHeight="1">
      <c r="B35" s="19"/>
      <c r="G35" s="106"/>
    </row>
    <row r="36" spans="1:7" ht="12.75" customHeight="1">
      <c r="A36" s="39"/>
      <c r="B36" s="40" t="s">
        <v>1741</v>
      </c>
      <c r="C36" s="7" t="s">
        <v>302</v>
      </c>
      <c r="D36" s="6">
        <v>1</v>
      </c>
      <c r="E36" s="8">
        <v>290</v>
      </c>
      <c r="F36" s="6">
        <f>+D36*E36</f>
        <v>290</v>
      </c>
      <c r="G36" s="106">
        <v>290</v>
      </c>
    </row>
    <row r="37" spans="1:7" ht="6" customHeight="1">
      <c r="B37" s="19"/>
      <c r="G37" s="106"/>
    </row>
    <row r="38" spans="1:7" ht="12.75" customHeight="1">
      <c r="B38" s="19" t="s">
        <v>1742</v>
      </c>
      <c r="C38" s="7" t="s">
        <v>302</v>
      </c>
      <c r="D38" s="6">
        <v>24</v>
      </c>
      <c r="E38" s="8">
        <v>290</v>
      </c>
      <c r="F38" s="6">
        <f>+D38*E38</f>
        <v>6960</v>
      </c>
      <c r="G38" s="106">
        <v>290</v>
      </c>
    </row>
    <row r="39" spans="1:7" ht="12.75" customHeight="1">
      <c r="B39" s="19"/>
      <c r="G39" s="106"/>
    </row>
    <row r="40" spans="1:7" ht="12.75" customHeight="1">
      <c r="A40" s="36" t="s">
        <v>305</v>
      </c>
      <c r="B40" s="37" t="s">
        <v>1743</v>
      </c>
      <c r="G40" s="106"/>
    </row>
    <row r="41" spans="1:7" ht="12.75" customHeight="1">
      <c r="B41" s="19" t="s">
        <v>1744</v>
      </c>
      <c r="G41" s="106"/>
    </row>
    <row r="42" spans="1:7" ht="12.75" customHeight="1">
      <c r="B42" s="19" t="s">
        <v>261</v>
      </c>
      <c r="G42" s="106"/>
    </row>
    <row r="43" spans="1:7" ht="6" customHeight="1">
      <c r="B43" s="22"/>
      <c r="G43" s="106"/>
    </row>
    <row r="44" spans="1:7" ht="12.75" customHeight="1">
      <c r="B44" s="19" t="s">
        <v>1117</v>
      </c>
      <c r="G44" s="106"/>
    </row>
    <row r="45" spans="1:7" ht="6" customHeight="1">
      <c r="A45" s="39"/>
      <c r="B45" s="40"/>
      <c r="G45" s="106"/>
    </row>
    <row r="46" spans="1:7" ht="12.75" customHeight="1">
      <c r="B46" s="19" t="s">
        <v>863</v>
      </c>
      <c r="C46" s="7" t="s">
        <v>302</v>
      </c>
      <c r="D46" s="6">
        <v>1</v>
      </c>
      <c r="E46" s="8">
        <v>360</v>
      </c>
      <c r="F46" s="6">
        <f>+D46*E46</f>
        <v>360</v>
      </c>
      <c r="G46" s="106">
        <v>360</v>
      </c>
    </row>
    <row r="47" spans="1:7" ht="12.75" customHeight="1">
      <c r="B47" s="22"/>
      <c r="G47" s="106"/>
    </row>
    <row r="48" spans="1:7" ht="25.5" customHeight="1">
      <c r="A48" s="36" t="s">
        <v>1501</v>
      </c>
      <c r="B48" s="37" t="s">
        <v>262</v>
      </c>
      <c r="G48" s="106"/>
    </row>
    <row r="49" spans="1:7" ht="38.25" customHeight="1">
      <c r="B49" s="19" t="s">
        <v>1745</v>
      </c>
      <c r="G49" s="106"/>
    </row>
    <row r="50" spans="1:7" ht="6" customHeight="1">
      <c r="B50" s="19"/>
      <c r="G50" s="106"/>
    </row>
    <row r="51" spans="1:7" ht="25.5" customHeight="1">
      <c r="B51" s="19" t="s">
        <v>1804</v>
      </c>
      <c r="G51" s="106"/>
    </row>
    <row r="52" spans="1:7" ht="6" customHeight="1">
      <c r="B52" s="19"/>
      <c r="G52" s="106"/>
    </row>
    <row r="53" spans="1:7" ht="12.75" customHeight="1">
      <c r="B53" s="19" t="s">
        <v>1805</v>
      </c>
      <c r="C53" s="7" t="s">
        <v>302</v>
      </c>
      <c r="D53" s="6">
        <v>5</v>
      </c>
      <c r="E53" s="8">
        <v>1200</v>
      </c>
      <c r="F53" s="6">
        <f>+D53*E53</f>
        <v>6000</v>
      </c>
      <c r="G53" s="106">
        <v>1200</v>
      </c>
    </row>
    <row r="54" spans="1:7" ht="12.75" customHeight="1">
      <c r="B54" s="19"/>
      <c r="G54" s="106"/>
    </row>
    <row r="55" spans="1:7" ht="38.25" customHeight="1">
      <c r="A55" s="36" t="s">
        <v>1502</v>
      </c>
      <c r="B55" s="37" t="s">
        <v>2016</v>
      </c>
      <c r="G55" s="106"/>
    </row>
    <row r="56" spans="1:7" ht="6" customHeight="1">
      <c r="B56" s="19"/>
      <c r="G56" s="106"/>
    </row>
    <row r="57" spans="1:7" ht="12.75" customHeight="1">
      <c r="B57" s="19" t="s">
        <v>857</v>
      </c>
      <c r="G57" s="106"/>
    </row>
    <row r="58" spans="1:7" ht="6" customHeight="1">
      <c r="B58" s="19"/>
      <c r="G58" s="106"/>
    </row>
    <row r="59" spans="1:7" ht="12.75" customHeight="1">
      <c r="B59" s="19" t="s">
        <v>1806</v>
      </c>
      <c r="C59" s="7" t="s">
        <v>302</v>
      </c>
      <c r="D59" s="6">
        <v>5</v>
      </c>
      <c r="E59" s="8">
        <v>670</v>
      </c>
      <c r="F59" s="6">
        <f>+D59*E59</f>
        <v>3350</v>
      </c>
      <c r="G59" s="106">
        <v>670</v>
      </c>
    </row>
    <row r="60" spans="1:7" ht="12.75" customHeight="1">
      <c r="B60" s="19"/>
      <c r="G60" s="106"/>
    </row>
    <row r="61" spans="1:7" s="55" customFormat="1" ht="25.5" hidden="1" customHeight="1">
      <c r="A61" s="52" t="s">
        <v>1506</v>
      </c>
      <c r="B61" s="53" t="s">
        <v>1807</v>
      </c>
      <c r="C61" s="54"/>
      <c r="D61" s="27"/>
      <c r="E61" s="27"/>
      <c r="F61" s="27"/>
      <c r="G61" s="107"/>
    </row>
    <row r="62" spans="1:7" s="55" customFormat="1" ht="6" hidden="1" customHeight="1">
      <c r="A62" s="56"/>
      <c r="B62" s="58"/>
      <c r="C62" s="54"/>
      <c r="D62" s="27"/>
      <c r="E62" s="27"/>
      <c r="F62" s="27"/>
      <c r="G62" s="107"/>
    </row>
    <row r="63" spans="1:7" s="55" customFormat="1" ht="12.75" hidden="1" customHeight="1">
      <c r="A63" s="56"/>
      <c r="B63" s="57" t="s">
        <v>1808</v>
      </c>
      <c r="C63" s="54" t="s">
        <v>299</v>
      </c>
      <c r="D63" s="27">
        <v>190</v>
      </c>
      <c r="E63" s="27"/>
      <c r="F63" s="27"/>
      <c r="G63" s="107"/>
    </row>
    <row r="64" spans="1:7" s="55" customFormat="1" ht="12.75" hidden="1" customHeight="1">
      <c r="A64" s="56"/>
      <c r="B64" s="57"/>
      <c r="C64" s="54"/>
      <c r="D64" s="27"/>
      <c r="E64" s="27"/>
      <c r="F64" s="27"/>
      <c r="G64" s="107"/>
    </row>
    <row r="65" spans="1:7" s="55" customFormat="1" ht="25.5" hidden="1" customHeight="1">
      <c r="A65" s="52" t="s">
        <v>979</v>
      </c>
      <c r="B65" s="53" t="s">
        <v>908</v>
      </c>
      <c r="C65" s="54"/>
      <c r="D65" s="27"/>
      <c r="E65" s="27"/>
      <c r="F65" s="27"/>
      <c r="G65" s="107"/>
    </row>
    <row r="66" spans="1:7" s="55" customFormat="1" ht="25.5" hidden="1" customHeight="1">
      <c r="A66" s="56"/>
      <c r="B66" s="57" t="s">
        <v>1422</v>
      </c>
      <c r="C66" s="54"/>
      <c r="D66" s="27"/>
      <c r="E66" s="27"/>
      <c r="F66" s="27"/>
      <c r="G66" s="107"/>
    </row>
    <row r="67" spans="1:7" s="55" customFormat="1" ht="6" hidden="1" customHeight="1">
      <c r="A67" s="56"/>
      <c r="B67" s="58"/>
      <c r="C67" s="54"/>
      <c r="D67" s="27"/>
      <c r="E67" s="27"/>
      <c r="F67" s="27"/>
      <c r="G67" s="107"/>
    </row>
    <row r="68" spans="1:7" s="55" customFormat="1" ht="12.75" hidden="1" customHeight="1">
      <c r="A68" s="56"/>
      <c r="B68" s="57" t="s">
        <v>1808</v>
      </c>
      <c r="C68" s="54" t="s">
        <v>299</v>
      </c>
      <c r="D68" s="27">
        <v>190</v>
      </c>
      <c r="E68" s="27"/>
      <c r="F68" s="27"/>
      <c r="G68" s="107"/>
    </row>
    <row r="69" spans="1:7" ht="12.75" customHeight="1">
      <c r="B69" s="22"/>
      <c r="G69" s="106"/>
    </row>
    <row r="70" spans="1:7" ht="12.75" customHeight="1">
      <c r="B70" s="19"/>
      <c r="G70" s="106"/>
    </row>
    <row r="71" spans="1:7" ht="12.75" customHeight="1">
      <c r="B71" s="19"/>
      <c r="G71" s="106"/>
    </row>
    <row r="72" spans="1:7">
      <c r="B72" s="30"/>
      <c r="C72" s="9"/>
      <c r="D72" s="10"/>
      <c r="E72" s="11"/>
      <c r="F72" s="10"/>
    </row>
    <row r="73" spans="1:7">
      <c r="B73" s="1315" t="s">
        <v>909</v>
      </c>
      <c r="C73" s="1316"/>
      <c r="D73" s="1316"/>
      <c r="E73" s="62"/>
      <c r="F73" s="62">
        <f>SUM(F8:F71)</f>
        <v>37698</v>
      </c>
    </row>
  </sheetData>
  <mergeCells count="2">
    <mergeCell ref="A3:F3"/>
    <mergeCell ref="B73:D73"/>
  </mergeCells>
  <phoneticPr fontId="0" type="noConversion"/>
  <pageMargins left="0.94488188976377963" right="0.15748031496062992" top="0.98425196850393704" bottom="0.98425196850393704" header="0.51181102362204722" footer="0.51181102362204722"/>
  <pageSetup paperSize="9" orientation="portrait" horizontalDpi="300" verticalDpi="300" r:id="rId1"/>
  <headerFooter alignWithMargins="0">
    <oddHeader>&amp;L&amp;11&amp;U"LUGAL"d.o.o. Split, Zlodrina poljana 1</oddHeader>
    <oddFooter>&amp;L&amp;8Građevina: Rekonstrukcija građevine PP Sinj&amp;R&amp;8Troškovnik&amp;10T.D. 412/03</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dimension ref="A1:G44"/>
  <sheetViews>
    <sheetView topLeftCell="A7" workbookViewId="0">
      <selection activeCell="G1" sqref="G1:G65536"/>
    </sheetView>
  </sheetViews>
  <sheetFormatPr defaultRowHeight="12.75"/>
  <cols>
    <col min="1" max="1" width="6.140625" style="5" customWidth="1"/>
    <col min="2" max="2" width="39" style="5" customWidth="1"/>
    <col min="3" max="3" width="9.140625" style="7" customWidth="1"/>
    <col min="4" max="4" width="11.7109375" style="6" customWidth="1"/>
    <col min="5" max="5" width="11.7109375" style="8" customWidth="1"/>
    <col min="6" max="6" width="11.7109375" style="6" customWidth="1"/>
    <col min="7" max="7" width="9.140625" style="103" customWidth="1"/>
  </cols>
  <sheetData>
    <row r="1" spans="1:7" s="4" customFormat="1" ht="25.5" customHeight="1">
      <c r="A1" s="1" t="s">
        <v>283</v>
      </c>
      <c r="B1" s="2" t="s">
        <v>284</v>
      </c>
      <c r="C1" s="3" t="s">
        <v>285</v>
      </c>
      <c r="D1" s="3" t="s">
        <v>286</v>
      </c>
      <c r="E1" s="3" t="s">
        <v>288</v>
      </c>
      <c r="F1" s="108" t="s">
        <v>289</v>
      </c>
      <c r="G1" s="102"/>
    </row>
    <row r="3" spans="1:7">
      <c r="A3" s="1318" t="s">
        <v>1014</v>
      </c>
      <c r="B3" s="1319"/>
      <c r="C3" s="1319"/>
      <c r="D3" s="1319"/>
      <c r="E3" s="1319"/>
      <c r="F3" s="1319"/>
    </row>
    <row r="4" spans="1:7" ht="12.75" customHeight="1"/>
    <row r="5" spans="1:7" ht="25.5" customHeight="1">
      <c r="A5" s="36" t="s">
        <v>287</v>
      </c>
      <c r="B5" s="37" t="s">
        <v>691</v>
      </c>
    </row>
    <row r="6" spans="1:7" ht="25.5" customHeight="1">
      <c r="B6" s="19" t="s">
        <v>692</v>
      </c>
    </row>
    <row r="7" spans="1:7" ht="38.25" customHeight="1">
      <c r="B7" s="19" t="s">
        <v>1809</v>
      </c>
    </row>
    <row r="8" spans="1:7" ht="6" customHeight="1">
      <c r="B8" s="19"/>
    </row>
    <row r="9" spans="1:7" ht="25.5" customHeight="1">
      <c r="B9" s="19" t="s">
        <v>862</v>
      </c>
    </row>
    <row r="10" spans="1:7" ht="6" customHeight="1">
      <c r="B10" s="19"/>
    </row>
    <row r="11" spans="1:7" ht="12.75" customHeight="1">
      <c r="B11" s="19" t="s">
        <v>1810</v>
      </c>
      <c r="C11" s="7" t="s">
        <v>299</v>
      </c>
      <c r="D11" s="6">
        <v>16</v>
      </c>
      <c r="E11" s="8">
        <v>96</v>
      </c>
      <c r="F11" s="6">
        <f>+D11*E11</f>
        <v>1536</v>
      </c>
      <c r="G11" s="106">
        <v>96</v>
      </c>
    </row>
    <row r="12" spans="1:7" ht="6" customHeight="1">
      <c r="B12" s="19"/>
      <c r="G12" s="106"/>
    </row>
    <row r="13" spans="1:7" ht="12.75" customHeight="1">
      <c r="A13" s="39"/>
      <c r="B13" s="40" t="s">
        <v>2018</v>
      </c>
      <c r="C13" s="7" t="s">
        <v>299</v>
      </c>
      <c r="D13" s="6">
        <v>9.5</v>
      </c>
      <c r="E13" s="8">
        <v>68</v>
      </c>
      <c r="F13" s="6">
        <f>+D13*E13</f>
        <v>646</v>
      </c>
      <c r="G13" s="106">
        <v>68</v>
      </c>
    </row>
    <row r="14" spans="1:7" ht="6" customHeight="1">
      <c r="B14" s="19"/>
      <c r="G14" s="106"/>
    </row>
    <row r="15" spans="1:7" ht="12.75" customHeight="1">
      <c r="B15" s="19" t="s">
        <v>1826</v>
      </c>
      <c r="C15" s="7" t="s">
        <v>299</v>
      </c>
      <c r="D15" s="6">
        <v>6.5</v>
      </c>
      <c r="E15" s="8">
        <v>60</v>
      </c>
      <c r="F15" s="6">
        <f>+D15*E15</f>
        <v>390</v>
      </c>
      <c r="G15" s="106">
        <v>60</v>
      </c>
    </row>
    <row r="16" spans="1:7" ht="12.75" customHeight="1">
      <c r="B16" s="19"/>
      <c r="G16" s="106"/>
    </row>
    <row r="17" spans="1:7" ht="25.5" customHeight="1">
      <c r="A17" s="36" t="s">
        <v>290</v>
      </c>
      <c r="B17" s="37" t="s">
        <v>866</v>
      </c>
      <c r="G17" s="106"/>
    </row>
    <row r="18" spans="1:7" ht="6" customHeight="1">
      <c r="B18" s="19"/>
      <c r="G18" s="106"/>
    </row>
    <row r="19" spans="1:7" ht="25.5" customHeight="1">
      <c r="B19" s="19" t="s">
        <v>867</v>
      </c>
      <c r="G19" s="106"/>
    </row>
    <row r="20" spans="1:7" ht="6" customHeight="1">
      <c r="B20" s="19"/>
      <c r="G20" s="106"/>
    </row>
    <row r="21" spans="1:7" ht="12.75" customHeight="1">
      <c r="B21" s="19" t="s">
        <v>1810</v>
      </c>
      <c r="C21" s="7" t="s">
        <v>302</v>
      </c>
      <c r="D21" s="6">
        <v>6</v>
      </c>
      <c r="E21" s="8">
        <v>80</v>
      </c>
      <c r="F21" s="6">
        <f>+D21*E21</f>
        <v>480</v>
      </c>
      <c r="G21" s="106">
        <v>80</v>
      </c>
    </row>
    <row r="22" spans="1:7" ht="6" customHeight="1">
      <c r="B22" s="19"/>
      <c r="G22" s="106"/>
    </row>
    <row r="23" spans="1:7" ht="12.75" customHeight="1">
      <c r="A23" s="39"/>
      <c r="B23" s="40" t="s">
        <v>2018</v>
      </c>
      <c r="C23" s="7" t="s">
        <v>302</v>
      </c>
      <c r="D23" s="6">
        <v>4</v>
      </c>
      <c r="E23" s="8">
        <v>50</v>
      </c>
      <c r="F23" s="6">
        <f>+D23*E23</f>
        <v>200</v>
      </c>
      <c r="G23" s="106">
        <v>50</v>
      </c>
    </row>
    <row r="24" spans="1:7" ht="6" customHeight="1">
      <c r="B24" s="19"/>
      <c r="G24" s="106"/>
    </row>
    <row r="25" spans="1:7" ht="12.75" customHeight="1">
      <c r="B25" s="19" t="s">
        <v>1826</v>
      </c>
      <c r="C25" s="7" t="s">
        <v>302</v>
      </c>
      <c r="D25" s="6">
        <v>2</v>
      </c>
      <c r="E25" s="8">
        <v>45</v>
      </c>
      <c r="F25" s="6">
        <f>+D25*E25</f>
        <v>90</v>
      </c>
      <c r="G25" s="106">
        <v>45</v>
      </c>
    </row>
    <row r="26" spans="1:7" ht="12.75" customHeight="1">
      <c r="B26" s="19"/>
      <c r="G26" s="106"/>
    </row>
    <row r="27" spans="1:7" ht="25.5" customHeight="1">
      <c r="A27" s="36" t="s">
        <v>300</v>
      </c>
      <c r="B27" s="37" t="s">
        <v>866</v>
      </c>
      <c r="G27" s="106"/>
    </row>
    <row r="28" spans="1:7" ht="25.5" customHeight="1">
      <c r="B28" s="19" t="s">
        <v>1811</v>
      </c>
      <c r="G28" s="106"/>
    </row>
    <row r="29" spans="1:7" ht="12.75" customHeight="1">
      <c r="A29" s="39"/>
      <c r="B29" s="40" t="s">
        <v>1812</v>
      </c>
      <c r="G29" s="106"/>
    </row>
    <row r="30" spans="1:7" ht="6" customHeight="1">
      <c r="B30" s="19"/>
      <c r="G30" s="106"/>
    </row>
    <row r="31" spans="1:7" ht="25.5" customHeight="1">
      <c r="B31" s="19" t="s">
        <v>867</v>
      </c>
      <c r="G31" s="106"/>
    </row>
    <row r="32" spans="1:7" ht="6" customHeight="1">
      <c r="B32" s="19"/>
      <c r="G32" s="106"/>
    </row>
    <row r="33" spans="1:7" ht="12.75" customHeight="1">
      <c r="B33" s="19" t="s">
        <v>1810</v>
      </c>
      <c r="C33" s="7" t="s">
        <v>302</v>
      </c>
      <c r="D33" s="6">
        <v>1</v>
      </c>
      <c r="E33" s="8">
        <v>200</v>
      </c>
      <c r="F33" s="6">
        <f>+D33*E33</f>
        <v>200</v>
      </c>
      <c r="G33" s="106">
        <v>200</v>
      </c>
    </row>
    <row r="34" spans="1:7" ht="6" customHeight="1">
      <c r="B34" s="19"/>
      <c r="G34" s="106"/>
    </row>
    <row r="35" spans="1:7" ht="12.75" customHeight="1">
      <c r="A35" s="39"/>
      <c r="B35" s="40" t="s">
        <v>2018</v>
      </c>
      <c r="C35" s="7" t="s">
        <v>302</v>
      </c>
      <c r="D35" s="6">
        <v>5</v>
      </c>
      <c r="E35" s="8">
        <v>190</v>
      </c>
      <c r="F35" s="6">
        <f>+D35*E35</f>
        <v>950</v>
      </c>
      <c r="G35" s="106">
        <v>190</v>
      </c>
    </row>
    <row r="36" spans="1:7" ht="12.75" customHeight="1">
      <c r="B36" s="19"/>
      <c r="G36" s="106"/>
    </row>
    <row r="37" spans="1:7" s="55" customFormat="1" ht="25.5" hidden="1" customHeight="1">
      <c r="A37" s="52" t="s">
        <v>301</v>
      </c>
      <c r="B37" s="53" t="s">
        <v>908</v>
      </c>
      <c r="C37" s="54"/>
      <c r="D37" s="27"/>
      <c r="E37" s="27"/>
      <c r="F37" s="27"/>
      <c r="G37" s="107"/>
    </row>
    <row r="38" spans="1:7" s="55" customFormat="1" ht="25.5" hidden="1" customHeight="1">
      <c r="A38" s="56"/>
      <c r="B38" s="57" t="s">
        <v>1422</v>
      </c>
      <c r="C38" s="54"/>
      <c r="D38" s="27"/>
      <c r="E38" s="27"/>
      <c r="F38" s="27"/>
      <c r="G38" s="107"/>
    </row>
    <row r="39" spans="1:7" s="55" customFormat="1" ht="6" hidden="1" customHeight="1">
      <c r="A39" s="56"/>
      <c r="B39" s="58"/>
      <c r="C39" s="54"/>
      <c r="D39" s="27"/>
      <c r="E39" s="27"/>
      <c r="F39" s="27"/>
      <c r="G39" s="107"/>
    </row>
    <row r="40" spans="1:7" s="55" customFormat="1" ht="12.75" hidden="1" customHeight="1">
      <c r="A40" s="56"/>
      <c r="B40" s="57" t="s">
        <v>1808</v>
      </c>
      <c r="C40" s="54" t="s">
        <v>299</v>
      </c>
      <c r="D40" s="27">
        <v>32</v>
      </c>
      <c r="E40" s="27"/>
      <c r="F40" s="27"/>
      <c r="G40" s="107"/>
    </row>
    <row r="41" spans="1:7" ht="12.75" customHeight="1">
      <c r="B41" s="19"/>
      <c r="G41" s="106"/>
    </row>
    <row r="42" spans="1:7" ht="12.75" customHeight="1">
      <c r="B42" s="19"/>
      <c r="G42" s="106"/>
    </row>
    <row r="43" spans="1:7">
      <c r="B43" s="30"/>
      <c r="C43" s="9"/>
      <c r="D43" s="10"/>
      <c r="E43" s="11"/>
      <c r="F43" s="10"/>
      <c r="G43" s="109"/>
    </row>
    <row r="44" spans="1:7">
      <c r="B44" s="1315" t="s">
        <v>1237</v>
      </c>
      <c r="C44" s="1316"/>
      <c r="D44" s="1316"/>
      <c r="E44" s="62"/>
      <c r="F44" s="62">
        <f>SUM(F7:F42)</f>
        <v>4492</v>
      </c>
    </row>
  </sheetData>
  <mergeCells count="2">
    <mergeCell ref="A3:F3"/>
    <mergeCell ref="B44:D44"/>
  </mergeCells>
  <phoneticPr fontId="0" type="noConversion"/>
  <pageMargins left="0.94488188976377963" right="0.15748031496062992" top="0.98425196850393704" bottom="0.98425196850393704" header="0.51181102362204722" footer="0.51181102362204722"/>
  <pageSetup paperSize="9" orientation="portrait" horizontalDpi="300" verticalDpi="300" r:id="rId1"/>
  <headerFooter alignWithMargins="0">
    <oddHeader>&amp;L&amp;11&amp;U"LUGAL"d.o.o. Split, Zlodrina poljana 1</oddHeader>
    <oddFooter>&amp;L&amp;8Građevina: Rekonstrukcija građevine PP Sinj&amp;R&amp;8Troškovnik&amp;10T.D. 412/03</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dimension ref="A1:G131"/>
  <sheetViews>
    <sheetView view="pageBreakPreview" zoomScale="60" workbookViewId="0">
      <selection activeCell="G1" sqref="G1:G65536"/>
    </sheetView>
  </sheetViews>
  <sheetFormatPr defaultRowHeight="12.75"/>
  <cols>
    <col min="1" max="1" width="6.140625" style="5" customWidth="1"/>
    <col min="2" max="2" width="39" style="5" customWidth="1"/>
    <col min="3" max="3" width="9.140625" style="7" customWidth="1"/>
    <col min="4" max="4" width="11.7109375" style="6" customWidth="1"/>
    <col min="5" max="5" width="11.7109375" style="8" customWidth="1"/>
    <col min="6" max="6" width="12.140625" style="6" bestFit="1" customWidth="1"/>
    <col min="7" max="7" width="0" style="103" hidden="1" customWidth="1"/>
  </cols>
  <sheetData>
    <row r="1" spans="1:7" s="4" customFormat="1" ht="25.5" customHeight="1">
      <c r="A1" s="1" t="s">
        <v>283</v>
      </c>
      <c r="B1" s="2" t="s">
        <v>284</v>
      </c>
      <c r="C1" s="3" t="s">
        <v>285</v>
      </c>
      <c r="D1" s="3" t="s">
        <v>286</v>
      </c>
      <c r="E1" s="3" t="s">
        <v>288</v>
      </c>
      <c r="F1" s="108" t="s">
        <v>289</v>
      </c>
      <c r="G1" s="102"/>
    </row>
    <row r="3" spans="1:7">
      <c r="A3" s="1318" t="s">
        <v>1015</v>
      </c>
      <c r="B3" s="1319"/>
      <c r="C3" s="1319"/>
      <c r="D3" s="1319"/>
      <c r="E3" s="1319"/>
      <c r="F3" s="1319"/>
    </row>
    <row r="4" spans="1:7" ht="12.75" customHeight="1"/>
    <row r="5" spans="1:7" ht="12.75" customHeight="1">
      <c r="B5" s="19" t="s">
        <v>1317</v>
      </c>
    </row>
    <row r="6" spans="1:7" ht="25.5" customHeight="1">
      <c r="B6" s="19" t="s">
        <v>1238</v>
      </c>
    </row>
    <row r="7" spans="1:7" ht="12.75" customHeight="1">
      <c r="B7" s="19"/>
    </row>
    <row r="8" spans="1:7" ht="12.75" customHeight="1">
      <c r="A8" s="36" t="s">
        <v>287</v>
      </c>
      <c r="B8" s="37" t="s">
        <v>1239</v>
      </c>
    </row>
    <row r="9" spans="1:7" ht="12.75" customHeight="1">
      <c r="B9" s="19" t="s">
        <v>1240</v>
      </c>
    </row>
    <row r="10" spans="1:7" ht="12.75" customHeight="1">
      <c r="B10" s="19" t="s">
        <v>1241</v>
      </c>
    </row>
    <row r="11" spans="1:7" ht="25.5" customHeight="1">
      <c r="B11" s="22" t="s">
        <v>1242</v>
      </c>
    </row>
    <row r="12" spans="1:7" ht="25.5" customHeight="1">
      <c r="B12" s="22" t="s">
        <v>1243</v>
      </c>
    </row>
    <row r="13" spans="1:7" ht="12.75" customHeight="1">
      <c r="B13" s="22" t="s">
        <v>1244</v>
      </c>
    </row>
    <row r="14" spans="1:7" ht="12.75" customHeight="1">
      <c r="B14" s="22" t="s">
        <v>250</v>
      </c>
    </row>
    <row r="15" spans="1:7" ht="12.75" customHeight="1">
      <c r="B15" s="22" t="s">
        <v>1973</v>
      </c>
    </row>
    <row r="16" spans="1:7" ht="25.5" customHeight="1">
      <c r="A16" s="39"/>
      <c r="B16" s="38" t="s">
        <v>1423</v>
      </c>
    </row>
    <row r="17" spans="1:7" ht="6" customHeight="1">
      <c r="B17" s="19"/>
    </row>
    <row r="18" spans="1:7" ht="12.75" customHeight="1">
      <c r="B18" s="19" t="s">
        <v>1974</v>
      </c>
      <c r="C18" s="7" t="s">
        <v>859</v>
      </c>
      <c r="D18" s="6">
        <v>10</v>
      </c>
      <c r="E18" s="8">
        <v>690</v>
      </c>
      <c r="F18" s="6">
        <f>+D18*E18</f>
        <v>6900</v>
      </c>
      <c r="G18" s="106">
        <v>690</v>
      </c>
    </row>
    <row r="19" spans="1:7" ht="12.75" customHeight="1">
      <c r="B19" s="19"/>
      <c r="G19" s="106"/>
    </row>
    <row r="20" spans="1:7" ht="12.75" customHeight="1">
      <c r="A20" s="36" t="s">
        <v>290</v>
      </c>
      <c r="B20" s="37" t="s">
        <v>1975</v>
      </c>
      <c r="G20" s="106"/>
    </row>
    <row r="21" spans="1:7" ht="12.75" customHeight="1">
      <c r="B21" s="19" t="s">
        <v>1240</v>
      </c>
      <c r="G21" s="106"/>
    </row>
    <row r="22" spans="1:7" ht="12.75" customHeight="1">
      <c r="B22" s="19" t="s">
        <v>1241</v>
      </c>
      <c r="G22" s="106"/>
    </row>
    <row r="23" spans="1:7" ht="25.5" customHeight="1">
      <c r="B23" s="22" t="s">
        <v>1242</v>
      </c>
      <c r="G23" s="106"/>
    </row>
    <row r="24" spans="1:7" ht="25.5" customHeight="1">
      <c r="B24" s="22" t="s">
        <v>1243</v>
      </c>
      <c r="G24" s="106"/>
    </row>
    <row r="25" spans="1:7" ht="12.75" customHeight="1">
      <c r="B25" s="22" t="s">
        <v>1244</v>
      </c>
      <c r="G25" s="106"/>
    </row>
    <row r="26" spans="1:7" ht="12.75" customHeight="1">
      <c r="B26" s="22" t="s">
        <v>250</v>
      </c>
      <c r="G26" s="106"/>
    </row>
    <row r="27" spans="1:7" ht="12.75" customHeight="1">
      <c r="B27" s="22" t="s">
        <v>1973</v>
      </c>
      <c r="G27" s="106"/>
    </row>
    <row r="28" spans="1:7" ht="25.5" customHeight="1">
      <c r="A28" s="39"/>
      <c r="B28" s="38" t="s">
        <v>1423</v>
      </c>
      <c r="G28" s="106"/>
    </row>
    <row r="29" spans="1:7" ht="6" customHeight="1">
      <c r="B29" s="19"/>
      <c r="G29" s="106"/>
    </row>
    <row r="30" spans="1:7" ht="12.75" customHeight="1">
      <c r="B30" s="19" t="s">
        <v>1974</v>
      </c>
      <c r="C30" s="7" t="s">
        <v>859</v>
      </c>
      <c r="D30" s="6">
        <v>1</v>
      </c>
      <c r="E30" s="8">
        <v>2450</v>
      </c>
      <c r="F30" s="6">
        <f>+D30*E30</f>
        <v>2450</v>
      </c>
      <c r="G30" s="106">
        <v>2450</v>
      </c>
    </row>
    <row r="31" spans="1:7" ht="12.75" customHeight="1">
      <c r="B31" s="19"/>
      <c r="G31" s="106"/>
    </row>
    <row r="32" spans="1:7" ht="25.5" customHeight="1">
      <c r="A32" s="36" t="s">
        <v>300</v>
      </c>
      <c r="B32" s="37" t="s">
        <v>1426</v>
      </c>
      <c r="G32" s="106"/>
    </row>
    <row r="33" spans="1:7" ht="12.75" customHeight="1">
      <c r="B33" s="19" t="s">
        <v>1241</v>
      </c>
      <c r="G33" s="106"/>
    </row>
    <row r="34" spans="1:7" ht="38.25" customHeight="1">
      <c r="B34" s="22" t="s">
        <v>1425</v>
      </c>
      <c r="G34" s="106"/>
    </row>
    <row r="35" spans="1:7" ht="38.25" customHeight="1">
      <c r="A35" s="39"/>
      <c r="B35" s="40" t="s">
        <v>1976</v>
      </c>
      <c r="G35" s="106"/>
    </row>
    <row r="36" spans="1:7" ht="6" customHeight="1">
      <c r="B36" s="19"/>
      <c r="G36" s="106"/>
    </row>
    <row r="37" spans="1:7" ht="12.75" customHeight="1">
      <c r="B37" s="19" t="s">
        <v>1974</v>
      </c>
      <c r="C37" s="7" t="s">
        <v>859</v>
      </c>
      <c r="D37" s="6">
        <v>2</v>
      </c>
      <c r="E37" s="8">
        <v>700</v>
      </c>
      <c r="F37" s="6">
        <f>+D37*E37</f>
        <v>1400</v>
      </c>
      <c r="G37" s="106">
        <v>700</v>
      </c>
    </row>
    <row r="38" spans="1:7" ht="12.75" customHeight="1">
      <c r="B38" s="19"/>
      <c r="G38" s="106"/>
    </row>
    <row r="39" spans="1:7" ht="25.5" customHeight="1">
      <c r="A39" s="36" t="s">
        <v>301</v>
      </c>
      <c r="B39" s="37" t="s">
        <v>1977</v>
      </c>
      <c r="G39" s="106"/>
    </row>
    <row r="40" spans="1:7" ht="38.25" customHeight="1">
      <c r="B40" s="19" t="s">
        <v>1978</v>
      </c>
      <c r="G40" s="106"/>
    </row>
    <row r="41" spans="1:7" ht="6" customHeight="1">
      <c r="B41" s="19"/>
      <c r="G41" s="106"/>
    </row>
    <row r="42" spans="1:7" ht="12.75" customHeight="1">
      <c r="B42" s="19" t="s">
        <v>1974</v>
      </c>
      <c r="C42" s="7" t="s">
        <v>859</v>
      </c>
      <c r="D42" s="6">
        <v>5</v>
      </c>
      <c r="E42" s="8">
        <v>520</v>
      </c>
      <c r="F42" s="6">
        <f>+D42*E42</f>
        <v>2600</v>
      </c>
      <c r="G42" s="106">
        <v>520</v>
      </c>
    </row>
    <row r="43" spans="1:7" ht="12.75" customHeight="1">
      <c r="A43" s="39"/>
      <c r="B43" s="40"/>
      <c r="G43" s="106"/>
    </row>
    <row r="44" spans="1:7" ht="25.5" customHeight="1">
      <c r="A44" s="36" t="s">
        <v>305</v>
      </c>
      <c r="B44" s="37" t="s">
        <v>1115</v>
      </c>
      <c r="G44" s="106"/>
    </row>
    <row r="45" spans="1:7" ht="12.75" customHeight="1">
      <c r="B45" s="19" t="s">
        <v>42</v>
      </c>
      <c r="G45" s="106"/>
    </row>
    <row r="46" spans="1:7" ht="12.75" customHeight="1">
      <c r="B46" s="22" t="s">
        <v>1979</v>
      </c>
      <c r="G46" s="106"/>
    </row>
    <row r="47" spans="1:7" ht="12.75" customHeight="1">
      <c r="B47" s="22" t="s">
        <v>1973</v>
      </c>
      <c r="G47" s="106"/>
    </row>
    <row r="48" spans="1:7" ht="25.5" customHeight="1">
      <c r="B48" s="22" t="s">
        <v>1980</v>
      </c>
      <c r="G48" s="106"/>
    </row>
    <row r="49" spans="1:7" ht="12.75" customHeight="1">
      <c r="B49" s="22" t="s">
        <v>1981</v>
      </c>
      <c r="G49" s="106"/>
    </row>
    <row r="50" spans="1:7" ht="25.5" customHeight="1">
      <c r="A50" s="39"/>
      <c r="B50" s="38" t="s">
        <v>706</v>
      </c>
      <c r="G50" s="106"/>
    </row>
    <row r="51" spans="1:7" ht="6" customHeight="1">
      <c r="B51" s="19"/>
      <c r="G51" s="106"/>
    </row>
    <row r="52" spans="1:7" ht="25.5" customHeight="1">
      <c r="B52" s="19" t="s">
        <v>707</v>
      </c>
      <c r="G52" s="106"/>
    </row>
    <row r="53" spans="1:7" ht="6" customHeight="1">
      <c r="B53" s="22"/>
      <c r="G53" s="106"/>
    </row>
    <row r="54" spans="1:7" ht="12.75" customHeight="1">
      <c r="B54" s="19" t="s">
        <v>708</v>
      </c>
      <c r="C54" s="7" t="s">
        <v>859</v>
      </c>
      <c r="D54" s="6">
        <v>21</v>
      </c>
      <c r="E54" s="8">
        <v>680</v>
      </c>
      <c r="F54" s="6">
        <f>+D54*E54</f>
        <v>14280</v>
      </c>
      <c r="G54" s="106">
        <v>680</v>
      </c>
    </row>
    <row r="55" spans="1:7" ht="6" customHeight="1">
      <c r="B55" s="22"/>
      <c r="G55" s="106"/>
    </row>
    <row r="56" spans="1:7" ht="12.75" customHeight="1">
      <c r="B56" s="19" t="s">
        <v>709</v>
      </c>
      <c r="C56" s="7" t="s">
        <v>859</v>
      </c>
      <c r="D56" s="6">
        <v>1</v>
      </c>
      <c r="E56" s="8">
        <v>860</v>
      </c>
      <c r="F56" s="6">
        <f>+D56*E56</f>
        <v>860</v>
      </c>
      <c r="G56" s="106">
        <v>860</v>
      </c>
    </row>
    <row r="57" spans="1:7" ht="6" customHeight="1">
      <c r="B57" s="22"/>
      <c r="G57" s="106"/>
    </row>
    <row r="58" spans="1:7" ht="12.75" customHeight="1">
      <c r="B58" s="19" t="s">
        <v>710</v>
      </c>
      <c r="C58" s="7" t="s">
        <v>859</v>
      </c>
      <c r="D58" s="6">
        <v>1</v>
      </c>
      <c r="E58" s="8">
        <v>3150</v>
      </c>
      <c r="F58" s="6">
        <f>+D58*E58</f>
        <v>3150</v>
      </c>
      <c r="G58" s="106">
        <v>3150</v>
      </c>
    </row>
    <row r="59" spans="1:7" ht="12.75" customHeight="1">
      <c r="B59" s="22"/>
      <c r="G59" s="106"/>
    </row>
    <row r="60" spans="1:7" ht="12.75" customHeight="1">
      <c r="A60" s="36" t="s">
        <v>1501</v>
      </c>
      <c r="B60" s="37" t="s">
        <v>89</v>
      </c>
      <c r="G60" s="106"/>
    </row>
    <row r="61" spans="1:7" ht="12.75" customHeight="1">
      <c r="B61" s="19" t="s">
        <v>90</v>
      </c>
      <c r="G61" s="106"/>
    </row>
    <row r="62" spans="1:7" ht="25.5" customHeight="1">
      <c r="B62" s="22" t="s">
        <v>91</v>
      </c>
      <c r="G62" s="106"/>
    </row>
    <row r="63" spans="1:7" ht="51" customHeight="1">
      <c r="B63" s="22" t="s">
        <v>1280</v>
      </c>
      <c r="G63" s="106"/>
    </row>
    <row r="64" spans="1:7" ht="25.5" customHeight="1">
      <c r="A64" s="39"/>
      <c r="B64" s="38" t="s">
        <v>1281</v>
      </c>
      <c r="G64" s="106"/>
    </row>
    <row r="65" spans="1:7" ht="25.5" customHeight="1">
      <c r="A65" s="39"/>
      <c r="B65" s="38" t="s">
        <v>1421</v>
      </c>
      <c r="G65" s="106"/>
    </row>
    <row r="66" spans="1:7" ht="6" customHeight="1">
      <c r="B66" s="22"/>
      <c r="G66" s="106"/>
    </row>
    <row r="67" spans="1:7" ht="25.5" customHeight="1">
      <c r="B67" s="19" t="s">
        <v>712</v>
      </c>
      <c r="G67" s="106"/>
    </row>
    <row r="68" spans="1:7" ht="6" customHeight="1">
      <c r="B68" s="22"/>
      <c r="G68" s="106"/>
    </row>
    <row r="69" spans="1:7" ht="12.75" customHeight="1">
      <c r="B69" s="19" t="s">
        <v>713</v>
      </c>
      <c r="C69" s="7" t="s">
        <v>859</v>
      </c>
      <c r="D69" s="6">
        <v>4</v>
      </c>
      <c r="E69" s="8">
        <v>1450</v>
      </c>
      <c r="F69" s="6">
        <f>+D69*E69</f>
        <v>5800</v>
      </c>
      <c r="G69" s="106">
        <v>1450</v>
      </c>
    </row>
    <row r="70" spans="1:7" ht="12.75" customHeight="1">
      <c r="B70" s="22"/>
      <c r="G70" s="106"/>
    </row>
    <row r="71" spans="1:7" ht="25.5" customHeight="1">
      <c r="A71" s="36" t="s">
        <v>1502</v>
      </c>
      <c r="B71" s="37" t="s">
        <v>714</v>
      </c>
      <c r="G71" s="106"/>
    </row>
    <row r="72" spans="1:7" ht="12.75" customHeight="1">
      <c r="B72" s="19" t="s">
        <v>42</v>
      </c>
      <c r="G72" s="106"/>
    </row>
    <row r="73" spans="1:7" ht="12.75" customHeight="1">
      <c r="B73" s="22" t="s">
        <v>715</v>
      </c>
      <c r="G73" s="106"/>
    </row>
    <row r="74" spans="1:7" ht="25.5" customHeight="1">
      <c r="B74" s="22" t="s">
        <v>2019</v>
      </c>
      <c r="G74" s="106"/>
    </row>
    <row r="75" spans="1:7" ht="12.75" customHeight="1">
      <c r="B75" s="22" t="s">
        <v>1491</v>
      </c>
      <c r="G75" s="106"/>
    </row>
    <row r="76" spans="1:7" ht="12.75" customHeight="1">
      <c r="B76" s="22" t="s">
        <v>1492</v>
      </c>
      <c r="G76" s="106"/>
    </row>
    <row r="77" spans="1:7" ht="6" customHeight="1">
      <c r="B77" s="22"/>
      <c r="G77" s="106"/>
    </row>
    <row r="78" spans="1:7" ht="25.5" customHeight="1">
      <c r="B78" s="19" t="s">
        <v>1497</v>
      </c>
      <c r="G78" s="106"/>
    </row>
    <row r="79" spans="1:7" ht="6" customHeight="1">
      <c r="B79" s="22"/>
      <c r="G79" s="106"/>
    </row>
    <row r="80" spans="1:7" ht="12.75" customHeight="1">
      <c r="B80" s="19" t="s">
        <v>194</v>
      </c>
      <c r="C80" s="7" t="s">
        <v>859</v>
      </c>
      <c r="D80" s="6">
        <v>4</v>
      </c>
      <c r="E80" s="8">
        <v>820</v>
      </c>
      <c r="F80" s="6">
        <f>+D80*E80</f>
        <v>3280</v>
      </c>
      <c r="G80" s="106">
        <v>820</v>
      </c>
    </row>
    <row r="81" spans="1:7" ht="6" customHeight="1">
      <c r="A81" s="39"/>
      <c r="B81" s="40"/>
      <c r="G81" s="106"/>
    </row>
    <row r="82" spans="1:7" ht="12.75" customHeight="1">
      <c r="B82" s="19" t="s">
        <v>195</v>
      </c>
      <c r="C82" s="7" t="s">
        <v>859</v>
      </c>
      <c r="D82" s="6" t="s">
        <v>1116</v>
      </c>
      <c r="G82" s="106"/>
    </row>
    <row r="83" spans="1:7" ht="6" customHeight="1">
      <c r="B83" s="22"/>
      <c r="G83" s="106"/>
    </row>
    <row r="84" spans="1:7" ht="12.75" customHeight="1">
      <c r="B84" s="19" t="s">
        <v>196</v>
      </c>
      <c r="C84" s="7" t="s">
        <v>859</v>
      </c>
      <c r="D84" s="6">
        <v>16</v>
      </c>
      <c r="E84" s="8">
        <v>630</v>
      </c>
      <c r="F84" s="6">
        <f>+D84*E84</f>
        <v>10080</v>
      </c>
      <c r="G84" s="106">
        <v>630</v>
      </c>
    </row>
    <row r="85" spans="1:7" ht="12.75" customHeight="1">
      <c r="B85" s="19"/>
      <c r="G85" s="106"/>
    </row>
    <row r="86" spans="1:7" ht="12.75" customHeight="1">
      <c r="A86" s="36" t="s">
        <v>1506</v>
      </c>
      <c r="B86" s="37" t="s">
        <v>197</v>
      </c>
      <c r="G86" s="106"/>
    </row>
    <row r="87" spans="1:7" ht="12.75" customHeight="1">
      <c r="B87" s="19" t="s">
        <v>42</v>
      </c>
      <c r="G87" s="106"/>
    </row>
    <row r="88" spans="1:7" ht="25.5" customHeight="1">
      <c r="B88" s="22" t="s">
        <v>1980</v>
      </c>
      <c r="G88" s="106"/>
    </row>
    <row r="89" spans="1:7" ht="25.5" customHeight="1">
      <c r="B89" s="22" t="s">
        <v>198</v>
      </c>
      <c r="G89" s="106"/>
    </row>
    <row r="90" spans="1:7" ht="25.5" customHeight="1">
      <c r="B90" s="22" t="s">
        <v>1358</v>
      </c>
      <c r="G90" s="106"/>
    </row>
    <row r="91" spans="1:7" ht="6" customHeight="1">
      <c r="B91" s="19"/>
      <c r="G91" s="106"/>
    </row>
    <row r="92" spans="1:7" ht="12.75" customHeight="1">
      <c r="B92" s="19" t="s">
        <v>1974</v>
      </c>
      <c r="C92" s="7" t="s">
        <v>859</v>
      </c>
      <c r="D92" s="6">
        <v>3</v>
      </c>
      <c r="E92" s="8">
        <v>560</v>
      </c>
      <c r="F92" s="6">
        <f>+D92*E92</f>
        <v>1680</v>
      </c>
      <c r="G92" s="106">
        <v>560</v>
      </c>
    </row>
    <row r="93" spans="1:7" ht="12.75" customHeight="1">
      <c r="B93" s="19"/>
      <c r="G93" s="106"/>
    </row>
    <row r="94" spans="1:7" ht="38.25" customHeight="1">
      <c r="A94" s="36" t="s">
        <v>979</v>
      </c>
      <c r="B94" s="37" t="s">
        <v>1359</v>
      </c>
      <c r="G94" s="106"/>
    </row>
    <row r="95" spans="1:7" ht="25.5" customHeight="1">
      <c r="B95" s="19" t="s">
        <v>1624</v>
      </c>
      <c r="G95" s="106"/>
    </row>
    <row r="96" spans="1:7" ht="12.75" customHeight="1">
      <c r="B96" s="19" t="s">
        <v>1360</v>
      </c>
      <c r="G96" s="106"/>
    </row>
    <row r="97" spans="1:7" ht="25.5" customHeight="1">
      <c r="B97" s="22" t="s">
        <v>1424</v>
      </c>
      <c r="G97" s="106"/>
    </row>
    <row r="98" spans="1:7" ht="12.75" customHeight="1">
      <c r="B98" s="22" t="s">
        <v>1361</v>
      </c>
      <c r="G98" s="106"/>
    </row>
    <row r="99" spans="1:7" ht="12.75" customHeight="1">
      <c r="B99" s="22" t="s">
        <v>1362</v>
      </c>
      <c r="G99" s="106"/>
    </row>
    <row r="100" spans="1:7" ht="12.75" customHeight="1">
      <c r="B100" s="22" t="s">
        <v>1363</v>
      </c>
      <c r="G100" s="106"/>
    </row>
    <row r="101" spans="1:7" ht="12.75" customHeight="1">
      <c r="B101" s="22" t="s">
        <v>1428</v>
      </c>
      <c r="G101" s="106"/>
    </row>
    <row r="102" spans="1:7" ht="12.75" customHeight="1">
      <c r="B102" s="22" t="s">
        <v>1620</v>
      </c>
      <c r="G102" s="106"/>
    </row>
    <row r="103" spans="1:7" ht="12.75" customHeight="1">
      <c r="B103" s="22" t="s">
        <v>1364</v>
      </c>
      <c r="G103" s="106"/>
    </row>
    <row r="104" spans="1:7" ht="12.75" customHeight="1">
      <c r="B104" s="22" t="s">
        <v>1365</v>
      </c>
      <c r="G104" s="106"/>
    </row>
    <row r="105" spans="1:7" ht="12.75" customHeight="1">
      <c r="B105" s="22" t="s">
        <v>1366</v>
      </c>
      <c r="G105" s="106"/>
    </row>
    <row r="106" spans="1:7" ht="6" customHeight="1">
      <c r="B106" s="19"/>
      <c r="G106" s="106"/>
    </row>
    <row r="107" spans="1:7" ht="12.75" customHeight="1">
      <c r="B107" s="19" t="s">
        <v>1974</v>
      </c>
      <c r="C107" s="7" t="s">
        <v>859</v>
      </c>
      <c r="D107" s="6">
        <v>1</v>
      </c>
      <c r="E107" s="8">
        <v>3500</v>
      </c>
      <c r="F107" s="6">
        <f>+D107*E107</f>
        <v>3500</v>
      </c>
      <c r="G107" s="106">
        <v>3500</v>
      </c>
    </row>
    <row r="108" spans="1:7" ht="12.75" customHeight="1">
      <c r="B108" s="19"/>
      <c r="G108" s="106"/>
    </row>
    <row r="109" spans="1:7" ht="25.5" customHeight="1">
      <c r="A109" s="36" t="s">
        <v>680</v>
      </c>
      <c r="B109" s="37" t="s">
        <v>2035</v>
      </c>
      <c r="G109" s="106"/>
    </row>
    <row r="110" spans="1:7" ht="25.5" customHeight="1">
      <c r="B110" s="19" t="s">
        <v>1624</v>
      </c>
      <c r="G110" s="106"/>
    </row>
    <row r="111" spans="1:7" ht="12.75" customHeight="1">
      <c r="B111" s="19" t="s">
        <v>1360</v>
      </c>
      <c r="G111" s="106"/>
    </row>
    <row r="112" spans="1:7" ht="12.75" customHeight="1">
      <c r="B112" s="22" t="s">
        <v>2036</v>
      </c>
      <c r="C112" s="7" t="s">
        <v>302</v>
      </c>
      <c r="D112" s="6">
        <v>21</v>
      </c>
      <c r="E112" s="8">
        <v>95</v>
      </c>
      <c r="F112" s="6">
        <f t="shared" ref="F112:F122" si="0">+D112*E112</f>
        <v>1995</v>
      </c>
      <c r="G112" s="106">
        <v>95</v>
      </c>
    </row>
    <row r="113" spans="1:7" ht="12.75" customHeight="1">
      <c r="B113" s="22" t="s">
        <v>2037</v>
      </c>
      <c r="C113" s="7" t="s">
        <v>302</v>
      </c>
      <c r="D113" s="6">
        <v>21</v>
      </c>
      <c r="E113" s="8">
        <v>120</v>
      </c>
      <c r="F113" s="6">
        <f t="shared" si="0"/>
        <v>2520</v>
      </c>
      <c r="G113" s="106">
        <v>120</v>
      </c>
    </row>
    <row r="114" spans="1:7" ht="12.75" customHeight="1">
      <c r="B114" s="22" t="s">
        <v>1428</v>
      </c>
      <c r="C114" s="7" t="s">
        <v>302</v>
      </c>
      <c r="D114" s="6">
        <v>21</v>
      </c>
      <c r="E114" s="8">
        <v>100</v>
      </c>
      <c r="F114" s="6">
        <f t="shared" si="0"/>
        <v>2100</v>
      </c>
      <c r="G114" s="106">
        <v>100</v>
      </c>
    </row>
    <row r="115" spans="1:7" ht="12.75" customHeight="1">
      <c r="B115" s="22" t="s">
        <v>1429</v>
      </c>
      <c r="C115" s="7" t="s">
        <v>302</v>
      </c>
      <c r="D115" s="6">
        <v>21</v>
      </c>
      <c r="E115" s="8">
        <v>140</v>
      </c>
      <c r="F115" s="6">
        <f t="shared" si="0"/>
        <v>2940</v>
      </c>
      <c r="G115" s="106">
        <v>140</v>
      </c>
    </row>
    <row r="116" spans="1:7" ht="12.75" customHeight="1">
      <c r="B116" s="22" t="s">
        <v>1427</v>
      </c>
      <c r="C116" s="7" t="s">
        <v>302</v>
      </c>
      <c r="D116" s="6">
        <v>4</v>
      </c>
      <c r="E116" s="8">
        <v>90</v>
      </c>
      <c r="F116" s="6">
        <f t="shared" si="0"/>
        <v>360</v>
      </c>
      <c r="G116" s="106">
        <v>90</v>
      </c>
    </row>
    <row r="117" spans="1:7" ht="12.75" customHeight="1">
      <c r="B117" s="22" t="s">
        <v>1620</v>
      </c>
      <c r="C117" s="7" t="s">
        <v>302</v>
      </c>
      <c r="D117" s="6">
        <v>10</v>
      </c>
      <c r="E117" s="8">
        <v>85</v>
      </c>
      <c r="F117" s="6">
        <f t="shared" si="0"/>
        <v>850</v>
      </c>
      <c r="G117" s="106">
        <v>85</v>
      </c>
    </row>
    <row r="118" spans="1:7" ht="25.5" customHeight="1">
      <c r="B118" s="22" t="s">
        <v>1621</v>
      </c>
      <c r="C118" s="7" t="s">
        <v>302</v>
      </c>
      <c r="D118" s="6">
        <v>21</v>
      </c>
      <c r="E118" s="8">
        <v>160</v>
      </c>
      <c r="F118" s="6">
        <f t="shared" si="0"/>
        <v>3360</v>
      </c>
      <c r="G118" s="106">
        <v>160</v>
      </c>
    </row>
    <row r="119" spans="1:7" ht="12.75" customHeight="1">
      <c r="B119" s="22" t="s">
        <v>1622</v>
      </c>
      <c r="C119" s="7" t="s">
        <v>302</v>
      </c>
      <c r="D119" s="6">
        <v>4</v>
      </c>
      <c r="E119" s="8">
        <v>95</v>
      </c>
      <c r="F119" s="6">
        <f t="shared" si="0"/>
        <v>380</v>
      </c>
      <c r="G119" s="106">
        <v>95</v>
      </c>
    </row>
    <row r="120" spans="1:7" ht="12.75" customHeight="1">
      <c r="B120" s="22" t="s">
        <v>1623</v>
      </c>
      <c r="C120" s="7" t="s">
        <v>302</v>
      </c>
      <c r="D120" s="6">
        <v>4</v>
      </c>
      <c r="E120" s="8">
        <v>160</v>
      </c>
      <c r="F120" s="6">
        <f t="shared" si="0"/>
        <v>640</v>
      </c>
      <c r="G120" s="106">
        <v>160</v>
      </c>
    </row>
    <row r="121" spans="1:7" ht="12.75" customHeight="1">
      <c r="B121" s="22" t="s">
        <v>1365</v>
      </c>
      <c r="C121" s="7" t="s">
        <v>302</v>
      </c>
      <c r="D121" s="6">
        <v>10</v>
      </c>
      <c r="E121" s="8">
        <v>120</v>
      </c>
      <c r="F121" s="6">
        <f t="shared" si="0"/>
        <v>1200</v>
      </c>
      <c r="G121" s="106">
        <v>120</v>
      </c>
    </row>
    <row r="122" spans="1:7" ht="12.75" customHeight="1">
      <c r="B122" s="22" t="s">
        <v>1366</v>
      </c>
      <c r="C122" s="7" t="s">
        <v>302</v>
      </c>
      <c r="D122" s="6">
        <v>16</v>
      </c>
      <c r="E122" s="8">
        <v>220</v>
      </c>
      <c r="F122" s="6">
        <f t="shared" si="0"/>
        <v>3520</v>
      </c>
      <c r="G122" s="106">
        <v>220</v>
      </c>
    </row>
    <row r="123" spans="1:7" ht="12.75" customHeight="1">
      <c r="B123" s="19"/>
      <c r="G123" s="106"/>
    </row>
    <row r="124" spans="1:7" s="55" customFormat="1" ht="25.5" hidden="1" customHeight="1">
      <c r="A124" s="52" t="s">
        <v>681</v>
      </c>
      <c r="B124" s="53" t="s">
        <v>2038</v>
      </c>
      <c r="C124" s="54"/>
      <c r="D124" s="27"/>
      <c r="E124" s="27"/>
      <c r="F124" s="27"/>
      <c r="G124" s="107"/>
    </row>
    <row r="125" spans="1:7" s="55" customFormat="1" ht="12.75" hidden="1" customHeight="1">
      <c r="A125" s="56"/>
      <c r="B125" s="57"/>
      <c r="C125" s="54"/>
      <c r="D125" s="27"/>
      <c r="E125" s="27"/>
      <c r="F125" s="27"/>
      <c r="G125" s="107"/>
    </row>
    <row r="126" spans="1:7" s="55" customFormat="1" ht="25.5" hidden="1" customHeight="1">
      <c r="A126" s="56"/>
      <c r="B126" s="57" t="s">
        <v>2039</v>
      </c>
      <c r="C126" s="54" t="s">
        <v>302</v>
      </c>
      <c r="D126" s="27">
        <v>68</v>
      </c>
      <c r="E126" s="27"/>
      <c r="F126" s="27"/>
      <c r="G126" s="107"/>
    </row>
    <row r="127" spans="1:7" ht="12.75" customHeight="1">
      <c r="B127" s="19"/>
      <c r="G127" s="106"/>
    </row>
    <row r="128" spans="1:7" ht="12.75" customHeight="1">
      <c r="B128" s="19"/>
      <c r="G128" s="106"/>
    </row>
    <row r="129" spans="2:7" ht="12.75" customHeight="1">
      <c r="B129" s="19"/>
      <c r="G129" s="106"/>
    </row>
    <row r="130" spans="2:7">
      <c r="B130" s="30"/>
      <c r="C130" s="9"/>
      <c r="D130" s="10"/>
      <c r="E130" s="11"/>
      <c r="F130" s="10"/>
    </row>
    <row r="131" spans="2:7">
      <c r="B131" s="1315" t="s">
        <v>2040</v>
      </c>
      <c r="C131" s="1316"/>
      <c r="D131" s="1316"/>
      <c r="E131" s="62"/>
      <c r="F131" s="62">
        <f>SUM(F16:F130)</f>
        <v>75845</v>
      </c>
    </row>
  </sheetData>
  <mergeCells count="2">
    <mergeCell ref="A3:F3"/>
    <mergeCell ref="B131:D131"/>
  </mergeCells>
  <phoneticPr fontId="0" type="noConversion"/>
  <pageMargins left="0.94488188976377963" right="0.15748031496062992" top="0.98425196850393704" bottom="0.98425196850393704" header="0.51181102362204722" footer="0.51181102362204722"/>
  <pageSetup paperSize="9" orientation="portrait" horizontalDpi="300" verticalDpi="300" r:id="rId1"/>
  <headerFooter alignWithMargins="0">
    <oddHeader>&amp;L&amp;11&amp;U"LUGAL"d.o.o. Split, Zlodrina poljana 1</oddHeader>
    <oddFooter>&amp;L&amp;8Građevina: Rekonstrukcija građevine PP Sinj&amp;R&amp;8Troškovnik&amp;10T.D. 412/03</oddFooter>
  </headerFooter>
  <rowBreaks count="2" manualBreakCount="2">
    <brk id="85" max="16383" man="1"/>
    <brk id="108"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91"/>
  <sheetViews>
    <sheetView topLeftCell="A251" workbookViewId="0">
      <selection activeCell="J258" sqref="J258"/>
    </sheetView>
  </sheetViews>
  <sheetFormatPr defaultColWidth="9.140625" defaultRowHeight="14.25"/>
  <cols>
    <col min="1" max="1" width="9.42578125" style="64" customWidth="1"/>
    <col min="2" max="6" width="9.140625" style="64"/>
    <col min="7" max="7" width="9.140625" style="66"/>
    <col min="8" max="8" width="11.28515625" style="66" bestFit="1" customWidth="1"/>
    <col min="9" max="9" width="11.85546875" style="66" bestFit="1" customWidth="1"/>
    <col min="10" max="10" width="11.28515625" style="112" bestFit="1" customWidth="1"/>
    <col min="11" max="16384" width="9.140625" style="67"/>
  </cols>
  <sheetData>
    <row r="1" spans="1:9" ht="15">
      <c r="C1" s="65" t="s">
        <v>562</v>
      </c>
    </row>
    <row r="4" spans="1:9">
      <c r="A4" s="64" t="s">
        <v>563</v>
      </c>
      <c r="I4" s="66">
        <f>+I100</f>
        <v>34385</v>
      </c>
    </row>
    <row r="5" spans="1:9" ht="15" thickBot="1"/>
    <row r="6" spans="1:9" ht="15">
      <c r="A6" s="65" t="s">
        <v>564</v>
      </c>
      <c r="D6" s="68"/>
      <c r="E6" s="68"/>
      <c r="F6" s="68"/>
      <c r="G6" s="69"/>
      <c r="H6" s="69"/>
      <c r="I6" s="70">
        <f>SUM(I4:I5)</f>
        <v>34385</v>
      </c>
    </row>
    <row r="8" spans="1:9">
      <c r="A8" s="64" t="s">
        <v>565</v>
      </c>
    </row>
    <row r="10" spans="1:9">
      <c r="A10" s="64" t="s">
        <v>566</v>
      </c>
      <c r="D10" s="64" t="s">
        <v>567</v>
      </c>
      <c r="I10" s="66">
        <f>+I118</f>
        <v>5400</v>
      </c>
    </row>
    <row r="11" spans="1:9">
      <c r="A11" s="64" t="s">
        <v>568</v>
      </c>
      <c r="I11" s="66">
        <f>+I133</f>
        <v>2065</v>
      </c>
    </row>
    <row r="12" spans="1:9">
      <c r="A12" s="64" t="s">
        <v>569</v>
      </c>
      <c r="I12" s="66">
        <f>+I349</f>
        <v>77718</v>
      </c>
    </row>
    <row r="13" spans="1:9">
      <c r="A13" s="64" t="s">
        <v>570</v>
      </c>
      <c r="I13" s="66">
        <f>+I366</f>
        <v>11577</v>
      </c>
    </row>
    <row r="14" spans="1:9">
      <c r="A14" s="64" t="s">
        <v>571</v>
      </c>
      <c r="I14" s="66">
        <f>+I490</f>
        <v>55063</v>
      </c>
    </row>
    <row r="15" spans="1:9">
      <c r="A15" s="64" t="s">
        <v>21</v>
      </c>
      <c r="I15" s="66">
        <f>+I529</f>
        <v>2985</v>
      </c>
    </row>
    <row r="16" spans="1:9">
      <c r="A16" s="64" t="s">
        <v>22</v>
      </c>
      <c r="I16" s="66">
        <f>+I625</f>
        <v>35735</v>
      </c>
    </row>
    <row r="17" spans="1:9">
      <c r="A17" s="64" t="s">
        <v>23</v>
      </c>
      <c r="I17" s="66">
        <f>+I727</f>
        <v>159683</v>
      </c>
    </row>
    <row r="18" spans="1:9">
      <c r="A18" s="64" t="s">
        <v>24</v>
      </c>
      <c r="I18" s="66">
        <f>+I774</f>
        <v>119290</v>
      </c>
    </row>
    <row r="19" spans="1:9">
      <c r="A19" s="64" t="s">
        <v>29</v>
      </c>
      <c r="I19" s="66">
        <f>+I867</f>
        <v>50893</v>
      </c>
    </row>
    <row r="20" spans="1:9" ht="15" thickBot="1"/>
    <row r="21" spans="1:9" ht="15">
      <c r="A21" s="65" t="s">
        <v>564</v>
      </c>
      <c r="D21" s="68"/>
      <c r="E21" s="68"/>
      <c r="F21" s="68"/>
      <c r="G21" s="69"/>
      <c r="H21" s="69"/>
      <c r="I21" s="70">
        <f>SUM(I10:I20)</f>
        <v>520409</v>
      </c>
    </row>
    <row r="23" spans="1:9">
      <c r="A23" s="64" t="s">
        <v>30</v>
      </c>
    </row>
    <row r="24" spans="1:9">
      <c r="A24" s="64" t="s">
        <v>31</v>
      </c>
      <c r="I24" s="66">
        <f>+I896</f>
        <v>5442</v>
      </c>
    </row>
    <row r="25" spans="1:9">
      <c r="A25" s="64" t="s">
        <v>32</v>
      </c>
      <c r="I25" s="66">
        <f>+I996</f>
        <v>156550</v>
      </c>
    </row>
    <row r="26" spans="1:9">
      <c r="A26" s="64" t="s">
        <v>33</v>
      </c>
      <c r="I26" s="66">
        <f>+I1046</f>
        <v>12613</v>
      </c>
    </row>
    <row r="27" spans="1:9" ht="15" thickBot="1"/>
    <row r="28" spans="1:9" ht="15">
      <c r="A28" s="65" t="s">
        <v>564</v>
      </c>
      <c r="D28" s="68"/>
      <c r="E28" s="68"/>
      <c r="F28" s="68"/>
      <c r="G28" s="69"/>
      <c r="H28" s="69"/>
      <c r="I28" s="70">
        <f>SUM(I24:I27)</f>
        <v>174605</v>
      </c>
    </row>
    <row r="30" spans="1:9">
      <c r="A30" s="64" t="s">
        <v>34</v>
      </c>
    </row>
    <row r="31" spans="1:9">
      <c r="A31" s="64" t="s">
        <v>35</v>
      </c>
      <c r="I31" s="66">
        <f>+I1103</f>
        <v>10965</v>
      </c>
    </row>
    <row r="32" spans="1:9" ht="15" thickBot="1"/>
    <row r="33" spans="1:9" ht="15">
      <c r="A33" s="65" t="s">
        <v>564</v>
      </c>
      <c r="D33" s="68"/>
      <c r="E33" s="68"/>
      <c r="F33" s="68"/>
      <c r="G33" s="69"/>
      <c r="H33" s="69"/>
      <c r="I33" s="70">
        <f>SUM(I31:I32)</f>
        <v>10965</v>
      </c>
    </row>
    <row r="35" spans="1:9">
      <c r="A35" s="64" t="s">
        <v>36</v>
      </c>
    </row>
    <row r="36" spans="1:9">
      <c r="A36" s="64" t="s">
        <v>37</v>
      </c>
      <c r="I36" s="66">
        <f>+I1191</f>
        <v>56062</v>
      </c>
    </row>
    <row r="37" spans="1:9" ht="15" thickBot="1"/>
    <row r="38" spans="1:9" ht="15">
      <c r="A38" s="65" t="s">
        <v>564</v>
      </c>
      <c r="D38" s="68"/>
      <c r="E38" s="68"/>
      <c r="F38" s="68"/>
      <c r="G38" s="69"/>
      <c r="H38" s="69"/>
      <c r="I38" s="70">
        <f>SUM(I36:I37)</f>
        <v>56062</v>
      </c>
    </row>
    <row r="40" spans="1:9" ht="15" thickBot="1">
      <c r="B40" s="71" t="s">
        <v>38</v>
      </c>
      <c r="C40" s="67"/>
      <c r="D40" s="72"/>
      <c r="E40" s="72"/>
      <c r="F40" s="72"/>
      <c r="G40" s="73"/>
      <c r="H40" s="73"/>
      <c r="I40" s="74">
        <f>+I6+I21+I28+I33+I38</f>
        <v>796426</v>
      </c>
    </row>
    <row r="41" spans="1:9" ht="15" thickTop="1"/>
    <row r="42" spans="1:9">
      <c r="A42" s="64" t="s">
        <v>1707</v>
      </c>
    </row>
    <row r="53" spans="1:10" ht="15">
      <c r="A53" s="65" t="s">
        <v>39</v>
      </c>
    </row>
    <row r="55" spans="1:10" ht="53.25" customHeight="1">
      <c r="A55" s="1355" t="s">
        <v>620</v>
      </c>
      <c r="B55" s="1355"/>
      <c r="C55" s="1355"/>
      <c r="D55" s="1355"/>
      <c r="E55" s="1355"/>
      <c r="F55" s="1355"/>
    </row>
    <row r="56" spans="1:10">
      <c r="F56" s="64" t="s">
        <v>1505</v>
      </c>
      <c r="G56" s="66">
        <v>28</v>
      </c>
      <c r="H56" s="66">
        <v>35</v>
      </c>
      <c r="I56" s="66">
        <f>+G56*H56</f>
        <v>980</v>
      </c>
      <c r="J56" s="113">
        <v>35</v>
      </c>
    </row>
    <row r="57" spans="1:10">
      <c r="J57" s="113"/>
    </row>
    <row r="58" spans="1:10" ht="109.5" customHeight="1">
      <c r="A58" s="1355" t="s">
        <v>617</v>
      </c>
      <c r="B58" s="1355"/>
      <c r="C58" s="1355"/>
      <c r="D58" s="1355"/>
      <c r="E58" s="1355"/>
      <c r="F58" s="1355"/>
      <c r="J58" s="113"/>
    </row>
    <row r="59" spans="1:10">
      <c r="F59" s="64" t="s">
        <v>618</v>
      </c>
      <c r="G59" s="66">
        <v>80</v>
      </c>
      <c r="H59" s="66">
        <v>70</v>
      </c>
      <c r="I59" s="66">
        <f>+G59*H59</f>
        <v>5600</v>
      </c>
      <c r="J59" s="113">
        <v>70</v>
      </c>
    </row>
    <row r="60" spans="1:10">
      <c r="J60" s="113"/>
    </row>
    <row r="61" spans="1:10" ht="50.25" customHeight="1">
      <c r="A61" s="1355" t="s">
        <v>1282</v>
      </c>
      <c r="B61" s="1355"/>
      <c r="C61" s="1355"/>
      <c r="D61" s="1355"/>
      <c r="E61" s="1355"/>
      <c r="F61" s="1355"/>
      <c r="J61" s="113"/>
    </row>
    <row r="62" spans="1:10">
      <c r="F62" s="64" t="s">
        <v>1283</v>
      </c>
      <c r="G62" s="66">
        <v>5.6</v>
      </c>
      <c r="H62" s="66">
        <v>140</v>
      </c>
      <c r="I62" s="66">
        <f>+G62*H62</f>
        <v>784</v>
      </c>
      <c r="J62" s="113">
        <v>140</v>
      </c>
    </row>
    <row r="63" spans="1:10">
      <c r="J63" s="113"/>
    </row>
    <row r="64" spans="1:10" ht="33.75" customHeight="1">
      <c r="A64" s="1355" t="s">
        <v>1284</v>
      </c>
      <c r="B64" s="1355"/>
      <c r="C64" s="1355"/>
      <c r="D64" s="1355"/>
      <c r="E64" s="1355"/>
      <c r="F64" s="1355"/>
      <c r="J64" s="113"/>
    </row>
    <row r="65" spans="1:12">
      <c r="J65" s="113"/>
    </row>
    <row r="66" spans="1:12">
      <c r="F66" s="64" t="s">
        <v>1283</v>
      </c>
      <c r="G66" s="66">
        <v>1.4</v>
      </c>
      <c r="H66" s="66">
        <v>2500</v>
      </c>
      <c r="I66" s="66">
        <f>+G66*H66</f>
        <v>3500</v>
      </c>
      <c r="J66" s="113">
        <v>2500</v>
      </c>
    </row>
    <row r="67" spans="1:12" ht="38.25" customHeight="1">
      <c r="A67" s="1355" t="s">
        <v>1285</v>
      </c>
      <c r="B67" s="1355"/>
      <c r="C67" s="1355"/>
      <c r="D67" s="1355"/>
      <c r="E67" s="1355"/>
      <c r="F67" s="1355"/>
      <c r="J67" s="113"/>
    </row>
    <row r="68" spans="1:12">
      <c r="J68" s="113"/>
    </row>
    <row r="69" spans="1:12">
      <c r="F69" s="64" t="s">
        <v>302</v>
      </c>
      <c r="G69" s="66">
        <v>1</v>
      </c>
      <c r="H69" s="66">
        <v>150</v>
      </c>
      <c r="I69" s="66">
        <f>+G69*H69</f>
        <v>150</v>
      </c>
      <c r="J69" s="113">
        <v>150</v>
      </c>
      <c r="L69" s="67" t="s">
        <v>1707</v>
      </c>
    </row>
    <row r="70" spans="1:12" ht="76.5" customHeight="1">
      <c r="A70" s="1355" t="s">
        <v>1286</v>
      </c>
      <c r="B70" s="1355"/>
      <c r="C70" s="1355"/>
      <c r="D70" s="1355"/>
      <c r="E70" s="1355"/>
      <c r="F70" s="1355"/>
      <c r="J70" s="113"/>
    </row>
    <row r="71" spans="1:12">
      <c r="J71" s="113"/>
    </row>
    <row r="72" spans="1:12">
      <c r="F72" s="64" t="s">
        <v>1287</v>
      </c>
      <c r="G72" s="66">
        <v>95</v>
      </c>
      <c r="H72" s="66">
        <v>135</v>
      </c>
      <c r="I72" s="66">
        <f>+G72*H72</f>
        <v>12825</v>
      </c>
      <c r="J72" s="113">
        <v>135</v>
      </c>
    </row>
    <row r="73" spans="1:12">
      <c r="J73" s="113"/>
    </row>
    <row r="74" spans="1:12" ht="96" customHeight="1">
      <c r="A74" s="1355" t="s">
        <v>1288</v>
      </c>
      <c r="B74" s="1355"/>
      <c r="C74" s="1355"/>
      <c r="D74" s="1355"/>
      <c r="E74" s="1355"/>
      <c r="F74" s="1355"/>
      <c r="J74" s="113"/>
    </row>
    <row r="75" spans="1:12">
      <c r="F75" s="64" t="s">
        <v>302</v>
      </c>
      <c r="G75" s="66">
        <v>1</v>
      </c>
      <c r="H75" s="66">
        <v>1000</v>
      </c>
      <c r="I75" s="66">
        <f>+G75*H75</f>
        <v>1000</v>
      </c>
      <c r="J75" s="113">
        <v>1000</v>
      </c>
    </row>
    <row r="76" spans="1:12">
      <c r="J76" s="113"/>
    </row>
    <row r="77" spans="1:12" ht="29.25" customHeight="1">
      <c r="A77" s="1355" t="s">
        <v>220</v>
      </c>
      <c r="B77" s="1355"/>
      <c r="C77" s="1355"/>
      <c r="D77" s="1355"/>
      <c r="E77" s="1355"/>
      <c r="F77" s="1355"/>
      <c r="J77" s="113"/>
    </row>
    <row r="78" spans="1:12">
      <c r="J78" s="113"/>
    </row>
    <row r="79" spans="1:12">
      <c r="F79" s="67" t="s">
        <v>1283</v>
      </c>
      <c r="G79" s="76">
        <v>6.4</v>
      </c>
      <c r="H79" s="66">
        <v>140</v>
      </c>
      <c r="I79" s="66">
        <f>+G79*H79</f>
        <v>896</v>
      </c>
      <c r="J79" s="113">
        <v>140</v>
      </c>
    </row>
    <row r="80" spans="1:12">
      <c r="J80" s="113"/>
    </row>
    <row r="81" spans="1:10" ht="28.5" customHeight="1">
      <c r="A81" s="1355" t="s">
        <v>766</v>
      </c>
      <c r="B81" s="1355"/>
      <c r="C81" s="1355"/>
      <c r="D81" s="1355"/>
      <c r="E81" s="1355"/>
      <c r="F81" s="1355"/>
      <c r="J81" s="113"/>
    </row>
    <row r="82" spans="1:10">
      <c r="J82" s="113"/>
    </row>
    <row r="83" spans="1:10">
      <c r="F83" s="64" t="s">
        <v>618</v>
      </c>
      <c r="G83" s="66">
        <v>90</v>
      </c>
      <c r="H83" s="66">
        <v>3</v>
      </c>
      <c r="I83" s="66">
        <f>+G83*H83</f>
        <v>270</v>
      </c>
      <c r="J83" s="113">
        <v>3</v>
      </c>
    </row>
    <row r="84" spans="1:10">
      <c r="J84" s="113"/>
    </row>
    <row r="85" spans="1:10" ht="42" customHeight="1">
      <c r="A85" s="1355" t="s">
        <v>1430</v>
      </c>
      <c r="B85" s="1355"/>
      <c r="C85" s="1355"/>
      <c r="D85" s="1355"/>
      <c r="E85" s="1355"/>
      <c r="F85" s="1355"/>
      <c r="J85" s="113"/>
    </row>
    <row r="86" spans="1:10">
      <c r="F86" s="64" t="s">
        <v>302</v>
      </c>
      <c r="G86" s="66">
        <v>1</v>
      </c>
      <c r="H86" s="66">
        <v>6500</v>
      </c>
      <c r="I86" s="66">
        <f>+G86*H86</f>
        <v>6500</v>
      </c>
      <c r="J86" s="113">
        <v>6500</v>
      </c>
    </row>
    <row r="87" spans="1:10">
      <c r="J87" s="113"/>
    </row>
    <row r="88" spans="1:10" ht="34.5" customHeight="1">
      <c r="A88" s="1355" t="s">
        <v>1431</v>
      </c>
      <c r="B88" s="1355"/>
      <c r="C88" s="1355"/>
      <c r="D88" s="1355"/>
      <c r="E88" s="1355"/>
      <c r="F88" s="1355"/>
      <c r="J88" s="113"/>
    </row>
    <row r="89" spans="1:10">
      <c r="F89" s="64" t="s">
        <v>1432</v>
      </c>
      <c r="G89" s="76">
        <v>1</v>
      </c>
      <c r="H89" s="66">
        <v>180</v>
      </c>
      <c r="I89" s="66">
        <f>+G89*H89</f>
        <v>180</v>
      </c>
      <c r="J89" s="113">
        <v>180</v>
      </c>
    </row>
    <row r="90" spans="1:10">
      <c r="J90" s="113"/>
    </row>
    <row r="91" spans="1:10" ht="46.5" customHeight="1">
      <c r="A91" s="1355" t="s">
        <v>1433</v>
      </c>
      <c r="B91" s="1355"/>
      <c r="C91" s="1355"/>
      <c r="D91" s="1355"/>
      <c r="E91" s="1355"/>
      <c r="F91" s="1355"/>
      <c r="J91" s="113"/>
    </row>
    <row r="92" spans="1:10">
      <c r="F92" s="64" t="s">
        <v>1432</v>
      </c>
      <c r="G92" s="76">
        <v>1</v>
      </c>
      <c r="H92" s="66">
        <v>200</v>
      </c>
      <c r="I92" s="66">
        <f>+G92*H92</f>
        <v>200</v>
      </c>
      <c r="J92" s="113">
        <v>200</v>
      </c>
    </row>
    <row r="93" spans="1:10">
      <c r="J93" s="113"/>
    </row>
    <row r="94" spans="1:10">
      <c r="A94" s="1355" t="s">
        <v>53</v>
      </c>
      <c r="B94" s="1355"/>
      <c r="C94" s="1355"/>
      <c r="D94" s="1355"/>
      <c r="E94" s="1355"/>
      <c r="F94" s="1355"/>
      <c r="J94" s="113"/>
    </row>
    <row r="95" spans="1:10">
      <c r="F95" s="64" t="s">
        <v>54</v>
      </c>
      <c r="G95" s="66">
        <v>1</v>
      </c>
      <c r="H95" s="66">
        <v>500</v>
      </c>
      <c r="I95" s="66">
        <f>+G95*H95</f>
        <v>500</v>
      </c>
      <c r="J95" s="113">
        <v>500</v>
      </c>
    </row>
    <row r="96" spans="1:10">
      <c r="J96" s="113"/>
    </row>
    <row r="97" spans="1:10" ht="27" customHeight="1">
      <c r="A97" s="1355" t="s">
        <v>1684</v>
      </c>
      <c r="B97" s="1355"/>
      <c r="C97" s="1355"/>
      <c r="D97" s="1355"/>
      <c r="E97" s="1355"/>
      <c r="F97" s="1355"/>
      <c r="J97" s="113"/>
    </row>
    <row r="98" spans="1:10">
      <c r="J98" s="113"/>
    </row>
    <row r="99" spans="1:10" ht="15" thickBot="1">
      <c r="F99" s="64" t="s">
        <v>54</v>
      </c>
      <c r="G99" s="66">
        <v>1</v>
      </c>
      <c r="H99" s="66">
        <v>1000</v>
      </c>
      <c r="I99" s="66">
        <f>+G99*H99</f>
        <v>1000</v>
      </c>
      <c r="J99" s="113">
        <v>1000</v>
      </c>
    </row>
    <row r="100" spans="1:10" ht="15">
      <c r="C100" s="77" t="s">
        <v>564</v>
      </c>
      <c r="D100" s="77"/>
      <c r="E100" s="77"/>
      <c r="F100" s="77"/>
      <c r="G100" s="78"/>
      <c r="H100" s="78"/>
      <c r="I100" s="78">
        <f>SUM(I56:I99)</f>
        <v>34385</v>
      </c>
      <c r="J100" s="114"/>
    </row>
    <row r="101" spans="1:10">
      <c r="J101" s="113"/>
    </row>
    <row r="102" spans="1:10">
      <c r="J102" s="113"/>
    </row>
    <row r="103" spans="1:10">
      <c r="J103" s="113"/>
    </row>
    <row r="104" spans="1:10" ht="15">
      <c r="A104" s="65" t="s">
        <v>137</v>
      </c>
      <c r="J104" s="113"/>
    </row>
    <row r="105" spans="1:10">
      <c r="J105" s="113"/>
    </row>
    <row r="106" spans="1:10" ht="15">
      <c r="A106" s="65" t="s">
        <v>138</v>
      </c>
      <c r="J106" s="113"/>
    </row>
    <row r="107" spans="1:10">
      <c r="J107" s="113"/>
    </row>
    <row r="108" spans="1:10" ht="51" customHeight="1">
      <c r="A108" s="1357" t="s">
        <v>1186</v>
      </c>
      <c r="B108" s="1357"/>
      <c r="C108" s="1357"/>
      <c r="D108" s="1357"/>
      <c r="E108" s="1357"/>
      <c r="F108" s="1357"/>
      <c r="J108" s="113"/>
    </row>
    <row r="109" spans="1:10">
      <c r="H109" s="66" t="s">
        <v>1958</v>
      </c>
      <c r="J109" s="113" t="s">
        <v>1958</v>
      </c>
    </row>
    <row r="110" spans="1:10">
      <c r="F110" s="67" t="s">
        <v>760</v>
      </c>
      <c r="G110" s="66">
        <v>1</v>
      </c>
      <c r="I110" s="66">
        <f>+G110*H110</f>
        <v>0</v>
      </c>
      <c r="J110" s="113"/>
    </row>
    <row r="111" spans="1:10">
      <c r="F111" s="67"/>
      <c r="J111" s="113"/>
    </row>
    <row r="112" spans="1:10" ht="32.25" customHeight="1">
      <c r="A112" s="1355" t="s">
        <v>1187</v>
      </c>
      <c r="B112" s="1356"/>
      <c r="C112" s="1356"/>
      <c r="D112" s="1356"/>
      <c r="E112" s="1356"/>
      <c r="F112" s="1356"/>
      <c r="J112" s="113"/>
    </row>
    <row r="113" spans="1:10">
      <c r="F113" s="67" t="s">
        <v>1188</v>
      </c>
      <c r="G113" s="66">
        <v>6</v>
      </c>
      <c r="H113" s="66">
        <v>500</v>
      </c>
      <c r="I113" s="66">
        <f>+G113*H113</f>
        <v>3000</v>
      </c>
      <c r="J113" s="113">
        <v>500</v>
      </c>
    </row>
    <row r="114" spans="1:10">
      <c r="F114" s="67"/>
      <c r="J114" s="113"/>
    </row>
    <row r="115" spans="1:10" ht="34.5" customHeight="1">
      <c r="A115" s="1355" t="s">
        <v>1189</v>
      </c>
      <c r="B115" s="1356"/>
      <c r="C115" s="1356"/>
      <c r="D115" s="1356"/>
      <c r="E115" s="1356"/>
      <c r="F115" s="1356"/>
      <c r="J115" s="113"/>
    </row>
    <row r="116" spans="1:10">
      <c r="F116" s="67"/>
      <c r="J116" s="113"/>
    </row>
    <row r="117" spans="1:10" ht="15" thickBot="1">
      <c r="F117" s="67" t="s">
        <v>302</v>
      </c>
      <c r="G117" s="66">
        <v>120</v>
      </c>
      <c r="H117" s="66">
        <v>20</v>
      </c>
      <c r="I117" s="66">
        <f>+G117*H117</f>
        <v>2400</v>
      </c>
      <c r="J117" s="113">
        <v>20</v>
      </c>
    </row>
    <row r="118" spans="1:10" ht="15">
      <c r="C118" s="77" t="s">
        <v>564</v>
      </c>
      <c r="D118" s="77"/>
      <c r="E118" s="77"/>
      <c r="F118" s="77"/>
      <c r="G118" s="78"/>
      <c r="H118" s="78"/>
      <c r="I118" s="78">
        <f>SUM(I110:I117)</f>
        <v>5400</v>
      </c>
      <c r="J118" s="114"/>
    </row>
    <row r="119" spans="1:10">
      <c r="J119" s="113"/>
    </row>
    <row r="120" spans="1:10">
      <c r="J120" s="113"/>
    </row>
    <row r="121" spans="1:10" ht="15">
      <c r="A121" s="65" t="s">
        <v>568</v>
      </c>
      <c r="J121" s="113"/>
    </row>
    <row r="122" spans="1:10">
      <c r="J122" s="113"/>
    </row>
    <row r="123" spans="1:10" ht="80.25" customHeight="1">
      <c r="A123" s="1355" t="s">
        <v>1776</v>
      </c>
      <c r="B123" s="1355"/>
      <c r="C123" s="1355"/>
      <c r="D123" s="1355"/>
      <c r="E123" s="1355"/>
      <c r="F123" s="1355"/>
      <c r="J123" s="113"/>
    </row>
    <row r="124" spans="1:10">
      <c r="F124" s="67" t="s">
        <v>1287</v>
      </c>
      <c r="G124" s="76">
        <v>20</v>
      </c>
      <c r="H124" s="66">
        <v>90</v>
      </c>
      <c r="I124" s="66">
        <f>+G124*H124</f>
        <v>1800</v>
      </c>
      <c r="J124" s="113">
        <v>90</v>
      </c>
    </row>
    <row r="125" spans="1:10">
      <c r="A125" s="64" t="s">
        <v>1707</v>
      </c>
      <c r="J125" s="113"/>
    </row>
    <row r="126" spans="1:10" ht="41.25" customHeight="1">
      <c r="A126" s="1355" t="s">
        <v>996</v>
      </c>
      <c r="B126" s="1355"/>
      <c r="C126" s="1355"/>
      <c r="D126" s="1355"/>
      <c r="E126" s="1355"/>
      <c r="F126" s="1355"/>
      <c r="J126" s="113"/>
    </row>
    <row r="127" spans="1:10">
      <c r="J127" s="113"/>
    </row>
    <row r="128" spans="1:10">
      <c r="F128" s="66" t="s">
        <v>618</v>
      </c>
      <c r="G128" s="66">
        <v>30</v>
      </c>
      <c r="H128" s="76">
        <v>3</v>
      </c>
      <c r="I128" s="66">
        <f>+G128*H128</f>
        <v>90</v>
      </c>
      <c r="J128" s="115">
        <v>3</v>
      </c>
    </row>
    <row r="129" spans="1:10">
      <c r="J129" s="113"/>
    </row>
    <row r="130" spans="1:10">
      <c r="A130" s="64" t="s">
        <v>1042</v>
      </c>
      <c r="J130" s="113"/>
    </row>
    <row r="131" spans="1:10">
      <c r="B131" s="64" t="s">
        <v>1043</v>
      </c>
      <c r="F131" s="64" t="s">
        <v>618</v>
      </c>
      <c r="G131" s="66">
        <v>5</v>
      </c>
      <c r="H131" s="66">
        <v>35</v>
      </c>
      <c r="I131" s="66">
        <f>+G131*H131</f>
        <v>175</v>
      </c>
      <c r="J131" s="113">
        <v>35</v>
      </c>
    </row>
    <row r="132" spans="1:10" ht="15" thickBot="1">
      <c r="J132" s="113"/>
    </row>
    <row r="133" spans="1:10" ht="15">
      <c r="C133" s="77" t="s">
        <v>564</v>
      </c>
      <c r="D133" s="77"/>
      <c r="E133" s="77"/>
      <c r="F133" s="77"/>
      <c r="G133" s="78"/>
      <c r="H133" s="78"/>
      <c r="I133" s="78">
        <f>SUM(I124:I132)</f>
        <v>2065</v>
      </c>
      <c r="J133" s="114"/>
    </row>
    <row r="134" spans="1:10">
      <c r="J134" s="113"/>
    </row>
    <row r="135" spans="1:10" ht="15">
      <c r="A135" s="65" t="s">
        <v>569</v>
      </c>
      <c r="J135" s="113"/>
    </row>
    <row r="136" spans="1:10">
      <c r="J136" s="113"/>
    </row>
    <row r="137" spans="1:10" ht="165.75" customHeight="1">
      <c r="A137" s="1355" t="s">
        <v>795</v>
      </c>
      <c r="B137" s="1355"/>
      <c r="C137" s="1355"/>
      <c r="D137" s="1355"/>
      <c r="E137" s="1355"/>
      <c r="F137" s="1355"/>
      <c r="J137" s="113"/>
    </row>
    <row r="138" spans="1:10">
      <c r="J138" s="113"/>
    </row>
    <row r="139" spans="1:10">
      <c r="A139" s="64" t="s">
        <v>796</v>
      </c>
      <c r="J139" s="113"/>
    </row>
    <row r="140" spans="1:10">
      <c r="A140" s="64" t="s">
        <v>797</v>
      </c>
      <c r="J140" s="113"/>
    </row>
    <row r="141" spans="1:10">
      <c r="A141" s="64" t="s">
        <v>426</v>
      </c>
      <c r="J141" s="113"/>
    </row>
    <row r="142" spans="1:10" ht="75" customHeight="1">
      <c r="A142" s="1355" t="s">
        <v>1032</v>
      </c>
      <c r="B142" s="1355"/>
      <c r="C142" s="1355"/>
      <c r="D142" s="1355"/>
      <c r="E142" s="1355"/>
      <c r="F142" s="1355"/>
      <c r="J142" s="113"/>
    </row>
    <row r="143" spans="1:10">
      <c r="A143" s="64" t="s">
        <v>1033</v>
      </c>
      <c r="J143" s="113"/>
    </row>
    <row r="144" spans="1:10">
      <c r="A144" s="64" t="s">
        <v>315</v>
      </c>
      <c r="J144" s="113"/>
    </row>
    <row r="145" spans="1:10">
      <c r="A145" s="64" t="s">
        <v>316</v>
      </c>
      <c r="J145" s="113"/>
    </row>
    <row r="146" spans="1:10">
      <c r="J146" s="113"/>
    </row>
    <row r="147" spans="1:10">
      <c r="A147" s="64" t="s">
        <v>317</v>
      </c>
      <c r="J147" s="113"/>
    </row>
    <row r="148" spans="1:10">
      <c r="A148" s="64" t="s">
        <v>318</v>
      </c>
      <c r="J148" s="113"/>
    </row>
    <row r="149" spans="1:10">
      <c r="A149" s="64" t="s">
        <v>319</v>
      </c>
      <c r="J149" s="113"/>
    </row>
    <row r="150" spans="1:10">
      <c r="A150" s="64" t="s">
        <v>320</v>
      </c>
      <c r="J150" s="113"/>
    </row>
    <row r="151" spans="1:10">
      <c r="A151" s="64" t="s">
        <v>321</v>
      </c>
      <c r="J151" s="113"/>
    </row>
    <row r="152" spans="1:10">
      <c r="A152" s="64" t="s">
        <v>322</v>
      </c>
      <c r="J152" s="113"/>
    </row>
    <row r="153" spans="1:10">
      <c r="A153" s="64" t="s">
        <v>323</v>
      </c>
      <c r="J153" s="113"/>
    </row>
    <row r="154" spans="1:10">
      <c r="A154" s="64" t="s">
        <v>324</v>
      </c>
      <c r="J154" s="113"/>
    </row>
    <row r="155" spans="1:10">
      <c r="J155" s="113"/>
    </row>
    <row r="156" spans="1:10">
      <c r="J156" s="113"/>
    </row>
    <row r="157" spans="1:10">
      <c r="A157" s="64" t="s">
        <v>325</v>
      </c>
      <c r="J157" s="113"/>
    </row>
    <row r="158" spans="1:10">
      <c r="A158" s="64" t="s">
        <v>326</v>
      </c>
      <c r="J158" s="113"/>
    </row>
    <row r="159" spans="1:10">
      <c r="A159" s="64" t="s">
        <v>327</v>
      </c>
      <c r="J159" s="113"/>
    </row>
    <row r="160" spans="1:10">
      <c r="A160" s="64" t="s">
        <v>328</v>
      </c>
      <c r="J160" s="113"/>
    </row>
    <row r="161" spans="1:10">
      <c r="A161" s="64" t="s">
        <v>329</v>
      </c>
      <c r="J161" s="113"/>
    </row>
    <row r="162" spans="1:10">
      <c r="A162" s="64" t="s">
        <v>330</v>
      </c>
      <c r="J162" s="113"/>
    </row>
    <row r="163" spans="1:10">
      <c r="J163" s="113"/>
    </row>
    <row r="164" spans="1:10">
      <c r="A164" s="64" t="s">
        <v>331</v>
      </c>
      <c r="J164" s="113"/>
    </row>
    <row r="165" spans="1:10">
      <c r="A165" s="64" t="s">
        <v>142</v>
      </c>
      <c r="J165" s="113"/>
    </row>
    <row r="166" spans="1:10">
      <c r="A166" s="64" t="s">
        <v>143</v>
      </c>
      <c r="J166" s="113"/>
    </row>
    <row r="167" spans="1:10">
      <c r="A167" s="64" t="s">
        <v>144</v>
      </c>
      <c r="J167" s="113"/>
    </row>
    <row r="168" spans="1:10">
      <c r="A168" s="64" t="s">
        <v>145</v>
      </c>
      <c r="J168" s="113"/>
    </row>
    <row r="169" spans="1:10">
      <c r="A169" s="64" t="s">
        <v>146</v>
      </c>
      <c r="J169" s="113"/>
    </row>
    <row r="170" spans="1:10">
      <c r="A170" s="64" t="s">
        <v>147</v>
      </c>
      <c r="J170" s="113"/>
    </row>
    <row r="171" spans="1:10">
      <c r="A171" s="64" t="s">
        <v>152</v>
      </c>
      <c r="J171" s="113"/>
    </row>
    <row r="172" spans="1:10">
      <c r="A172" s="64" t="s">
        <v>153</v>
      </c>
      <c r="J172" s="113"/>
    </row>
    <row r="173" spans="1:10">
      <c r="J173" s="113"/>
    </row>
    <row r="174" spans="1:10" ht="54.75" customHeight="1">
      <c r="A174" s="1355" t="s">
        <v>2013</v>
      </c>
      <c r="B174" s="1355"/>
      <c r="C174" s="1355"/>
      <c r="D174" s="1355"/>
      <c r="E174" s="1355"/>
      <c r="F174" s="1355"/>
      <c r="J174" s="113"/>
    </row>
    <row r="175" spans="1:10">
      <c r="J175" s="113"/>
    </row>
    <row r="176" spans="1:10">
      <c r="F176" s="64" t="s">
        <v>1432</v>
      </c>
      <c r="G176" s="66">
        <v>1</v>
      </c>
      <c r="H176" s="66">
        <v>39600</v>
      </c>
      <c r="I176" s="66">
        <f>+G176*H176</f>
        <v>39600</v>
      </c>
      <c r="J176" s="113">
        <v>39600</v>
      </c>
    </row>
    <row r="177" spans="1:10">
      <c r="J177" s="113"/>
    </row>
    <row r="178" spans="1:10" ht="36.75" customHeight="1">
      <c r="A178" s="1355" t="s">
        <v>151</v>
      </c>
      <c r="B178" s="1355"/>
      <c r="C178" s="1355"/>
      <c r="D178" s="1355"/>
      <c r="E178" s="1355"/>
      <c r="F178" s="1355"/>
      <c r="J178" s="113"/>
    </row>
    <row r="179" spans="1:10">
      <c r="J179" s="113"/>
    </row>
    <row r="180" spans="1:10">
      <c r="F180" s="64" t="s">
        <v>1432</v>
      </c>
      <c r="G180" s="66">
        <v>1</v>
      </c>
      <c r="H180" s="66">
        <v>500</v>
      </c>
      <c r="I180" s="66">
        <f>+G180*H180</f>
        <v>500</v>
      </c>
      <c r="J180" s="113">
        <v>500</v>
      </c>
    </row>
    <row r="181" spans="1:10">
      <c r="J181" s="113"/>
    </row>
    <row r="182" spans="1:10" ht="48" customHeight="1">
      <c r="A182" s="1355" t="s">
        <v>2014</v>
      </c>
      <c r="B182" s="1355"/>
      <c r="C182" s="1355"/>
      <c r="D182" s="1355"/>
      <c r="E182" s="1355"/>
      <c r="F182" s="1355"/>
      <c r="J182" s="113"/>
    </row>
    <row r="183" spans="1:10">
      <c r="A183" s="64" t="s">
        <v>2015</v>
      </c>
      <c r="J183" s="113"/>
    </row>
    <row r="184" spans="1:10" ht="48" customHeight="1">
      <c r="A184" s="1355" t="s">
        <v>737</v>
      </c>
      <c r="B184" s="1355"/>
      <c r="C184" s="1355"/>
      <c r="D184" s="1355"/>
      <c r="E184" s="1355"/>
      <c r="F184" s="1355"/>
      <c r="J184" s="113"/>
    </row>
    <row r="185" spans="1:10">
      <c r="J185" s="113"/>
    </row>
    <row r="186" spans="1:10">
      <c r="F186" s="66" t="s">
        <v>302</v>
      </c>
      <c r="G186" s="66">
        <v>1</v>
      </c>
      <c r="H186" s="66">
        <v>950</v>
      </c>
      <c r="I186" s="66">
        <f>+G186*H186</f>
        <v>950</v>
      </c>
      <c r="J186" s="113">
        <v>950</v>
      </c>
    </row>
    <row r="187" spans="1:10">
      <c r="J187" s="113"/>
    </row>
    <row r="188" spans="1:10">
      <c r="J188" s="113"/>
    </row>
    <row r="189" spans="1:10" ht="141.75" customHeight="1">
      <c r="A189" s="1355" t="s">
        <v>1103</v>
      </c>
      <c r="B189" s="1355"/>
      <c r="C189" s="1355"/>
      <c r="D189" s="1355"/>
      <c r="E189" s="1355"/>
      <c r="F189" s="1355"/>
      <c r="J189" s="113"/>
    </row>
    <row r="190" spans="1:10">
      <c r="J190" s="113"/>
    </row>
    <row r="191" spans="1:10">
      <c r="A191" s="64" t="s">
        <v>1104</v>
      </c>
      <c r="J191" s="113"/>
    </row>
    <row r="192" spans="1:10">
      <c r="A192" s="64" t="s">
        <v>1105</v>
      </c>
      <c r="J192" s="113"/>
    </row>
    <row r="193" spans="1:10">
      <c r="A193" s="64" t="s">
        <v>1106</v>
      </c>
      <c r="J193" s="113"/>
    </row>
    <row r="194" spans="1:10">
      <c r="A194" s="64" t="s">
        <v>1107</v>
      </c>
      <c r="J194" s="113"/>
    </row>
    <row r="195" spans="1:10">
      <c r="A195" s="64" t="s">
        <v>1108</v>
      </c>
      <c r="J195" s="113"/>
    </row>
    <row r="196" spans="1:10">
      <c r="J196" s="113"/>
    </row>
    <row r="197" spans="1:10">
      <c r="A197" s="64" t="s">
        <v>1109</v>
      </c>
      <c r="J197" s="113"/>
    </row>
    <row r="198" spans="1:10">
      <c r="A198" s="64" t="s">
        <v>1105</v>
      </c>
      <c r="J198" s="113"/>
    </row>
    <row r="199" spans="1:10">
      <c r="A199" s="64" t="s">
        <v>1110</v>
      </c>
      <c r="J199" s="113"/>
    </row>
    <row r="200" spans="1:10">
      <c r="A200" s="64" t="s">
        <v>1111</v>
      </c>
      <c r="J200" s="113"/>
    </row>
    <row r="201" spans="1:10">
      <c r="A201" s="64" t="s">
        <v>1112</v>
      </c>
      <c r="J201" s="113"/>
    </row>
    <row r="202" spans="1:10">
      <c r="A202" s="64" t="s">
        <v>1113</v>
      </c>
      <c r="J202" s="113"/>
    </row>
    <row r="203" spans="1:10">
      <c r="A203" s="64" t="s">
        <v>1108</v>
      </c>
      <c r="J203" s="113"/>
    </row>
    <row r="204" spans="1:10">
      <c r="J204" s="113"/>
    </row>
    <row r="205" spans="1:10" ht="49.5" customHeight="1">
      <c r="A205" s="1355" t="s">
        <v>2013</v>
      </c>
      <c r="B205" s="1355"/>
      <c r="C205" s="1355"/>
      <c r="D205" s="1355"/>
      <c r="E205" s="1355"/>
      <c r="F205" s="1355"/>
      <c r="J205" s="113"/>
    </row>
    <row r="206" spans="1:10">
      <c r="J206" s="113"/>
    </row>
    <row r="207" spans="1:10">
      <c r="F207" s="64" t="s">
        <v>302</v>
      </c>
      <c r="G207" s="66">
        <v>1</v>
      </c>
      <c r="H207" s="66">
        <v>5850</v>
      </c>
      <c r="I207" s="66">
        <f>+G207*H207</f>
        <v>5850</v>
      </c>
      <c r="J207" s="113">
        <v>5850</v>
      </c>
    </row>
    <row r="208" spans="1:10">
      <c r="J208" s="113"/>
    </row>
    <row r="209" spans="1:10" ht="59.25" customHeight="1">
      <c r="A209" s="1355" t="s">
        <v>1114</v>
      </c>
      <c r="B209" s="1355"/>
      <c r="C209" s="1355"/>
      <c r="D209" s="1355"/>
      <c r="E209" s="1355"/>
      <c r="F209" s="1355"/>
      <c r="J209" s="113"/>
    </row>
    <row r="210" spans="1:10" ht="59.25" customHeight="1">
      <c r="A210" s="1355" t="s">
        <v>8</v>
      </c>
      <c r="B210" s="1355"/>
      <c r="C210" s="1355"/>
      <c r="D210" s="1355"/>
      <c r="E210" s="1355"/>
      <c r="F210" s="1355"/>
      <c r="J210" s="113"/>
    </row>
    <row r="211" spans="1:10" ht="30.75" customHeight="1">
      <c r="A211" s="1355" t="s">
        <v>9</v>
      </c>
      <c r="B211" s="1355"/>
      <c r="C211" s="1355"/>
      <c r="D211" s="1355"/>
      <c r="E211" s="1355"/>
      <c r="F211" s="1355"/>
      <c r="J211" s="113"/>
    </row>
    <row r="212" spans="1:10">
      <c r="J212" s="113"/>
    </row>
    <row r="213" spans="1:10">
      <c r="A213" s="64" t="s">
        <v>1104</v>
      </c>
      <c r="J213" s="113"/>
    </row>
    <row r="214" spans="1:10">
      <c r="A214" s="64" t="s">
        <v>1105</v>
      </c>
      <c r="J214" s="113"/>
    </row>
    <row r="215" spans="1:10">
      <c r="A215" s="64" t="s">
        <v>10</v>
      </c>
      <c r="J215" s="113"/>
    </row>
    <row r="216" spans="1:10">
      <c r="A216" s="64" t="s">
        <v>1111</v>
      </c>
      <c r="J216" s="113"/>
    </row>
    <row r="217" spans="1:10">
      <c r="J217" s="113"/>
    </row>
    <row r="218" spans="1:10">
      <c r="A218" s="64" t="s">
        <v>1109</v>
      </c>
      <c r="J218" s="113"/>
    </row>
    <row r="219" spans="1:10">
      <c r="A219" s="64" t="s">
        <v>1105</v>
      </c>
      <c r="J219" s="113"/>
    </row>
    <row r="220" spans="1:10">
      <c r="A220" s="64" t="s">
        <v>11</v>
      </c>
      <c r="J220" s="113"/>
    </row>
    <row r="221" spans="1:10">
      <c r="A221" s="64" t="s">
        <v>12</v>
      </c>
      <c r="J221" s="113"/>
    </row>
    <row r="222" spans="1:10">
      <c r="J222" s="113"/>
    </row>
    <row r="223" spans="1:10" ht="49.5" customHeight="1">
      <c r="A223" s="1355" t="s">
        <v>2013</v>
      </c>
      <c r="B223" s="1355"/>
      <c r="C223" s="1355"/>
      <c r="D223" s="1355"/>
      <c r="E223" s="1355"/>
      <c r="F223" s="1355"/>
      <c r="J223" s="113"/>
    </row>
    <row r="224" spans="1:10">
      <c r="J224" s="113"/>
    </row>
    <row r="225" spans="1:10">
      <c r="F225" s="64" t="s">
        <v>302</v>
      </c>
      <c r="G225" s="66">
        <v>1</v>
      </c>
      <c r="H225" s="66">
        <v>2750</v>
      </c>
      <c r="I225" s="66">
        <f>+G225*H225</f>
        <v>2750</v>
      </c>
      <c r="J225" s="113">
        <v>2750</v>
      </c>
    </row>
    <row r="226" spans="1:10">
      <c r="J226" s="113"/>
    </row>
    <row r="227" spans="1:10" ht="133.5" customHeight="1">
      <c r="A227" s="1355" t="s">
        <v>2047</v>
      </c>
      <c r="B227" s="1355"/>
      <c r="C227" s="1355"/>
      <c r="D227" s="1355"/>
      <c r="E227" s="1355"/>
      <c r="F227" s="1355"/>
      <c r="J227" s="113"/>
    </row>
    <row r="228" spans="1:10">
      <c r="J228" s="113"/>
    </row>
    <row r="229" spans="1:10">
      <c r="A229" s="64" t="s">
        <v>2048</v>
      </c>
      <c r="J229" s="113"/>
    </row>
    <row r="230" spans="1:10">
      <c r="A230" s="64" t="s">
        <v>1105</v>
      </c>
      <c r="J230" s="113"/>
    </row>
    <row r="231" spans="1:10">
      <c r="A231" s="64" t="s">
        <v>1110</v>
      </c>
      <c r="J231" s="113"/>
    </row>
    <row r="232" spans="1:10">
      <c r="A232" s="64" t="s">
        <v>2049</v>
      </c>
      <c r="J232" s="113"/>
    </row>
    <row r="233" spans="1:10">
      <c r="A233" s="64" t="s">
        <v>1707</v>
      </c>
      <c r="J233" s="113"/>
    </row>
    <row r="234" spans="1:10">
      <c r="A234" s="79" t="s">
        <v>1901</v>
      </c>
      <c r="J234" s="113"/>
    </row>
    <row r="235" spans="1:10">
      <c r="A235" s="64" t="s">
        <v>1105</v>
      </c>
      <c r="J235" s="113"/>
    </row>
    <row r="236" spans="1:10">
      <c r="A236" s="64" t="s">
        <v>1902</v>
      </c>
      <c r="J236" s="113"/>
    </row>
    <row r="237" spans="1:10">
      <c r="A237" s="64" t="s">
        <v>1903</v>
      </c>
      <c r="J237" s="113"/>
    </row>
    <row r="238" spans="1:10">
      <c r="A238" s="64" t="s">
        <v>1904</v>
      </c>
      <c r="J238" s="113"/>
    </row>
    <row r="239" spans="1:10">
      <c r="J239" s="113"/>
    </row>
    <row r="240" spans="1:10" ht="50.25" customHeight="1">
      <c r="A240" s="1355" t="s">
        <v>2013</v>
      </c>
      <c r="B240" s="1355"/>
      <c r="C240" s="1355"/>
      <c r="D240" s="1355"/>
      <c r="E240" s="1355"/>
      <c r="F240" s="1355"/>
      <c r="J240" s="113"/>
    </row>
    <row r="241" spans="1:10">
      <c r="J241" s="113"/>
    </row>
    <row r="242" spans="1:10">
      <c r="F242" s="64" t="s">
        <v>302</v>
      </c>
      <c r="G242" s="66">
        <v>1</v>
      </c>
      <c r="H242" s="66">
        <v>4100</v>
      </c>
      <c r="I242" s="66">
        <f>+G242*H242</f>
        <v>4100</v>
      </c>
      <c r="J242" s="113">
        <v>4100</v>
      </c>
    </row>
    <row r="243" spans="1:10">
      <c r="J243" s="113"/>
    </row>
    <row r="244" spans="1:10" ht="133.5" customHeight="1">
      <c r="A244" s="1355" t="s">
        <v>1905</v>
      </c>
      <c r="B244" s="1355"/>
      <c r="C244" s="1355"/>
      <c r="D244" s="1355"/>
      <c r="E244" s="1355"/>
      <c r="F244" s="1355"/>
      <c r="J244" s="113"/>
    </row>
    <row r="245" spans="1:10">
      <c r="A245" s="64" t="s">
        <v>1707</v>
      </c>
      <c r="J245" s="113"/>
    </row>
    <row r="246" spans="1:10">
      <c r="A246" s="64" t="s">
        <v>1104</v>
      </c>
      <c r="J246" s="113"/>
    </row>
    <row r="247" spans="1:10">
      <c r="A247" s="64" t="s">
        <v>1105</v>
      </c>
      <c r="J247" s="113"/>
    </row>
    <row r="248" spans="1:10">
      <c r="A248" s="64" t="s">
        <v>10</v>
      </c>
      <c r="J248" s="113"/>
    </row>
    <row r="249" spans="1:10">
      <c r="A249" s="64" t="s">
        <v>1906</v>
      </c>
      <c r="J249" s="113"/>
    </row>
    <row r="250" spans="1:10">
      <c r="J250" s="113"/>
    </row>
    <row r="251" spans="1:10">
      <c r="A251" s="64" t="s">
        <v>1109</v>
      </c>
      <c r="J251" s="113"/>
    </row>
    <row r="252" spans="1:10">
      <c r="A252" s="64" t="s">
        <v>1105</v>
      </c>
      <c r="J252" s="113"/>
    </row>
    <row r="253" spans="1:10">
      <c r="A253" s="64" t="s">
        <v>11</v>
      </c>
      <c r="J253" s="113"/>
    </row>
    <row r="254" spans="1:10">
      <c r="A254" s="64" t="s">
        <v>1107</v>
      </c>
      <c r="J254" s="113"/>
    </row>
    <row r="255" spans="1:10">
      <c r="J255" s="113"/>
    </row>
    <row r="256" spans="1:10">
      <c r="J256" s="113"/>
    </row>
    <row r="257" spans="1:10">
      <c r="J257" s="113"/>
    </row>
    <row r="258" spans="1:10" ht="48" customHeight="1">
      <c r="A258" s="1355" t="s">
        <v>2013</v>
      </c>
      <c r="B258" s="1355"/>
      <c r="C258" s="1355"/>
      <c r="D258" s="1355"/>
      <c r="E258" s="1355"/>
      <c r="F258" s="1355"/>
      <c r="J258" s="113"/>
    </row>
    <row r="259" spans="1:10">
      <c r="J259" s="113"/>
    </row>
    <row r="260" spans="1:10">
      <c r="F260" s="64" t="s">
        <v>302</v>
      </c>
      <c r="G260" s="66">
        <v>1</v>
      </c>
      <c r="H260" s="66">
        <v>3300</v>
      </c>
      <c r="I260" s="66">
        <f>+G260*H260</f>
        <v>3300</v>
      </c>
      <c r="J260" s="113">
        <v>3300</v>
      </c>
    </row>
    <row r="261" spans="1:10">
      <c r="J261" s="113"/>
    </row>
    <row r="262" spans="1:10" ht="134.25" customHeight="1">
      <c r="A262" s="1355" t="s">
        <v>1907</v>
      </c>
      <c r="B262" s="1355"/>
      <c r="C262" s="1355"/>
      <c r="D262" s="1355"/>
      <c r="E262" s="1355"/>
      <c r="F262" s="1355"/>
      <c r="J262" s="113"/>
    </row>
    <row r="263" spans="1:10">
      <c r="J263" s="113"/>
    </row>
    <row r="264" spans="1:10">
      <c r="A264" s="64" t="s">
        <v>1104</v>
      </c>
      <c r="J264" s="113"/>
    </row>
    <row r="265" spans="1:10">
      <c r="A265" s="64" t="s">
        <v>1908</v>
      </c>
      <c r="J265" s="113"/>
    </row>
    <row r="266" spans="1:10">
      <c r="A266" s="64" t="s">
        <v>330</v>
      </c>
      <c r="J266" s="113"/>
    </row>
    <row r="267" spans="1:10">
      <c r="A267" s="64" t="s">
        <v>1909</v>
      </c>
      <c r="J267" s="113"/>
    </row>
    <row r="268" spans="1:10">
      <c r="A268" s="64" t="s">
        <v>1107</v>
      </c>
      <c r="J268" s="113"/>
    </row>
    <row r="269" spans="1:10">
      <c r="J269" s="113"/>
    </row>
    <row r="270" spans="1:10">
      <c r="A270" s="64" t="s">
        <v>1109</v>
      </c>
      <c r="J270" s="113"/>
    </row>
    <row r="271" spans="1:10">
      <c r="A271" s="64" t="s">
        <v>1105</v>
      </c>
      <c r="J271" s="113"/>
    </row>
    <row r="272" spans="1:10">
      <c r="A272" s="64" t="s">
        <v>330</v>
      </c>
      <c r="J272" s="113"/>
    </row>
    <row r="273" spans="1:10">
      <c r="A273" s="64" t="s">
        <v>1910</v>
      </c>
      <c r="J273" s="113"/>
    </row>
    <row r="274" spans="1:10">
      <c r="A274" s="64" t="s">
        <v>1911</v>
      </c>
      <c r="J274" s="113"/>
    </row>
    <row r="275" spans="1:10">
      <c r="J275" s="113"/>
    </row>
    <row r="276" spans="1:10" ht="48" customHeight="1">
      <c r="A276" s="1355" t="s">
        <v>2013</v>
      </c>
      <c r="B276" s="1355"/>
      <c r="C276" s="1355"/>
      <c r="D276" s="1355"/>
      <c r="E276" s="1355"/>
      <c r="F276" s="1355"/>
      <c r="J276" s="113"/>
    </row>
    <row r="277" spans="1:10">
      <c r="J277" s="113"/>
    </row>
    <row r="278" spans="1:10">
      <c r="F278" s="64" t="s">
        <v>302</v>
      </c>
      <c r="G278" s="66">
        <v>1</v>
      </c>
      <c r="H278" s="66">
        <v>3948</v>
      </c>
      <c r="I278" s="66">
        <f>+G278*H278</f>
        <v>3948</v>
      </c>
      <c r="J278" s="113">
        <v>3948</v>
      </c>
    </row>
    <row r="279" spans="1:10">
      <c r="A279" s="64" t="s">
        <v>1707</v>
      </c>
      <c r="J279" s="113"/>
    </row>
    <row r="280" spans="1:10" ht="137.25" customHeight="1">
      <c r="A280" s="1355" t="s">
        <v>1289</v>
      </c>
      <c r="B280" s="1355"/>
      <c r="C280" s="1355"/>
      <c r="D280" s="1355"/>
      <c r="E280" s="1355"/>
      <c r="F280" s="1355"/>
      <c r="J280" s="113"/>
    </row>
    <row r="281" spans="1:10">
      <c r="J281" s="113"/>
    </row>
    <row r="282" spans="1:10">
      <c r="A282" s="64" t="s">
        <v>1104</v>
      </c>
      <c r="J282" s="113"/>
    </row>
    <row r="283" spans="1:10">
      <c r="A283" s="64" t="s">
        <v>1105</v>
      </c>
      <c r="J283" s="113"/>
    </row>
    <row r="284" spans="1:10">
      <c r="A284" s="64" t="s">
        <v>1111</v>
      </c>
      <c r="J284" s="113"/>
    </row>
    <row r="285" spans="1:10">
      <c r="A285" s="64" t="s">
        <v>1108</v>
      </c>
      <c r="J285" s="113"/>
    </row>
    <row r="286" spans="1:10">
      <c r="A286" s="64" t="s">
        <v>1109</v>
      </c>
      <c r="J286" s="113"/>
    </row>
    <row r="287" spans="1:10">
      <c r="A287" s="64" t="s">
        <v>1105</v>
      </c>
      <c r="J287" s="113"/>
    </row>
    <row r="288" spans="1:10">
      <c r="A288" s="64" t="s">
        <v>1110</v>
      </c>
      <c r="J288" s="113"/>
    </row>
    <row r="289" spans="1:10">
      <c r="A289" s="64" t="s">
        <v>1290</v>
      </c>
      <c r="J289" s="113"/>
    </row>
    <row r="290" spans="1:10">
      <c r="J290" s="113"/>
    </row>
    <row r="291" spans="1:10" ht="45.75" customHeight="1">
      <c r="A291" s="1355" t="s">
        <v>2013</v>
      </c>
      <c r="B291" s="1355"/>
      <c r="C291" s="1355"/>
      <c r="D291" s="1355"/>
      <c r="E291" s="1355"/>
      <c r="F291" s="1355"/>
      <c r="J291" s="113"/>
    </row>
    <row r="292" spans="1:10">
      <c r="J292" s="113"/>
    </row>
    <row r="293" spans="1:10">
      <c r="F293" s="64" t="s">
        <v>302</v>
      </c>
      <c r="G293" s="66">
        <v>1</v>
      </c>
      <c r="H293" s="66">
        <v>3850</v>
      </c>
      <c r="I293" s="66">
        <f>+G293*H293</f>
        <v>3850</v>
      </c>
      <c r="J293" s="113">
        <v>3850</v>
      </c>
    </row>
    <row r="294" spans="1:10">
      <c r="J294" s="113"/>
    </row>
    <row r="295" spans="1:10" ht="104.25" customHeight="1">
      <c r="A295" s="1355" t="s">
        <v>221</v>
      </c>
      <c r="B295" s="1355"/>
      <c r="C295" s="1355"/>
      <c r="D295" s="1355"/>
      <c r="E295" s="1355"/>
      <c r="F295" s="1355"/>
      <c r="J295" s="113"/>
    </row>
    <row r="296" spans="1:10">
      <c r="J296" s="113"/>
    </row>
    <row r="297" spans="1:10">
      <c r="A297" s="64" t="s">
        <v>142</v>
      </c>
      <c r="J297" s="113"/>
    </row>
    <row r="298" spans="1:10">
      <c r="A298" s="64" t="s">
        <v>1106</v>
      </c>
      <c r="J298" s="113"/>
    </row>
    <row r="299" spans="1:10">
      <c r="A299" s="64" t="s">
        <v>222</v>
      </c>
      <c r="J299" s="113"/>
    </row>
    <row r="300" spans="1:10">
      <c r="A300" s="64" t="s">
        <v>223</v>
      </c>
      <c r="J300" s="113"/>
    </row>
    <row r="301" spans="1:10">
      <c r="A301" s="64" t="s">
        <v>1108</v>
      </c>
      <c r="J301" s="113"/>
    </row>
    <row r="302" spans="1:10">
      <c r="A302" s="64" t="s">
        <v>224</v>
      </c>
      <c r="J302" s="113"/>
    </row>
    <row r="303" spans="1:10">
      <c r="J303" s="113"/>
    </row>
    <row r="304" spans="1:10" ht="48" customHeight="1">
      <c r="A304" s="1355" t="s">
        <v>2013</v>
      </c>
      <c r="B304" s="1355"/>
      <c r="C304" s="1355"/>
      <c r="D304" s="1355"/>
      <c r="E304" s="1355"/>
      <c r="F304" s="1355"/>
      <c r="J304" s="113"/>
    </row>
    <row r="305" spans="1:10">
      <c r="J305" s="113"/>
    </row>
    <row r="306" spans="1:10">
      <c r="F306" s="64" t="s">
        <v>302</v>
      </c>
      <c r="G306" s="66">
        <v>1</v>
      </c>
      <c r="H306" s="66">
        <v>2650</v>
      </c>
      <c r="I306" s="66">
        <f>+G306*H306</f>
        <v>2650</v>
      </c>
      <c r="J306" s="113">
        <v>2650</v>
      </c>
    </row>
    <row r="307" spans="1:10">
      <c r="J307" s="113"/>
    </row>
    <row r="308" spans="1:10" ht="90" customHeight="1">
      <c r="A308" s="1355" t="s">
        <v>951</v>
      </c>
      <c r="B308" s="1355"/>
      <c r="C308" s="1355"/>
      <c r="D308" s="1355"/>
      <c r="E308" s="1355"/>
      <c r="F308" s="1355"/>
      <c r="J308" s="113"/>
    </row>
    <row r="309" spans="1:10">
      <c r="J309" s="113"/>
    </row>
    <row r="310" spans="1:10">
      <c r="A310" s="64" t="s">
        <v>952</v>
      </c>
      <c r="J310" s="113"/>
    </row>
    <row r="311" spans="1:10">
      <c r="A311" s="64" t="s">
        <v>1106</v>
      </c>
      <c r="J311" s="113"/>
    </row>
    <row r="312" spans="1:10">
      <c r="A312" s="64" t="s">
        <v>953</v>
      </c>
      <c r="J312" s="113"/>
    </row>
    <row r="313" spans="1:10">
      <c r="J313" s="113"/>
    </row>
    <row r="314" spans="1:10" ht="48" customHeight="1">
      <c r="A314" s="1355" t="s">
        <v>2013</v>
      </c>
      <c r="B314" s="1355"/>
      <c r="C314" s="1355"/>
      <c r="D314" s="1355"/>
      <c r="E314" s="1355"/>
      <c r="F314" s="1355"/>
      <c r="J314" s="113"/>
    </row>
    <row r="315" spans="1:10">
      <c r="J315" s="113"/>
    </row>
    <row r="316" spans="1:10">
      <c r="F316" s="64" t="s">
        <v>302</v>
      </c>
      <c r="G316" s="66">
        <v>1</v>
      </c>
      <c r="H316" s="66">
        <v>820</v>
      </c>
      <c r="I316" s="66">
        <f>+G316*H316</f>
        <v>820</v>
      </c>
      <c r="J316" s="113">
        <v>820</v>
      </c>
    </row>
    <row r="317" spans="1:10">
      <c r="J317" s="113"/>
    </row>
    <row r="318" spans="1:10" ht="105" customHeight="1">
      <c r="A318" s="1355" t="s">
        <v>954</v>
      </c>
      <c r="B318" s="1355"/>
      <c r="C318" s="1355"/>
      <c r="D318" s="1355"/>
      <c r="E318" s="1355"/>
      <c r="F318" s="1355"/>
      <c r="J318" s="113"/>
    </row>
    <row r="319" spans="1:10">
      <c r="A319" s="64" t="s">
        <v>955</v>
      </c>
      <c r="J319" s="113"/>
    </row>
    <row r="320" spans="1:10">
      <c r="A320" s="64" t="s">
        <v>956</v>
      </c>
      <c r="J320" s="113"/>
    </row>
    <row r="321" spans="1:10">
      <c r="A321" s="64" t="s">
        <v>957</v>
      </c>
      <c r="J321" s="113"/>
    </row>
    <row r="322" spans="1:10">
      <c r="A322" s="64" t="s">
        <v>958</v>
      </c>
      <c r="J322" s="113"/>
    </row>
    <row r="323" spans="1:10">
      <c r="A323" s="64" t="s">
        <v>1626</v>
      </c>
      <c r="J323" s="113"/>
    </row>
    <row r="324" spans="1:10">
      <c r="A324" s="64" t="s">
        <v>1627</v>
      </c>
      <c r="J324" s="113"/>
    </row>
    <row r="325" spans="1:10">
      <c r="A325" s="64" t="s">
        <v>1628</v>
      </c>
      <c r="J325" s="113"/>
    </row>
    <row r="326" spans="1:10">
      <c r="A326" s="64" t="s">
        <v>1629</v>
      </c>
      <c r="J326" s="113"/>
    </row>
    <row r="327" spans="1:10">
      <c r="A327" s="64" t="s">
        <v>1630</v>
      </c>
      <c r="J327" s="113"/>
    </row>
    <row r="328" spans="1:10">
      <c r="A328" s="64" t="s">
        <v>1631</v>
      </c>
      <c r="J328" s="113"/>
    </row>
    <row r="329" spans="1:10">
      <c r="A329" s="64" t="s">
        <v>1632</v>
      </c>
      <c r="J329" s="113"/>
    </row>
    <row r="330" spans="1:10">
      <c r="A330" s="64" t="s">
        <v>1633</v>
      </c>
      <c r="J330" s="113"/>
    </row>
    <row r="331" spans="1:10">
      <c r="A331" s="64" t="s">
        <v>1634</v>
      </c>
      <c r="J331" s="113"/>
    </row>
    <row r="332" spans="1:10">
      <c r="A332" s="64" t="s">
        <v>1635</v>
      </c>
      <c r="J332" s="113"/>
    </row>
    <row r="333" spans="1:10">
      <c r="A333" s="64" t="s">
        <v>144</v>
      </c>
      <c r="J333" s="113"/>
    </row>
    <row r="334" spans="1:10">
      <c r="A334" s="64" t="s">
        <v>1636</v>
      </c>
      <c r="J334" s="113"/>
    </row>
    <row r="335" spans="1:10">
      <c r="A335" s="64" t="s">
        <v>1637</v>
      </c>
      <c r="J335" s="113"/>
    </row>
    <row r="336" spans="1:10">
      <c r="A336" s="64" t="s">
        <v>1638</v>
      </c>
      <c r="J336" s="113"/>
    </row>
    <row r="337" spans="1:10">
      <c r="A337" s="64" t="s">
        <v>1639</v>
      </c>
      <c r="J337" s="113"/>
    </row>
    <row r="338" spans="1:10">
      <c r="A338" s="64" t="s">
        <v>1640</v>
      </c>
      <c r="J338" s="113"/>
    </row>
    <row r="339" spans="1:10">
      <c r="A339" s="64" t="s">
        <v>1641</v>
      </c>
      <c r="J339" s="113"/>
    </row>
    <row r="340" spans="1:10">
      <c r="A340" s="64" t="s">
        <v>558</v>
      </c>
      <c r="J340" s="113"/>
    </row>
    <row r="341" spans="1:10">
      <c r="A341" s="64" t="s">
        <v>559</v>
      </c>
      <c r="J341" s="113"/>
    </row>
    <row r="342" spans="1:10">
      <c r="A342" s="64" t="s">
        <v>560</v>
      </c>
      <c r="J342" s="113"/>
    </row>
    <row r="343" spans="1:10">
      <c r="J343" s="113"/>
    </row>
    <row r="344" spans="1:10" ht="48" customHeight="1">
      <c r="A344" s="1355" t="s">
        <v>2013</v>
      </c>
      <c r="B344" s="1355"/>
      <c r="C344" s="1355"/>
      <c r="D344" s="1355"/>
      <c r="E344" s="1355"/>
      <c r="F344" s="1355"/>
      <c r="J344" s="113"/>
    </row>
    <row r="345" spans="1:10">
      <c r="J345" s="113"/>
    </row>
    <row r="346" spans="1:10">
      <c r="F346" s="64" t="s">
        <v>302</v>
      </c>
      <c r="G346" s="66">
        <v>1</v>
      </c>
      <c r="H346" s="66">
        <v>9400</v>
      </c>
      <c r="I346" s="66">
        <f>+G346*H346</f>
        <v>9400</v>
      </c>
      <c r="J346" s="113">
        <v>9400</v>
      </c>
    </row>
    <row r="347" spans="1:10">
      <c r="J347" s="113"/>
    </row>
    <row r="348" spans="1:10" ht="15" thickBot="1">
      <c r="J348" s="113"/>
    </row>
    <row r="349" spans="1:10" ht="15">
      <c r="C349" s="77" t="s">
        <v>564</v>
      </c>
      <c r="D349" s="77"/>
      <c r="E349" s="77"/>
      <c r="F349" s="77"/>
      <c r="G349" s="78"/>
      <c r="H349" s="78"/>
      <c r="I349" s="78">
        <f>SUM(I137:I348)</f>
        <v>77718</v>
      </c>
      <c r="J349" s="114"/>
    </row>
    <row r="350" spans="1:10">
      <c r="J350" s="113"/>
    </row>
    <row r="351" spans="1:10">
      <c r="J351" s="113"/>
    </row>
    <row r="352" spans="1:10" ht="15">
      <c r="A352" s="65" t="s">
        <v>570</v>
      </c>
      <c r="J352" s="113"/>
    </row>
    <row r="353" spans="1:13">
      <c r="J353" s="113"/>
    </row>
    <row r="354" spans="1:13" ht="60.75" customHeight="1">
      <c r="A354" s="1355" t="s">
        <v>1869</v>
      </c>
      <c r="B354" s="1355"/>
      <c r="C354" s="1355"/>
      <c r="D354" s="1355"/>
      <c r="E354" s="1355"/>
      <c r="F354" s="1355"/>
      <c r="J354" s="113"/>
    </row>
    <row r="355" spans="1:13">
      <c r="B355" s="64" t="s">
        <v>1130</v>
      </c>
      <c r="J355" s="113"/>
    </row>
    <row r="356" spans="1:13">
      <c r="A356" s="64" t="s">
        <v>1131</v>
      </c>
      <c r="F356" s="64" t="s">
        <v>1132</v>
      </c>
      <c r="G356" s="66">
        <v>90</v>
      </c>
      <c r="H356" s="66">
        <v>45</v>
      </c>
      <c r="I356" s="66">
        <f t="shared" ref="I356:I364" si="0">+G356*H356</f>
        <v>4050</v>
      </c>
      <c r="J356" s="113">
        <v>45</v>
      </c>
    </row>
    <row r="357" spans="1:13">
      <c r="A357" s="64" t="s">
        <v>1133</v>
      </c>
      <c r="F357" s="64" t="s">
        <v>1132</v>
      </c>
      <c r="G357" s="66">
        <v>80</v>
      </c>
      <c r="H357" s="66">
        <v>30</v>
      </c>
      <c r="I357" s="66">
        <f t="shared" si="0"/>
        <v>2400</v>
      </c>
      <c r="J357" s="113">
        <v>30</v>
      </c>
    </row>
    <row r="358" spans="1:13">
      <c r="A358" s="64" t="s">
        <v>1134</v>
      </c>
      <c r="F358" s="64" t="s">
        <v>1132</v>
      </c>
      <c r="G358" s="66">
        <v>71</v>
      </c>
      <c r="H358" s="66">
        <v>18</v>
      </c>
      <c r="I358" s="66">
        <f t="shared" si="0"/>
        <v>1278</v>
      </c>
      <c r="J358" s="113">
        <v>18</v>
      </c>
    </row>
    <row r="359" spans="1:13">
      <c r="A359" s="64" t="s">
        <v>522</v>
      </c>
      <c r="F359" s="64" t="s">
        <v>1132</v>
      </c>
      <c r="G359" s="66">
        <v>25</v>
      </c>
      <c r="H359" s="66">
        <v>16</v>
      </c>
      <c r="I359" s="66">
        <f t="shared" si="0"/>
        <v>400</v>
      </c>
      <c r="J359" s="113">
        <v>16</v>
      </c>
    </row>
    <row r="360" spans="1:13">
      <c r="A360" s="64" t="s">
        <v>523</v>
      </c>
      <c r="F360" s="64" t="s">
        <v>1132</v>
      </c>
      <c r="G360" s="66">
        <v>6</v>
      </c>
      <c r="H360" s="66">
        <v>14</v>
      </c>
      <c r="I360" s="66">
        <f t="shared" si="0"/>
        <v>84</v>
      </c>
      <c r="J360" s="113">
        <v>14</v>
      </c>
    </row>
    <row r="361" spans="1:13">
      <c r="A361" s="64" t="s">
        <v>524</v>
      </c>
      <c r="F361" s="64" t="s">
        <v>1132</v>
      </c>
      <c r="G361" s="66">
        <v>117</v>
      </c>
      <c r="H361" s="66">
        <v>25</v>
      </c>
      <c r="I361" s="66">
        <f t="shared" si="0"/>
        <v>2925</v>
      </c>
      <c r="J361" s="113">
        <v>25</v>
      </c>
    </row>
    <row r="362" spans="1:13">
      <c r="A362" s="64" t="s">
        <v>525</v>
      </c>
      <c r="F362" s="64" t="s">
        <v>1132</v>
      </c>
      <c r="G362" s="66">
        <v>4</v>
      </c>
      <c r="H362" s="66">
        <v>20</v>
      </c>
      <c r="I362" s="66">
        <f t="shared" si="0"/>
        <v>80</v>
      </c>
      <c r="J362" s="113">
        <v>20</v>
      </c>
    </row>
    <row r="363" spans="1:13">
      <c r="A363" s="64" t="s">
        <v>526</v>
      </c>
      <c r="F363" s="64" t="s">
        <v>1132</v>
      </c>
      <c r="G363" s="66">
        <v>28</v>
      </c>
      <c r="H363" s="66">
        <v>10</v>
      </c>
      <c r="I363" s="66">
        <f t="shared" si="0"/>
        <v>280</v>
      </c>
      <c r="J363" s="113">
        <v>10</v>
      </c>
    </row>
    <row r="364" spans="1:13">
      <c r="A364" s="64" t="s">
        <v>527</v>
      </c>
      <c r="F364" s="64" t="s">
        <v>1132</v>
      </c>
      <c r="G364" s="66">
        <v>10</v>
      </c>
      <c r="H364" s="66">
        <v>8</v>
      </c>
      <c r="I364" s="66">
        <f t="shared" si="0"/>
        <v>80</v>
      </c>
      <c r="J364" s="113">
        <v>8</v>
      </c>
      <c r="M364" s="67" t="s">
        <v>528</v>
      </c>
    </row>
    <row r="365" spans="1:13" ht="15" thickBot="1">
      <c r="J365" s="113"/>
    </row>
    <row r="366" spans="1:13" ht="15">
      <c r="C366" s="77" t="s">
        <v>564</v>
      </c>
      <c r="D366" s="77"/>
      <c r="E366" s="77"/>
      <c r="F366" s="77"/>
      <c r="G366" s="78"/>
      <c r="H366" s="78"/>
      <c r="I366" s="78">
        <f>SUM(I356:I365)</f>
        <v>11577</v>
      </c>
      <c r="J366" s="114"/>
    </row>
    <row r="367" spans="1:13">
      <c r="J367" s="113"/>
    </row>
    <row r="368" spans="1:13">
      <c r="A368" s="64" t="s">
        <v>1707</v>
      </c>
      <c r="J368" s="113"/>
    </row>
    <row r="369" spans="1:10" ht="15">
      <c r="A369" s="65" t="s">
        <v>529</v>
      </c>
      <c r="J369" s="113"/>
    </row>
    <row r="370" spans="1:10">
      <c r="J370" s="113"/>
    </row>
    <row r="371" spans="1:10" ht="90.75" customHeight="1">
      <c r="A371" s="1355" t="s">
        <v>530</v>
      </c>
      <c r="B371" s="1355"/>
      <c r="C371" s="1355"/>
      <c r="D371" s="1355"/>
      <c r="E371" s="1355"/>
      <c r="F371" s="1355"/>
      <c r="J371" s="113"/>
    </row>
    <row r="372" spans="1:10">
      <c r="A372" s="64" t="s">
        <v>531</v>
      </c>
      <c r="J372" s="113"/>
    </row>
    <row r="373" spans="1:10">
      <c r="A373" s="64" t="s">
        <v>532</v>
      </c>
      <c r="J373" s="113"/>
    </row>
    <row r="374" spans="1:10">
      <c r="A374" s="64" t="s">
        <v>238</v>
      </c>
      <c r="J374" s="113"/>
    </row>
    <row r="375" spans="1:10" ht="32.25" customHeight="1">
      <c r="A375" s="1355" t="s">
        <v>55</v>
      </c>
      <c r="B375" s="1355"/>
      <c r="C375" s="1355"/>
      <c r="D375" s="1355"/>
      <c r="E375" s="1355"/>
      <c r="F375" s="1355"/>
      <c r="J375" s="113"/>
    </row>
    <row r="376" spans="1:10">
      <c r="J376" s="113"/>
    </row>
    <row r="377" spans="1:10">
      <c r="F377" s="64" t="s">
        <v>302</v>
      </c>
      <c r="G377" s="66">
        <v>292</v>
      </c>
      <c r="H377" s="66">
        <v>70</v>
      </c>
      <c r="I377" s="66">
        <f>+G377*H377</f>
        <v>20440</v>
      </c>
      <c r="J377" s="113">
        <v>70</v>
      </c>
    </row>
    <row r="378" spans="1:10">
      <c r="J378" s="113"/>
    </row>
    <row r="379" spans="1:10">
      <c r="A379" s="64" t="s">
        <v>56</v>
      </c>
      <c r="J379" s="113"/>
    </row>
    <row r="380" spans="1:10">
      <c r="J380" s="113"/>
    </row>
    <row r="381" spans="1:10">
      <c r="A381" s="64" t="s">
        <v>1707</v>
      </c>
      <c r="F381" s="64" t="s">
        <v>302</v>
      </c>
      <c r="G381" s="66">
        <v>2</v>
      </c>
      <c r="H381" s="66">
        <v>70</v>
      </c>
      <c r="I381" s="66">
        <f>+G381*H381</f>
        <v>140</v>
      </c>
      <c r="J381" s="113">
        <v>70</v>
      </c>
    </row>
    <row r="382" spans="1:10">
      <c r="J382" s="113"/>
    </row>
    <row r="383" spans="1:10">
      <c r="A383" s="64" t="s">
        <v>57</v>
      </c>
      <c r="J383" s="113"/>
    </row>
    <row r="384" spans="1:10">
      <c r="A384" s="64" t="s">
        <v>58</v>
      </c>
      <c r="J384" s="113"/>
    </row>
    <row r="385" spans="1:10">
      <c r="A385" s="64" t="s">
        <v>59</v>
      </c>
      <c r="J385" s="113"/>
    </row>
    <row r="386" spans="1:10">
      <c r="A386" s="64" t="s">
        <v>60</v>
      </c>
      <c r="J386" s="113"/>
    </row>
    <row r="387" spans="1:10">
      <c r="A387" s="64" t="s">
        <v>61</v>
      </c>
      <c r="J387" s="113"/>
    </row>
    <row r="388" spans="1:10">
      <c r="J388" s="113"/>
    </row>
    <row r="389" spans="1:10">
      <c r="F389" s="64" t="s">
        <v>302</v>
      </c>
      <c r="G389" s="66">
        <v>4</v>
      </c>
      <c r="H389" s="66">
        <v>226</v>
      </c>
      <c r="I389" s="66">
        <f>+G389*H389</f>
        <v>904</v>
      </c>
      <c r="J389" s="113">
        <v>226</v>
      </c>
    </row>
    <row r="390" spans="1:10">
      <c r="J390" s="113"/>
    </row>
    <row r="391" spans="1:10" ht="45" customHeight="1">
      <c r="A391" s="1355" t="s">
        <v>62</v>
      </c>
      <c r="B391" s="1355"/>
      <c r="C391" s="1355"/>
      <c r="D391" s="1355"/>
      <c r="E391" s="1355"/>
      <c r="F391" s="1355"/>
      <c r="J391" s="113"/>
    </row>
    <row r="392" spans="1:10">
      <c r="A392" s="64" t="s">
        <v>531</v>
      </c>
      <c r="J392" s="113"/>
    </row>
    <row r="393" spans="1:10">
      <c r="A393" s="64" t="s">
        <v>63</v>
      </c>
      <c r="J393" s="113"/>
    </row>
    <row r="394" spans="1:10">
      <c r="A394" s="64" t="s">
        <v>64</v>
      </c>
      <c r="J394" s="113"/>
    </row>
    <row r="395" spans="1:10">
      <c r="J395" s="113"/>
    </row>
    <row r="396" spans="1:10">
      <c r="F396" s="64" t="s">
        <v>302</v>
      </c>
      <c r="G396" s="66">
        <v>16</v>
      </c>
      <c r="H396" s="66">
        <v>63</v>
      </c>
      <c r="I396" s="66">
        <f>+G396*H396</f>
        <v>1008</v>
      </c>
      <c r="J396" s="113">
        <v>63</v>
      </c>
    </row>
    <row r="397" spans="1:10">
      <c r="J397" s="113"/>
    </row>
    <row r="398" spans="1:10" ht="90" customHeight="1">
      <c r="A398" s="1355" t="s">
        <v>92</v>
      </c>
      <c r="B398" s="1355"/>
      <c r="C398" s="1355"/>
      <c r="D398" s="1355"/>
      <c r="E398" s="1355"/>
      <c r="F398" s="1355"/>
      <c r="J398" s="113"/>
    </row>
    <row r="399" spans="1:10">
      <c r="A399" s="64" t="s">
        <v>93</v>
      </c>
      <c r="J399" s="113"/>
    </row>
    <row r="400" spans="1:10">
      <c r="A400" s="64" t="s">
        <v>94</v>
      </c>
      <c r="J400" s="113"/>
    </row>
    <row r="401" spans="1:10">
      <c r="A401" s="64" t="s">
        <v>95</v>
      </c>
      <c r="J401" s="113"/>
    </row>
    <row r="402" spans="1:10">
      <c r="J402" s="113"/>
    </row>
    <row r="403" spans="1:10" ht="33" customHeight="1">
      <c r="A403" s="1355" t="s">
        <v>96</v>
      </c>
      <c r="B403" s="1355"/>
      <c r="C403" s="1355"/>
      <c r="D403" s="1355"/>
      <c r="E403" s="1355"/>
      <c r="F403" s="1355"/>
      <c r="J403" s="113"/>
    </row>
    <row r="404" spans="1:10">
      <c r="A404" s="64" t="s">
        <v>1707</v>
      </c>
      <c r="J404" s="113"/>
    </row>
    <row r="405" spans="1:10">
      <c r="F405" s="64" t="s">
        <v>302</v>
      </c>
      <c r="G405" s="66">
        <v>179</v>
      </c>
      <c r="H405" s="66">
        <v>105</v>
      </c>
      <c r="I405" s="66">
        <f>+G405*H405</f>
        <v>18795</v>
      </c>
      <c r="J405" s="113">
        <v>105</v>
      </c>
    </row>
    <row r="406" spans="1:10">
      <c r="J406" s="113"/>
    </row>
    <row r="407" spans="1:10" ht="46.5" customHeight="1">
      <c r="A407" s="1355" t="s">
        <v>97</v>
      </c>
      <c r="B407" s="1355"/>
      <c r="C407" s="1355"/>
      <c r="D407" s="1355"/>
      <c r="E407" s="1355"/>
      <c r="F407" s="1355"/>
      <c r="J407" s="113"/>
    </row>
    <row r="408" spans="1:10">
      <c r="A408" s="64" t="s">
        <v>93</v>
      </c>
      <c r="J408" s="113"/>
    </row>
    <row r="409" spans="1:10">
      <c r="A409" s="64" t="s">
        <v>98</v>
      </c>
      <c r="J409" s="113"/>
    </row>
    <row r="410" spans="1:10" ht="30.75" customHeight="1">
      <c r="A410" s="1355" t="s">
        <v>96</v>
      </c>
      <c r="B410" s="1355"/>
      <c r="C410" s="1355"/>
      <c r="D410" s="1355"/>
      <c r="E410" s="1355"/>
      <c r="F410" s="1355"/>
      <c r="J410" s="113"/>
    </row>
    <row r="411" spans="1:10">
      <c r="J411" s="113"/>
    </row>
    <row r="412" spans="1:10">
      <c r="F412" s="64" t="s">
        <v>302</v>
      </c>
      <c r="G412" s="66">
        <v>5</v>
      </c>
      <c r="H412" s="66">
        <v>87</v>
      </c>
      <c r="I412" s="66">
        <f>+G412*H412</f>
        <v>435</v>
      </c>
      <c r="J412" s="113">
        <v>87</v>
      </c>
    </row>
    <row r="413" spans="1:10">
      <c r="J413" s="113"/>
    </row>
    <row r="414" spans="1:10" ht="46.5" customHeight="1">
      <c r="A414" s="1355" t="s">
        <v>1785</v>
      </c>
      <c r="B414" s="1355"/>
      <c r="C414" s="1355"/>
      <c r="D414" s="1355"/>
      <c r="E414" s="1355"/>
      <c r="F414" s="1355"/>
      <c r="J414" s="113"/>
    </row>
    <row r="415" spans="1:10">
      <c r="A415" s="64" t="s">
        <v>93</v>
      </c>
      <c r="J415" s="113"/>
    </row>
    <row r="416" spans="1:10">
      <c r="A416" s="64" t="s">
        <v>1786</v>
      </c>
      <c r="J416" s="113"/>
    </row>
    <row r="417" spans="1:10" ht="30" customHeight="1">
      <c r="A417" s="1355" t="s">
        <v>96</v>
      </c>
      <c r="B417" s="1355"/>
      <c r="C417" s="1355"/>
      <c r="D417" s="1355"/>
      <c r="E417" s="1355"/>
      <c r="F417" s="1355"/>
      <c r="J417" s="113"/>
    </row>
    <row r="418" spans="1:10">
      <c r="J418" s="113"/>
    </row>
    <row r="419" spans="1:10">
      <c r="F419" s="64" t="s">
        <v>302</v>
      </c>
      <c r="G419" s="66">
        <v>2</v>
      </c>
      <c r="H419" s="66">
        <v>130</v>
      </c>
      <c r="I419" s="66">
        <f>+G419*H419</f>
        <v>260</v>
      </c>
      <c r="J419" s="113">
        <v>130</v>
      </c>
    </row>
    <row r="420" spans="1:10">
      <c r="J420" s="113"/>
    </row>
    <row r="421" spans="1:10" ht="52.5" customHeight="1">
      <c r="A421" s="1355" t="s">
        <v>1787</v>
      </c>
      <c r="B421" s="1355"/>
      <c r="C421" s="1355"/>
      <c r="D421" s="1355"/>
      <c r="E421" s="1355"/>
      <c r="F421" s="1355"/>
      <c r="J421" s="113"/>
    </row>
    <row r="422" spans="1:10">
      <c r="B422" s="64" t="s">
        <v>58</v>
      </c>
      <c r="J422" s="113"/>
    </row>
    <row r="423" spans="1:10">
      <c r="A423" s="64" t="s">
        <v>1788</v>
      </c>
      <c r="J423" s="113"/>
    </row>
    <row r="424" spans="1:10">
      <c r="J424" s="113"/>
    </row>
    <row r="425" spans="1:10">
      <c r="F425" s="64" t="s">
        <v>302</v>
      </c>
      <c r="G425" s="66">
        <v>2</v>
      </c>
      <c r="H425" s="66">
        <v>62</v>
      </c>
      <c r="I425" s="66">
        <f>+G425*H425</f>
        <v>124</v>
      </c>
      <c r="J425" s="113">
        <v>62</v>
      </c>
    </row>
    <row r="426" spans="1:10">
      <c r="J426" s="113"/>
    </row>
    <row r="427" spans="1:10" ht="33.75" customHeight="1">
      <c r="A427" s="1355" t="s">
        <v>1789</v>
      </c>
      <c r="B427" s="1355"/>
      <c r="C427" s="1355"/>
      <c r="D427" s="1355"/>
      <c r="E427" s="1355"/>
      <c r="F427" s="1355"/>
      <c r="J427" s="113"/>
    </row>
    <row r="428" spans="1:10">
      <c r="B428" s="64" t="s">
        <v>93</v>
      </c>
      <c r="J428" s="113"/>
    </row>
    <row r="429" spans="1:10">
      <c r="A429" s="64" t="s">
        <v>1790</v>
      </c>
      <c r="J429" s="113"/>
    </row>
    <row r="430" spans="1:10">
      <c r="A430" s="64" t="s">
        <v>1791</v>
      </c>
      <c r="J430" s="113"/>
    </row>
    <row r="431" spans="1:10" ht="38.25" customHeight="1">
      <c r="A431" s="1355" t="s">
        <v>96</v>
      </c>
      <c r="B431" s="1355"/>
      <c r="C431" s="1355"/>
      <c r="D431" s="1355"/>
      <c r="E431" s="1355"/>
      <c r="F431" s="1355"/>
      <c r="J431" s="113"/>
    </row>
    <row r="432" spans="1:10">
      <c r="J432" s="113"/>
    </row>
    <row r="433" spans="1:10">
      <c r="F433" s="64" t="s">
        <v>302</v>
      </c>
      <c r="G433" s="66">
        <v>3</v>
      </c>
      <c r="H433" s="66">
        <v>95</v>
      </c>
      <c r="I433" s="66">
        <f>+G433*H433</f>
        <v>285</v>
      </c>
      <c r="J433" s="113">
        <v>95</v>
      </c>
    </row>
    <row r="434" spans="1:10">
      <c r="J434" s="113"/>
    </row>
    <row r="435" spans="1:10">
      <c r="A435" s="64" t="s">
        <v>1792</v>
      </c>
      <c r="J435" s="113"/>
    </row>
    <row r="436" spans="1:10" ht="32.25" customHeight="1">
      <c r="A436" s="1355" t="s">
        <v>1793</v>
      </c>
      <c r="B436" s="1355"/>
      <c r="C436" s="1355"/>
      <c r="D436" s="1355"/>
      <c r="E436" s="1355"/>
      <c r="F436" s="1355"/>
      <c r="J436" s="113"/>
    </row>
    <row r="437" spans="1:10">
      <c r="A437" s="64" t="s">
        <v>1794</v>
      </c>
      <c r="J437" s="113"/>
    </row>
    <row r="438" spans="1:10">
      <c r="A438" s="64" t="s">
        <v>1795</v>
      </c>
      <c r="J438" s="113"/>
    </row>
    <row r="439" spans="1:10">
      <c r="A439" s="64" t="s">
        <v>1796</v>
      </c>
      <c r="J439" s="113"/>
    </row>
    <row r="440" spans="1:10">
      <c r="A440" s="64" t="s">
        <v>1797</v>
      </c>
      <c r="J440" s="113"/>
    </row>
    <row r="441" spans="1:10" ht="30.75" customHeight="1">
      <c r="A441" s="1355" t="s">
        <v>1798</v>
      </c>
      <c r="B441" s="1355"/>
      <c r="C441" s="1355"/>
      <c r="D441" s="1355"/>
      <c r="E441" s="1355"/>
      <c r="F441" s="1355"/>
      <c r="J441" s="113"/>
    </row>
    <row r="442" spans="1:10">
      <c r="J442" s="113"/>
    </row>
    <row r="443" spans="1:10">
      <c r="F443" s="64" t="s">
        <v>302</v>
      </c>
      <c r="G443" s="66">
        <v>4</v>
      </c>
      <c r="H443" s="66">
        <v>190</v>
      </c>
      <c r="I443" s="66">
        <f>+G443*H443</f>
        <v>760</v>
      </c>
      <c r="J443" s="113">
        <v>190</v>
      </c>
    </row>
    <row r="444" spans="1:10">
      <c r="J444" s="113"/>
    </row>
    <row r="445" spans="1:10" ht="50.25" customHeight="1">
      <c r="A445" s="1355" t="s">
        <v>916</v>
      </c>
      <c r="B445" s="1355"/>
      <c r="C445" s="1355"/>
      <c r="D445" s="1355"/>
      <c r="E445" s="1355"/>
      <c r="F445" s="1355"/>
      <c r="J445" s="113"/>
    </row>
    <row r="446" spans="1:10">
      <c r="A446" s="64" t="s">
        <v>917</v>
      </c>
      <c r="F446" s="64" t="s">
        <v>1132</v>
      </c>
      <c r="G446" s="66">
        <v>45</v>
      </c>
      <c r="H446" s="66">
        <v>13</v>
      </c>
      <c r="I446" s="66">
        <f t="shared" ref="I446:I451" si="1">+G446*H446</f>
        <v>585</v>
      </c>
      <c r="J446" s="113">
        <v>13</v>
      </c>
    </row>
    <row r="447" spans="1:10">
      <c r="A447" s="64" t="s">
        <v>918</v>
      </c>
      <c r="F447" s="64" t="s">
        <v>1132</v>
      </c>
      <c r="G447" s="66">
        <v>108</v>
      </c>
      <c r="H447" s="66">
        <v>15</v>
      </c>
      <c r="I447" s="66">
        <f t="shared" si="1"/>
        <v>1620</v>
      </c>
      <c r="J447" s="113">
        <v>15</v>
      </c>
    </row>
    <row r="448" spans="1:10">
      <c r="A448" s="64" t="s">
        <v>594</v>
      </c>
      <c r="F448" s="64" t="s">
        <v>1132</v>
      </c>
      <c r="G448" s="66">
        <v>40</v>
      </c>
      <c r="H448" s="66">
        <v>25</v>
      </c>
      <c r="I448" s="66">
        <f t="shared" si="1"/>
        <v>1000</v>
      </c>
      <c r="J448" s="113">
        <v>25</v>
      </c>
    </row>
    <row r="449" spans="1:10">
      <c r="A449" s="64" t="s">
        <v>595</v>
      </c>
      <c r="F449" s="64" t="s">
        <v>1132</v>
      </c>
      <c r="G449" s="66">
        <v>30</v>
      </c>
      <c r="H449" s="66">
        <v>20</v>
      </c>
      <c r="I449" s="66">
        <f t="shared" si="1"/>
        <v>600</v>
      </c>
      <c r="J449" s="113">
        <v>20</v>
      </c>
    </row>
    <row r="450" spans="1:10">
      <c r="A450" s="64" t="s">
        <v>596</v>
      </c>
      <c r="F450" s="64" t="s">
        <v>1132</v>
      </c>
      <c r="G450" s="66">
        <v>5</v>
      </c>
      <c r="H450" s="66">
        <v>10</v>
      </c>
      <c r="I450" s="66">
        <f t="shared" si="1"/>
        <v>50</v>
      </c>
      <c r="J450" s="113">
        <v>10</v>
      </c>
    </row>
    <row r="451" spans="1:10">
      <c r="A451" s="64" t="s">
        <v>527</v>
      </c>
      <c r="F451" s="64" t="s">
        <v>1132</v>
      </c>
      <c r="G451" s="66">
        <v>6</v>
      </c>
      <c r="H451" s="66">
        <v>6</v>
      </c>
      <c r="I451" s="66">
        <f t="shared" si="1"/>
        <v>36</v>
      </c>
      <c r="J451" s="113">
        <v>6</v>
      </c>
    </row>
    <row r="452" spans="1:10">
      <c r="J452" s="113"/>
    </row>
    <row r="453" spans="1:10" ht="43.5" customHeight="1">
      <c r="A453" s="1355" t="s">
        <v>597</v>
      </c>
      <c r="B453" s="1355"/>
      <c r="C453" s="1355"/>
      <c r="D453" s="1355"/>
      <c r="E453" s="1355"/>
      <c r="F453" s="1355"/>
      <c r="J453" s="113"/>
    </row>
    <row r="454" spans="1:10">
      <c r="A454" s="64" t="s">
        <v>598</v>
      </c>
      <c r="J454" s="113"/>
    </row>
    <row r="455" spans="1:10">
      <c r="A455" s="64" t="s">
        <v>599</v>
      </c>
      <c r="J455" s="113"/>
    </row>
    <row r="456" spans="1:10">
      <c r="J456" s="113"/>
    </row>
    <row r="457" spans="1:10">
      <c r="F457" s="64" t="s">
        <v>302</v>
      </c>
      <c r="G457" s="66">
        <v>16</v>
      </c>
      <c r="H457" s="66">
        <v>152</v>
      </c>
      <c r="I457" s="66">
        <f>+G457*H457</f>
        <v>2432</v>
      </c>
      <c r="J457" s="113">
        <v>152</v>
      </c>
    </row>
    <row r="458" spans="1:10">
      <c r="J458" s="113"/>
    </row>
    <row r="459" spans="1:10" ht="35.25" customHeight="1">
      <c r="A459" s="1355" t="s">
        <v>600</v>
      </c>
      <c r="B459" s="1355"/>
      <c r="C459" s="1355"/>
      <c r="D459" s="1355"/>
      <c r="E459" s="1355"/>
      <c r="F459" s="1355"/>
      <c r="J459" s="113"/>
    </row>
    <row r="460" spans="1:10">
      <c r="A460" s="64" t="s">
        <v>601</v>
      </c>
      <c r="J460" s="113"/>
    </row>
    <row r="461" spans="1:10">
      <c r="A461" s="64" t="s">
        <v>602</v>
      </c>
      <c r="J461" s="113"/>
    </row>
    <row r="462" spans="1:10">
      <c r="J462" s="113"/>
    </row>
    <row r="463" spans="1:10">
      <c r="F463" s="64" t="s">
        <v>302</v>
      </c>
      <c r="G463" s="66">
        <v>1</v>
      </c>
      <c r="H463" s="66">
        <v>190</v>
      </c>
      <c r="I463" s="66">
        <f>+G463*H463</f>
        <v>190</v>
      </c>
      <c r="J463" s="113">
        <v>190</v>
      </c>
    </row>
    <row r="464" spans="1:10">
      <c r="J464" s="113"/>
    </row>
    <row r="465" spans="1:10" ht="48.75" customHeight="1">
      <c r="A465" s="1355" t="s">
        <v>603</v>
      </c>
      <c r="B465" s="1355"/>
      <c r="C465" s="1355"/>
      <c r="D465" s="1355"/>
      <c r="E465" s="1355"/>
      <c r="F465" s="1355"/>
      <c r="J465" s="113"/>
    </row>
    <row r="466" spans="1:10">
      <c r="A466" s="64" t="s">
        <v>604</v>
      </c>
      <c r="J466" s="113"/>
    </row>
    <row r="467" spans="1:10">
      <c r="A467" s="64" t="s">
        <v>605</v>
      </c>
      <c r="J467" s="113"/>
    </row>
    <row r="468" spans="1:10">
      <c r="J468" s="113"/>
    </row>
    <row r="469" spans="1:10">
      <c r="F469" s="64" t="s">
        <v>302</v>
      </c>
      <c r="G469" s="66">
        <v>7</v>
      </c>
      <c r="H469" s="66">
        <v>110</v>
      </c>
      <c r="I469" s="66">
        <f>+G469*H469</f>
        <v>770</v>
      </c>
      <c r="J469" s="113">
        <v>110</v>
      </c>
    </row>
    <row r="470" spans="1:10">
      <c r="J470" s="113"/>
    </row>
    <row r="471" spans="1:10" ht="36.75" customHeight="1">
      <c r="A471" s="1355" t="s">
        <v>606</v>
      </c>
      <c r="B471" s="1355"/>
      <c r="C471" s="1355"/>
      <c r="D471" s="1355"/>
      <c r="E471" s="1355"/>
      <c r="F471" s="1355"/>
      <c r="J471" s="113"/>
    </row>
    <row r="472" spans="1:10">
      <c r="A472" s="64" t="s">
        <v>607</v>
      </c>
      <c r="J472" s="113"/>
    </row>
    <row r="473" spans="1:10">
      <c r="A473" s="64" t="s">
        <v>608</v>
      </c>
      <c r="J473" s="113"/>
    </row>
    <row r="474" spans="1:10">
      <c r="J474" s="113"/>
    </row>
    <row r="475" spans="1:10">
      <c r="F475" s="64" t="s">
        <v>302</v>
      </c>
      <c r="G475" s="66">
        <v>9</v>
      </c>
      <c r="H475" s="66">
        <v>157</v>
      </c>
      <c r="I475" s="66">
        <f>+G475*H475</f>
        <v>1413</v>
      </c>
      <c r="J475" s="113">
        <v>157</v>
      </c>
    </row>
    <row r="476" spans="1:10">
      <c r="J476" s="113"/>
    </row>
    <row r="477" spans="1:10" ht="51.75" customHeight="1">
      <c r="A477" s="1355" t="s">
        <v>609</v>
      </c>
      <c r="B477" s="1355"/>
      <c r="C477" s="1355"/>
      <c r="D477" s="1355"/>
      <c r="E477" s="1355"/>
      <c r="F477" s="1355"/>
      <c r="J477" s="113"/>
    </row>
    <row r="478" spans="1:10">
      <c r="A478" s="64" t="s">
        <v>1178</v>
      </c>
      <c r="J478" s="113"/>
    </row>
    <row r="479" spans="1:10">
      <c r="J479" s="113"/>
    </row>
    <row r="480" spans="1:10">
      <c r="F480" s="64" t="s">
        <v>302</v>
      </c>
      <c r="G480" s="66">
        <v>2</v>
      </c>
      <c r="H480" s="66">
        <v>168</v>
      </c>
      <c r="I480" s="66">
        <f>+G480*H480</f>
        <v>336</v>
      </c>
      <c r="J480" s="113">
        <v>168</v>
      </c>
    </row>
    <row r="481" spans="1:10">
      <c r="J481" s="113"/>
    </row>
    <row r="482" spans="1:10" ht="32.25" customHeight="1">
      <c r="A482" s="1355" t="s">
        <v>1179</v>
      </c>
      <c r="B482" s="1355"/>
      <c r="C482" s="1355"/>
      <c r="D482" s="1355"/>
      <c r="E482" s="1355"/>
      <c r="F482" s="1355"/>
      <c r="J482" s="113"/>
    </row>
    <row r="483" spans="1:10">
      <c r="A483" s="64" t="s">
        <v>1180</v>
      </c>
      <c r="J483" s="113"/>
    </row>
    <row r="484" spans="1:10">
      <c r="J484" s="113"/>
    </row>
    <row r="485" spans="1:10">
      <c r="F485" s="64" t="s">
        <v>302</v>
      </c>
      <c r="G485" s="66">
        <v>2</v>
      </c>
      <c r="H485" s="66">
        <v>90</v>
      </c>
      <c r="I485" s="66">
        <f>+G485*H485</f>
        <v>180</v>
      </c>
      <c r="J485" s="113">
        <v>90</v>
      </c>
    </row>
    <row r="486" spans="1:10">
      <c r="J486" s="113"/>
    </row>
    <row r="487" spans="1:10" ht="34.5" customHeight="1">
      <c r="A487" s="1355" t="s">
        <v>1799</v>
      </c>
      <c r="B487" s="1355"/>
      <c r="C487" s="1355"/>
      <c r="D487" s="1355"/>
      <c r="E487" s="1355"/>
      <c r="F487" s="1355"/>
      <c r="J487" s="113"/>
    </row>
    <row r="488" spans="1:10">
      <c r="J488" s="113"/>
    </row>
    <row r="489" spans="1:10" ht="15" thickBot="1">
      <c r="F489" s="64" t="s">
        <v>1132</v>
      </c>
      <c r="G489" s="66">
        <v>36</v>
      </c>
      <c r="H489" s="66">
        <v>75</v>
      </c>
      <c r="I489" s="66">
        <f>+G489*H489</f>
        <v>2700</v>
      </c>
      <c r="J489" s="113">
        <v>75</v>
      </c>
    </row>
    <row r="490" spans="1:10" ht="15">
      <c r="C490" s="77" t="s">
        <v>564</v>
      </c>
      <c r="D490" s="77"/>
      <c r="E490" s="77"/>
      <c r="F490" s="77"/>
      <c r="G490" s="78"/>
      <c r="H490" s="78"/>
      <c r="I490" s="78">
        <f>SUM(I375:I489)</f>
        <v>55063</v>
      </c>
      <c r="J490" s="114"/>
    </row>
    <row r="491" spans="1:10">
      <c r="J491" s="113"/>
    </row>
    <row r="492" spans="1:10">
      <c r="J492" s="113"/>
    </row>
    <row r="493" spans="1:10" ht="15">
      <c r="A493" s="65" t="s">
        <v>1649</v>
      </c>
      <c r="J493" s="113"/>
    </row>
    <row r="494" spans="1:10">
      <c r="J494" s="113"/>
    </row>
    <row r="495" spans="1:10" ht="73.5" customHeight="1">
      <c r="A495" s="1355" t="s">
        <v>1370</v>
      </c>
      <c r="B495" s="1355"/>
      <c r="C495" s="1355"/>
      <c r="D495" s="1355"/>
      <c r="E495" s="1355"/>
      <c r="F495" s="1355"/>
      <c r="J495" s="113"/>
    </row>
    <row r="496" spans="1:10">
      <c r="A496" s="64" t="s">
        <v>1371</v>
      </c>
      <c r="B496" s="67"/>
      <c r="J496" s="113"/>
    </row>
    <row r="497" spans="1:10">
      <c r="A497" s="64" t="s">
        <v>1372</v>
      </c>
      <c r="B497" s="67"/>
      <c r="J497" s="113"/>
    </row>
    <row r="498" spans="1:10">
      <c r="A498" s="64" t="s">
        <v>1615</v>
      </c>
      <c r="B498" s="67"/>
      <c r="J498" s="113"/>
    </row>
    <row r="499" spans="1:10">
      <c r="F499" s="64" t="s">
        <v>302</v>
      </c>
      <c r="G499" s="66">
        <v>3</v>
      </c>
      <c r="H499" s="66">
        <v>115</v>
      </c>
      <c r="I499" s="66">
        <f>+G499*H499</f>
        <v>345</v>
      </c>
      <c r="J499" s="113">
        <v>115</v>
      </c>
    </row>
    <row r="500" spans="1:10">
      <c r="J500" s="113"/>
    </row>
    <row r="501" spans="1:10">
      <c r="A501" s="64" t="s">
        <v>1616</v>
      </c>
      <c r="J501" s="113"/>
    </row>
    <row r="502" spans="1:10">
      <c r="A502" s="64" t="s">
        <v>1617</v>
      </c>
      <c r="B502" s="67"/>
      <c r="J502" s="113"/>
    </row>
    <row r="503" spans="1:10">
      <c r="A503" s="64" t="s">
        <v>1372</v>
      </c>
      <c r="B503" s="67"/>
      <c r="J503" s="113"/>
    </row>
    <row r="504" spans="1:10">
      <c r="A504" s="64" t="s">
        <v>1615</v>
      </c>
      <c r="B504" s="67"/>
      <c r="J504" s="113"/>
    </row>
    <row r="505" spans="1:10">
      <c r="F505" s="64" t="s">
        <v>302</v>
      </c>
      <c r="G505" s="66">
        <v>4</v>
      </c>
      <c r="H505" s="66">
        <v>140</v>
      </c>
      <c r="I505" s="66">
        <f>+G505*H505</f>
        <v>560</v>
      </c>
      <c r="J505" s="113">
        <v>140</v>
      </c>
    </row>
    <row r="506" spans="1:10">
      <c r="J506" s="113"/>
    </row>
    <row r="507" spans="1:10" ht="36" customHeight="1">
      <c r="A507" s="1355" t="s">
        <v>1618</v>
      </c>
      <c r="B507" s="1355"/>
      <c r="C507" s="1355"/>
      <c r="D507" s="1355"/>
      <c r="E507" s="1355"/>
      <c r="F507" s="1355"/>
      <c r="J507" s="113"/>
    </row>
    <row r="508" spans="1:10">
      <c r="A508" s="64" t="s">
        <v>1619</v>
      </c>
      <c r="B508" s="67"/>
      <c r="J508" s="113"/>
    </row>
    <row r="509" spans="1:10">
      <c r="A509" s="64" t="s">
        <v>1372</v>
      </c>
      <c r="B509" s="67"/>
      <c r="J509" s="113"/>
    </row>
    <row r="510" spans="1:10">
      <c r="A510" s="64" t="s">
        <v>1615</v>
      </c>
      <c r="B510" s="67"/>
      <c r="J510" s="113"/>
    </row>
    <row r="511" spans="1:10">
      <c r="F511" s="64" t="s">
        <v>302</v>
      </c>
      <c r="G511" s="66">
        <v>2</v>
      </c>
      <c r="H511" s="66">
        <v>165</v>
      </c>
      <c r="I511" s="66">
        <f>+G511*H511</f>
        <v>330</v>
      </c>
      <c r="J511" s="113">
        <v>165</v>
      </c>
    </row>
    <row r="512" spans="1:10">
      <c r="J512" s="113"/>
    </row>
    <row r="513" spans="1:10" ht="32.25" customHeight="1">
      <c r="A513" s="1355" t="s">
        <v>903</v>
      </c>
      <c r="B513" s="1355"/>
      <c r="C513" s="1355"/>
      <c r="D513" s="1355"/>
      <c r="E513" s="1355"/>
      <c r="F513" s="1355"/>
      <c r="J513" s="113"/>
    </row>
    <row r="514" spans="1:10">
      <c r="A514" s="64" t="s">
        <v>904</v>
      </c>
      <c r="B514" s="67"/>
      <c r="J514" s="113"/>
    </row>
    <row r="515" spans="1:10">
      <c r="A515" s="64" t="s">
        <v>905</v>
      </c>
      <c r="B515" s="67"/>
      <c r="J515" s="113"/>
    </row>
    <row r="516" spans="1:10">
      <c r="A516" s="64" t="s">
        <v>906</v>
      </c>
      <c r="B516" s="67"/>
      <c r="J516" s="113"/>
    </row>
    <row r="517" spans="1:10">
      <c r="J517" s="113"/>
    </row>
    <row r="518" spans="1:10">
      <c r="F518" s="64" t="s">
        <v>302</v>
      </c>
      <c r="G518" s="66">
        <v>5</v>
      </c>
      <c r="H518" s="66">
        <v>120</v>
      </c>
      <c r="I518" s="66">
        <f>+G518*H518</f>
        <v>600</v>
      </c>
      <c r="J518" s="113">
        <v>120</v>
      </c>
    </row>
    <row r="519" spans="1:10">
      <c r="J519" s="113"/>
    </row>
    <row r="520" spans="1:10" ht="32.25" customHeight="1">
      <c r="A520" s="1355" t="s">
        <v>907</v>
      </c>
      <c r="B520" s="1355"/>
      <c r="C520" s="1355"/>
      <c r="D520" s="1355"/>
      <c r="E520" s="1355"/>
      <c r="F520" s="1355"/>
      <c r="J520" s="113"/>
    </row>
    <row r="521" spans="1:10">
      <c r="A521" s="64" t="s">
        <v>1650</v>
      </c>
      <c r="B521" s="67"/>
      <c r="J521" s="113"/>
    </row>
    <row r="522" spans="1:10">
      <c r="A522" s="64" t="s">
        <v>1651</v>
      </c>
      <c r="B522" s="67"/>
      <c r="J522" s="113"/>
    </row>
    <row r="523" spans="1:10">
      <c r="J523" s="113"/>
    </row>
    <row r="524" spans="1:10">
      <c r="F524" s="64" t="s">
        <v>302</v>
      </c>
      <c r="G524" s="66">
        <v>2</v>
      </c>
      <c r="H524" s="66">
        <v>170</v>
      </c>
      <c r="I524" s="66">
        <f>+G524*H524</f>
        <v>340</v>
      </c>
      <c r="J524" s="113">
        <v>170</v>
      </c>
    </row>
    <row r="525" spans="1:10">
      <c r="J525" s="113"/>
    </row>
    <row r="526" spans="1:10" ht="129.75" customHeight="1">
      <c r="A526" s="1355" t="s">
        <v>1748</v>
      </c>
      <c r="B526" s="1355"/>
      <c r="C526" s="1355"/>
      <c r="D526" s="1355"/>
      <c r="E526" s="1355"/>
      <c r="F526" s="1355"/>
      <c r="J526" s="113"/>
    </row>
    <row r="527" spans="1:10">
      <c r="J527" s="113"/>
    </row>
    <row r="528" spans="1:10" ht="15" thickBot="1">
      <c r="F528" s="64" t="s">
        <v>1132</v>
      </c>
      <c r="G528" s="66">
        <v>18</v>
      </c>
      <c r="H528" s="66">
        <v>45</v>
      </c>
      <c r="I528" s="66">
        <f>+G528*H528</f>
        <v>810</v>
      </c>
      <c r="J528" s="113">
        <v>45</v>
      </c>
    </row>
    <row r="529" spans="1:10" ht="15">
      <c r="C529" s="77" t="s">
        <v>564</v>
      </c>
      <c r="D529" s="77"/>
      <c r="E529" s="77"/>
      <c r="F529" s="77"/>
      <c r="G529" s="78"/>
      <c r="H529" s="78"/>
      <c r="I529" s="78">
        <f>SUM(I495:I528)</f>
        <v>2985</v>
      </c>
      <c r="J529" s="114"/>
    </row>
    <row r="530" spans="1:10">
      <c r="J530" s="113"/>
    </row>
    <row r="531" spans="1:10">
      <c r="J531" s="113"/>
    </row>
    <row r="532" spans="1:10">
      <c r="J532" s="113"/>
    </row>
    <row r="533" spans="1:10" ht="15">
      <c r="A533" s="65" t="s">
        <v>1749</v>
      </c>
      <c r="J533" s="113"/>
    </row>
    <row r="534" spans="1:10">
      <c r="J534" s="113"/>
    </row>
    <row r="535" spans="1:10" ht="66.75" customHeight="1">
      <c r="A535" s="1355" t="s">
        <v>878</v>
      </c>
      <c r="B535" s="1355"/>
      <c r="C535" s="1355"/>
      <c r="D535" s="1355"/>
      <c r="E535" s="1355"/>
      <c r="F535" s="1355"/>
      <c r="J535" s="113"/>
    </row>
    <row r="536" spans="1:10">
      <c r="J536" s="113"/>
    </row>
    <row r="537" spans="1:10">
      <c r="F537" s="64" t="s">
        <v>302</v>
      </c>
      <c r="G537" s="66">
        <v>98</v>
      </c>
      <c r="H537" s="66">
        <v>54</v>
      </c>
      <c r="I537" s="66">
        <f>+G537*H537</f>
        <v>5292</v>
      </c>
      <c r="J537" s="113">
        <v>54</v>
      </c>
    </row>
    <row r="538" spans="1:10">
      <c r="J538" s="113"/>
    </row>
    <row r="539" spans="1:10">
      <c r="A539" s="64" t="s">
        <v>1652</v>
      </c>
      <c r="J539" s="113"/>
    </row>
    <row r="540" spans="1:10">
      <c r="J540" s="113"/>
    </row>
    <row r="541" spans="1:10">
      <c r="F541" s="64" t="s">
        <v>302</v>
      </c>
      <c r="G541" s="66">
        <v>18</v>
      </c>
      <c r="H541" s="66">
        <v>56</v>
      </c>
      <c r="I541" s="66">
        <f>+G541*H541</f>
        <v>1008</v>
      </c>
      <c r="J541" s="113">
        <v>56</v>
      </c>
    </row>
    <row r="542" spans="1:10">
      <c r="J542" s="113"/>
    </row>
    <row r="543" spans="1:10">
      <c r="A543" s="64" t="s">
        <v>1653</v>
      </c>
      <c r="J543" s="113"/>
    </row>
    <row r="544" spans="1:10">
      <c r="J544" s="113"/>
    </row>
    <row r="545" spans="1:10">
      <c r="F545" s="64" t="s">
        <v>302</v>
      </c>
      <c r="G545" s="66">
        <v>14</v>
      </c>
      <c r="H545" s="66">
        <v>59</v>
      </c>
      <c r="I545" s="66">
        <f>+G545*H545</f>
        <v>826</v>
      </c>
      <c r="J545" s="113">
        <v>59</v>
      </c>
    </row>
    <row r="546" spans="1:10">
      <c r="J546" s="113"/>
    </row>
    <row r="547" spans="1:10">
      <c r="A547" s="64" t="s">
        <v>1654</v>
      </c>
      <c r="J547" s="113"/>
    </row>
    <row r="548" spans="1:10">
      <c r="J548" s="113"/>
    </row>
    <row r="549" spans="1:10">
      <c r="F549" s="64" t="s">
        <v>302</v>
      </c>
      <c r="G549" s="66">
        <v>1</v>
      </c>
      <c r="H549" s="66">
        <v>63</v>
      </c>
      <c r="I549" s="66">
        <f>+G549*H549</f>
        <v>63</v>
      </c>
      <c r="J549" s="113">
        <v>63</v>
      </c>
    </row>
    <row r="550" spans="1:10">
      <c r="J550" s="113"/>
    </row>
    <row r="551" spans="1:10">
      <c r="A551" s="64" t="s">
        <v>1655</v>
      </c>
      <c r="J551" s="113"/>
    </row>
    <row r="552" spans="1:10">
      <c r="F552" s="64" t="s">
        <v>302</v>
      </c>
      <c r="G552" s="66">
        <v>2</v>
      </c>
      <c r="H552" s="66">
        <v>98</v>
      </c>
      <c r="I552" s="66">
        <f>+G552*H552</f>
        <v>196</v>
      </c>
      <c r="J552" s="113">
        <v>98</v>
      </c>
    </row>
    <row r="553" spans="1:10">
      <c r="J553" s="113"/>
    </row>
    <row r="554" spans="1:10" ht="30" customHeight="1">
      <c r="A554" s="1355" t="s">
        <v>1656</v>
      </c>
      <c r="B554" s="1355"/>
      <c r="C554" s="1355"/>
      <c r="D554" s="1355"/>
      <c r="E554" s="1355"/>
      <c r="F554" s="1355"/>
      <c r="J554" s="113"/>
    </row>
    <row r="555" spans="1:10">
      <c r="J555" s="113"/>
    </row>
    <row r="556" spans="1:10">
      <c r="F556" s="64" t="s">
        <v>302</v>
      </c>
      <c r="G556" s="66">
        <v>4</v>
      </c>
      <c r="H556" s="66">
        <v>60</v>
      </c>
      <c r="I556" s="66">
        <f>+G556*H556</f>
        <v>240</v>
      </c>
      <c r="J556" s="113">
        <v>60</v>
      </c>
    </row>
    <row r="557" spans="1:10">
      <c r="J557" s="113"/>
    </row>
    <row r="558" spans="1:10" ht="36" customHeight="1">
      <c r="A558" s="1355" t="s">
        <v>1657</v>
      </c>
      <c r="B558" s="1355"/>
      <c r="C558" s="1355"/>
      <c r="D558" s="1355"/>
      <c r="E558" s="1355"/>
      <c r="F558" s="1355"/>
      <c r="J558" s="113"/>
    </row>
    <row r="559" spans="1:10">
      <c r="J559" s="113"/>
    </row>
    <row r="560" spans="1:10">
      <c r="F560" s="64" t="s">
        <v>302</v>
      </c>
      <c r="G560" s="66">
        <v>3</v>
      </c>
      <c r="H560" s="66">
        <v>37</v>
      </c>
      <c r="I560" s="66">
        <f>+G560*H560</f>
        <v>111</v>
      </c>
      <c r="J560" s="113">
        <v>37</v>
      </c>
    </row>
    <row r="561" spans="1:10">
      <c r="J561" s="113"/>
    </row>
    <row r="562" spans="1:10" ht="33" customHeight="1">
      <c r="A562" s="1355" t="s">
        <v>1658</v>
      </c>
      <c r="B562" s="1355"/>
      <c r="C562" s="1355"/>
      <c r="D562" s="1355"/>
      <c r="E562" s="1355"/>
      <c r="F562" s="1355"/>
      <c r="J562" s="113"/>
    </row>
    <row r="563" spans="1:10">
      <c r="J563" s="113"/>
    </row>
    <row r="564" spans="1:10">
      <c r="F564" s="64" t="s">
        <v>302</v>
      </c>
      <c r="G564" s="66">
        <v>1</v>
      </c>
      <c r="H564" s="66">
        <v>41</v>
      </c>
      <c r="I564" s="66">
        <f>+G564*H564</f>
        <v>41</v>
      </c>
      <c r="J564" s="113">
        <v>41</v>
      </c>
    </row>
    <row r="565" spans="1:10">
      <c r="J565" s="113"/>
    </row>
    <row r="566" spans="1:10" ht="35.25" customHeight="1">
      <c r="A566" s="1355" t="s">
        <v>1659</v>
      </c>
      <c r="B566" s="1355"/>
      <c r="C566" s="1355"/>
      <c r="D566" s="1355"/>
      <c r="E566" s="1355"/>
      <c r="F566" s="1355"/>
      <c r="J566" s="113"/>
    </row>
    <row r="567" spans="1:10">
      <c r="J567" s="113"/>
    </row>
    <row r="568" spans="1:10">
      <c r="F568" s="64" t="s">
        <v>302</v>
      </c>
      <c r="G568" s="66">
        <v>2</v>
      </c>
      <c r="H568" s="66">
        <v>43</v>
      </c>
      <c r="I568" s="66">
        <f>+G568*H568</f>
        <v>86</v>
      </c>
      <c r="J568" s="113">
        <v>43</v>
      </c>
    </row>
    <row r="569" spans="1:10">
      <c r="J569" s="113"/>
    </row>
    <row r="570" spans="1:10" ht="49.5" customHeight="1">
      <c r="A570" s="1355" t="s">
        <v>1660</v>
      </c>
      <c r="B570" s="1355"/>
      <c r="C570" s="1355"/>
      <c r="D570" s="1355"/>
      <c r="E570" s="1355"/>
      <c r="F570" s="1355"/>
      <c r="J570" s="113"/>
    </row>
    <row r="571" spans="1:10">
      <c r="F571" s="64" t="s">
        <v>302</v>
      </c>
      <c r="G571" s="66">
        <v>72</v>
      </c>
      <c r="H571" s="66">
        <v>95</v>
      </c>
      <c r="I571" s="66">
        <f>+G571*H571</f>
        <v>6840</v>
      </c>
      <c r="J571" s="113">
        <v>95</v>
      </c>
    </row>
    <row r="572" spans="1:10">
      <c r="J572" s="113"/>
    </row>
    <row r="573" spans="1:10">
      <c r="A573" s="64" t="s">
        <v>1661</v>
      </c>
      <c r="J573" s="113"/>
    </row>
    <row r="574" spans="1:10">
      <c r="F574" s="64" t="s">
        <v>302</v>
      </c>
      <c r="G574" s="66">
        <v>27</v>
      </c>
      <c r="H574" s="66">
        <v>125</v>
      </c>
      <c r="I574" s="66">
        <f>+G574*H574</f>
        <v>3375</v>
      </c>
      <c r="J574" s="113">
        <v>125</v>
      </c>
    </row>
    <row r="575" spans="1:10">
      <c r="J575" s="113"/>
    </row>
    <row r="576" spans="1:10">
      <c r="A576" s="64" t="s">
        <v>1662</v>
      </c>
      <c r="J576" s="113"/>
    </row>
    <row r="577" spans="1:10">
      <c r="F577" s="64" t="s">
        <v>302</v>
      </c>
      <c r="G577" s="66">
        <v>54</v>
      </c>
      <c r="H577" s="66">
        <v>160</v>
      </c>
      <c r="I577" s="66">
        <f>+G577*H577</f>
        <v>8640</v>
      </c>
      <c r="J577" s="113">
        <v>160</v>
      </c>
    </row>
    <row r="578" spans="1:10">
      <c r="J578" s="113"/>
    </row>
    <row r="579" spans="1:10">
      <c r="A579" s="64" t="s">
        <v>1663</v>
      </c>
      <c r="J579" s="113"/>
    </row>
    <row r="580" spans="1:10">
      <c r="J580" s="113"/>
    </row>
    <row r="581" spans="1:10">
      <c r="F581" s="64" t="s">
        <v>302</v>
      </c>
      <c r="G581" s="66">
        <v>13</v>
      </c>
      <c r="H581" s="66">
        <v>95</v>
      </c>
      <c r="I581" s="66">
        <f>+G581*H581</f>
        <v>1235</v>
      </c>
      <c r="J581" s="113">
        <v>95</v>
      </c>
    </row>
    <row r="582" spans="1:10">
      <c r="J582" s="113"/>
    </row>
    <row r="583" spans="1:10">
      <c r="J583" s="113"/>
    </row>
    <row r="584" spans="1:10" ht="45" customHeight="1">
      <c r="A584" s="1355" t="s">
        <v>403</v>
      </c>
      <c r="B584" s="1355"/>
      <c r="C584" s="1355"/>
      <c r="D584" s="1355"/>
      <c r="E584" s="1355"/>
      <c r="F584" s="1355"/>
      <c r="J584" s="113"/>
    </row>
    <row r="585" spans="1:10">
      <c r="A585" s="64" t="s">
        <v>404</v>
      </c>
      <c r="J585" s="113"/>
    </row>
    <row r="586" spans="1:10">
      <c r="F586" s="64" t="s">
        <v>302</v>
      </c>
      <c r="G586" s="66">
        <v>7</v>
      </c>
      <c r="H586" s="66">
        <v>96</v>
      </c>
      <c r="I586" s="66">
        <f>+G586*H586</f>
        <v>672</v>
      </c>
      <c r="J586" s="113">
        <v>96</v>
      </c>
    </row>
    <row r="587" spans="1:10">
      <c r="J587" s="113"/>
    </row>
    <row r="588" spans="1:10" ht="33" customHeight="1">
      <c r="A588" s="1355" t="s">
        <v>405</v>
      </c>
      <c r="B588" s="1355"/>
      <c r="C588" s="1355"/>
      <c r="D588" s="1355"/>
      <c r="E588" s="1355"/>
      <c r="F588" s="1355"/>
      <c r="J588" s="113"/>
    </row>
    <row r="589" spans="1:10">
      <c r="F589" s="64" t="s">
        <v>302</v>
      </c>
      <c r="G589" s="66">
        <v>5</v>
      </c>
      <c r="H589" s="66">
        <v>31</v>
      </c>
      <c r="I589" s="66">
        <f>+G589*H589</f>
        <v>155</v>
      </c>
      <c r="J589" s="113">
        <v>31</v>
      </c>
    </row>
    <row r="590" spans="1:10">
      <c r="J590" s="113"/>
    </row>
    <row r="591" spans="1:10">
      <c r="A591" s="64" t="s">
        <v>149</v>
      </c>
      <c r="J591" s="113"/>
    </row>
    <row r="592" spans="1:10">
      <c r="A592" s="64" t="s">
        <v>1707</v>
      </c>
      <c r="J592" s="113"/>
    </row>
    <row r="593" spans="1:10">
      <c r="F593" s="64" t="s">
        <v>302</v>
      </c>
      <c r="G593" s="66">
        <v>2</v>
      </c>
      <c r="H593" s="66">
        <v>85</v>
      </c>
      <c r="I593" s="66">
        <f>+G593*H593</f>
        <v>170</v>
      </c>
      <c r="J593" s="113">
        <v>85</v>
      </c>
    </row>
    <row r="594" spans="1:10">
      <c r="J594" s="113"/>
    </row>
    <row r="595" spans="1:10" ht="37.5" customHeight="1">
      <c r="A595" s="1355" t="s">
        <v>25</v>
      </c>
      <c r="B595" s="1355"/>
      <c r="C595" s="1355"/>
      <c r="D595" s="1355"/>
      <c r="E595" s="1355"/>
      <c r="F595" s="1355"/>
      <c r="J595" s="113"/>
    </row>
    <row r="596" spans="1:10">
      <c r="F596" s="64" t="s">
        <v>302</v>
      </c>
      <c r="G596" s="66">
        <v>3</v>
      </c>
      <c r="H596" s="66">
        <v>85</v>
      </c>
      <c r="I596" s="66">
        <f>+G596*H596</f>
        <v>255</v>
      </c>
      <c r="J596" s="113">
        <v>85</v>
      </c>
    </row>
    <row r="597" spans="1:10">
      <c r="J597" s="113"/>
    </row>
    <row r="598" spans="1:10" ht="30.75" customHeight="1">
      <c r="A598" s="1355" t="s">
        <v>131</v>
      </c>
      <c r="B598" s="1355"/>
      <c r="C598" s="1355"/>
      <c r="D598" s="1355"/>
      <c r="E598" s="1355"/>
      <c r="F598" s="1355"/>
      <c r="J598" s="113"/>
    </row>
    <row r="599" spans="1:10">
      <c r="F599" s="64" t="s">
        <v>302</v>
      </c>
      <c r="G599" s="66">
        <v>4</v>
      </c>
      <c r="H599" s="66">
        <v>150</v>
      </c>
      <c r="I599" s="66">
        <f>+G599*H599</f>
        <v>600</v>
      </c>
      <c r="J599" s="113">
        <v>150</v>
      </c>
    </row>
    <row r="600" spans="1:10">
      <c r="J600" s="113"/>
    </row>
    <row r="601" spans="1:10">
      <c r="A601" s="64" t="s">
        <v>71</v>
      </c>
      <c r="J601" s="113"/>
    </row>
    <row r="602" spans="1:10">
      <c r="J602" s="113"/>
    </row>
    <row r="603" spans="1:10">
      <c r="F603" s="64" t="s">
        <v>302</v>
      </c>
      <c r="G603" s="66">
        <v>2</v>
      </c>
      <c r="H603" s="66">
        <v>175</v>
      </c>
      <c r="I603" s="66">
        <f>+G603*H603</f>
        <v>350</v>
      </c>
      <c r="J603" s="113">
        <v>175</v>
      </c>
    </row>
    <row r="604" spans="1:10">
      <c r="J604" s="113"/>
    </row>
    <row r="605" spans="1:10" ht="33" customHeight="1">
      <c r="A605" s="1355" t="s">
        <v>72</v>
      </c>
      <c r="B605" s="1355"/>
      <c r="C605" s="1355"/>
      <c r="D605" s="1355"/>
      <c r="E605" s="1355"/>
      <c r="F605" s="1355"/>
      <c r="J605" s="113"/>
    </row>
    <row r="606" spans="1:10">
      <c r="A606" s="64" t="s">
        <v>73</v>
      </c>
      <c r="J606" s="113"/>
    </row>
    <row r="607" spans="1:10">
      <c r="A607" s="64" t="s">
        <v>74</v>
      </c>
      <c r="J607" s="113"/>
    </row>
    <row r="608" spans="1:10">
      <c r="A608" s="80" t="s">
        <v>75</v>
      </c>
      <c r="J608" s="113"/>
    </row>
    <row r="609" spans="1:10">
      <c r="A609" s="80" t="s">
        <v>76</v>
      </c>
      <c r="J609" s="113"/>
    </row>
    <row r="610" spans="1:10">
      <c r="A610" s="80" t="s">
        <v>77</v>
      </c>
      <c r="J610" s="113"/>
    </row>
    <row r="611" spans="1:10">
      <c r="A611" s="80" t="s">
        <v>78</v>
      </c>
      <c r="J611" s="113"/>
    </row>
    <row r="612" spans="1:10">
      <c r="A612" s="80" t="s">
        <v>79</v>
      </c>
      <c r="J612" s="113"/>
    </row>
    <row r="613" spans="1:10">
      <c r="A613" s="80" t="s">
        <v>80</v>
      </c>
      <c r="J613" s="113"/>
    </row>
    <row r="614" spans="1:10" ht="30.75" customHeight="1">
      <c r="A614" s="1358" t="s">
        <v>81</v>
      </c>
      <c r="B614" s="1359"/>
      <c r="C614" s="1359"/>
      <c r="D614" s="1359"/>
      <c r="E614" s="1359"/>
      <c r="F614" s="1359"/>
      <c r="J614" s="113"/>
    </row>
    <row r="615" spans="1:10">
      <c r="A615" s="80" t="s">
        <v>82</v>
      </c>
      <c r="J615" s="113"/>
    </row>
    <row r="616" spans="1:10">
      <c r="A616" s="80" t="s">
        <v>83</v>
      </c>
      <c r="J616" s="113"/>
    </row>
    <row r="617" spans="1:10">
      <c r="A617" s="80" t="s">
        <v>84</v>
      </c>
      <c r="J617" s="113"/>
    </row>
    <row r="618" spans="1:10">
      <c r="J618" s="113"/>
    </row>
    <row r="619" spans="1:10">
      <c r="F619" s="64" t="s">
        <v>302</v>
      </c>
      <c r="G619" s="66">
        <v>1</v>
      </c>
      <c r="H619" s="66">
        <v>5100</v>
      </c>
      <c r="I619" s="66">
        <f>+G619*H619</f>
        <v>5100</v>
      </c>
      <c r="J619" s="113">
        <v>5100</v>
      </c>
    </row>
    <row r="620" spans="1:10">
      <c r="J620" s="113"/>
    </row>
    <row r="621" spans="1:10" ht="75" customHeight="1">
      <c r="A621" s="1355" t="s">
        <v>912</v>
      </c>
      <c r="B621" s="1355"/>
      <c r="C621" s="1355"/>
      <c r="D621" s="1355"/>
      <c r="E621" s="1355"/>
      <c r="F621" s="1355"/>
      <c r="J621" s="113"/>
    </row>
    <row r="622" spans="1:10">
      <c r="J622" s="113"/>
    </row>
    <row r="623" spans="1:10">
      <c r="F623" s="64" t="s">
        <v>1132</v>
      </c>
      <c r="G623" s="66">
        <v>6</v>
      </c>
      <c r="H623" s="66">
        <v>80</v>
      </c>
      <c r="I623" s="66">
        <f>+G623*H623</f>
        <v>480</v>
      </c>
      <c r="J623" s="113">
        <v>80</v>
      </c>
    </row>
    <row r="624" spans="1:10" ht="15" thickBot="1">
      <c r="J624" s="113"/>
    </row>
    <row r="625" spans="1:10" ht="15">
      <c r="C625" s="77" t="s">
        <v>564</v>
      </c>
      <c r="D625" s="77"/>
      <c r="E625" s="77"/>
      <c r="F625" s="77"/>
      <c r="G625" s="78"/>
      <c r="H625" s="78"/>
      <c r="I625" s="78">
        <f>SUM(I535:I624)</f>
        <v>35735</v>
      </c>
      <c r="J625" s="114"/>
    </row>
    <row r="626" spans="1:10">
      <c r="J626" s="113"/>
    </row>
    <row r="627" spans="1:10" ht="15">
      <c r="A627" s="65" t="s">
        <v>913</v>
      </c>
      <c r="J627" s="113"/>
    </row>
    <row r="628" spans="1:10">
      <c r="J628" s="113"/>
    </row>
    <row r="629" spans="1:10" ht="47.25" customHeight="1">
      <c r="A629" s="1355" t="s">
        <v>914</v>
      </c>
      <c r="B629" s="1355"/>
      <c r="C629" s="1355"/>
      <c r="D629" s="1355"/>
      <c r="E629" s="1355"/>
      <c r="F629" s="1355"/>
      <c r="J629" s="113"/>
    </row>
    <row r="630" spans="1:10">
      <c r="J630" s="113"/>
    </row>
    <row r="631" spans="1:10">
      <c r="F631" s="64" t="s">
        <v>302</v>
      </c>
      <c r="G631" s="66">
        <v>53</v>
      </c>
      <c r="H631" s="66">
        <v>367</v>
      </c>
      <c r="I631" s="66">
        <f>+G631*H631</f>
        <v>19451</v>
      </c>
      <c r="J631" s="113">
        <v>367</v>
      </c>
    </row>
    <row r="632" spans="1:10">
      <c r="J632" s="113"/>
    </row>
    <row r="633" spans="1:10" ht="31.5" customHeight="1">
      <c r="A633" s="1355" t="s">
        <v>915</v>
      </c>
      <c r="B633" s="1355"/>
      <c r="C633" s="1355"/>
      <c r="D633" s="1355"/>
      <c r="E633" s="1355"/>
      <c r="F633" s="1355"/>
      <c r="J633" s="113"/>
    </row>
    <row r="634" spans="1:10">
      <c r="J634" s="113"/>
    </row>
    <row r="635" spans="1:10">
      <c r="F635" s="64" t="s">
        <v>302</v>
      </c>
      <c r="G635" s="66">
        <v>9</v>
      </c>
      <c r="H635" s="66">
        <v>328</v>
      </c>
      <c r="I635" s="66">
        <f>+G635*H635</f>
        <v>2952</v>
      </c>
      <c r="J635" s="113">
        <v>328</v>
      </c>
    </row>
    <row r="636" spans="1:10">
      <c r="J636" s="113"/>
    </row>
    <row r="637" spans="1:10" ht="32.25" customHeight="1">
      <c r="A637" s="1355" t="s">
        <v>1833</v>
      </c>
      <c r="B637" s="1355"/>
      <c r="C637" s="1355"/>
      <c r="D637" s="1355"/>
      <c r="E637" s="1355"/>
      <c r="F637" s="1355"/>
      <c r="J637" s="113"/>
    </row>
    <row r="638" spans="1:10">
      <c r="J638" s="113"/>
    </row>
    <row r="639" spans="1:10">
      <c r="F639" s="64" t="s">
        <v>302</v>
      </c>
      <c r="G639" s="66">
        <v>1</v>
      </c>
      <c r="H639" s="66">
        <v>570</v>
      </c>
      <c r="I639" s="66">
        <f>+G639*H639</f>
        <v>570</v>
      </c>
      <c r="J639" s="113">
        <v>570</v>
      </c>
    </row>
    <row r="640" spans="1:10">
      <c r="J640" s="113"/>
    </row>
    <row r="641" spans="1:10" ht="34.5" customHeight="1">
      <c r="A641" s="1355" t="s">
        <v>1834</v>
      </c>
      <c r="B641" s="1355"/>
      <c r="C641" s="1355"/>
      <c r="D641" s="1355"/>
      <c r="E641" s="1355"/>
      <c r="F641" s="1355"/>
      <c r="J641" s="113"/>
    </row>
    <row r="642" spans="1:10">
      <c r="J642" s="113"/>
    </row>
    <row r="643" spans="1:10">
      <c r="F643" s="64" t="s">
        <v>302</v>
      </c>
      <c r="G643" s="66">
        <v>8</v>
      </c>
      <c r="H643" s="66">
        <v>575</v>
      </c>
      <c r="I643" s="66">
        <f>+G643*H643</f>
        <v>4600</v>
      </c>
      <c r="J643" s="113">
        <v>575</v>
      </c>
    </row>
    <row r="644" spans="1:10">
      <c r="J644" s="113"/>
    </row>
    <row r="645" spans="1:10" ht="34.5" customHeight="1">
      <c r="A645" s="1355" t="s">
        <v>1835</v>
      </c>
      <c r="B645" s="1355"/>
      <c r="C645" s="1355"/>
      <c r="D645" s="1355"/>
      <c r="E645" s="1355"/>
      <c r="F645" s="1355"/>
      <c r="J645" s="113"/>
    </row>
    <row r="646" spans="1:10">
      <c r="J646" s="113"/>
    </row>
    <row r="647" spans="1:10">
      <c r="F647" s="64" t="s">
        <v>302</v>
      </c>
      <c r="G647" s="66">
        <v>11</v>
      </c>
      <c r="H647" s="66">
        <v>985</v>
      </c>
      <c r="I647" s="66">
        <f>+G647*H647</f>
        <v>10835</v>
      </c>
      <c r="J647" s="113">
        <v>985</v>
      </c>
    </row>
    <row r="648" spans="1:10">
      <c r="J648" s="113"/>
    </row>
    <row r="649" spans="1:10" ht="33.75" customHeight="1">
      <c r="A649" s="1355" t="s">
        <v>1954</v>
      </c>
      <c r="B649" s="1355"/>
      <c r="C649" s="1355"/>
      <c r="D649" s="1355"/>
      <c r="E649" s="1355"/>
      <c r="F649" s="1355"/>
      <c r="J649" s="113"/>
    </row>
    <row r="650" spans="1:10" ht="17.25" customHeight="1">
      <c r="A650" s="75"/>
      <c r="B650" s="75"/>
      <c r="C650" s="75"/>
      <c r="D650" s="75"/>
      <c r="E650" s="75"/>
      <c r="F650" s="75"/>
      <c r="J650" s="113"/>
    </row>
    <row r="651" spans="1:10">
      <c r="F651" s="64" t="s">
        <v>302</v>
      </c>
      <c r="G651" s="66">
        <v>2</v>
      </c>
      <c r="H651" s="66">
        <v>2430</v>
      </c>
      <c r="I651" s="66">
        <f>+G651*H651</f>
        <v>4860</v>
      </c>
      <c r="J651" s="113">
        <v>2430</v>
      </c>
    </row>
    <row r="652" spans="1:10">
      <c r="J652" s="113"/>
    </row>
    <row r="653" spans="1:10" ht="30" customHeight="1">
      <c r="A653" s="1355" t="s">
        <v>1955</v>
      </c>
      <c r="B653" s="1355"/>
      <c r="C653" s="1355"/>
      <c r="D653" s="1355"/>
      <c r="E653" s="1355"/>
      <c r="F653" s="1355"/>
      <c r="J653" s="113"/>
    </row>
    <row r="654" spans="1:10">
      <c r="J654" s="113"/>
    </row>
    <row r="655" spans="1:10">
      <c r="F655" s="64" t="s">
        <v>302</v>
      </c>
      <c r="G655" s="66">
        <v>7</v>
      </c>
      <c r="H655" s="66">
        <v>2220</v>
      </c>
      <c r="I655" s="66">
        <f>+G655*H655</f>
        <v>15540</v>
      </c>
      <c r="J655" s="113">
        <v>2220</v>
      </c>
    </row>
    <row r="656" spans="1:10">
      <c r="J656" s="113"/>
    </row>
    <row r="657" spans="1:10" ht="33.75" customHeight="1">
      <c r="A657" s="1355" t="s">
        <v>1956</v>
      </c>
      <c r="B657" s="1355"/>
      <c r="C657" s="1355"/>
      <c r="D657" s="1355"/>
      <c r="E657" s="1355"/>
      <c r="F657" s="1355"/>
      <c r="J657" s="113"/>
    </row>
    <row r="658" spans="1:10">
      <c r="F658" s="64" t="s">
        <v>302</v>
      </c>
      <c r="G658" s="66">
        <v>3</v>
      </c>
      <c r="H658" s="66">
        <v>1230</v>
      </c>
      <c r="I658" s="66">
        <f>+G658*H658</f>
        <v>3690</v>
      </c>
      <c r="J658" s="113">
        <v>1230</v>
      </c>
    </row>
    <row r="659" spans="1:10">
      <c r="J659" s="113"/>
    </row>
    <row r="660" spans="1:10" ht="48" customHeight="1">
      <c r="A660" s="1355" t="s">
        <v>1957</v>
      </c>
      <c r="B660" s="1355"/>
      <c r="C660" s="1355"/>
      <c r="D660" s="1355"/>
      <c r="E660" s="1355"/>
      <c r="F660" s="1355"/>
      <c r="J660" s="113"/>
    </row>
    <row r="661" spans="1:10">
      <c r="J661" s="113"/>
    </row>
    <row r="662" spans="1:10">
      <c r="F662" s="64" t="s">
        <v>302</v>
      </c>
      <c r="G662" s="66">
        <v>42</v>
      </c>
      <c r="H662" s="66">
        <v>640</v>
      </c>
      <c r="I662" s="66">
        <f>+G662*H662</f>
        <v>26880</v>
      </c>
      <c r="J662" s="113">
        <v>640</v>
      </c>
    </row>
    <row r="663" spans="1:10">
      <c r="J663" s="113"/>
    </row>
    <row r="664" spans="1:10" ht="43.5" customHeight="1">
      <c r="A664" s="1355" t="s">
        <v>1681</v>
      </c>
      <c r="B664" s="1355"/>
      <c r="C664" s="1355"/>
      <c r="D664" s="1355"/>
      <c r="E664" s="1355"/>
      <c r="F664" s="1355"/>
      <c r="J664" s="113"/>
    </row>
    <row r="665" spans="1:10">
      <c r="J665" s="113"/>
    </row>
    <row r="666" spans="1:10">
      <c r="F666" s="64" t="s">
        <v>302</v>
      </c>
      <c r="G666" s="66">
        <v>3</v>
      </c>
      <c r="H666" s="66">
        <v>790</v>
      </c>
      <c r="I666" s="66">
        <f>+G666*H666</f>
        <v>2370</v>
      </c>
      <c r="J666" s="113">
        <v>790</v>
      </c>
    </row>
    <row r="667" spans="1:10">
      <c r="J667" s="113"/>
    </row>
    <row r="668" spans="1:10" ht="43.5" customHeight="1">
      <c r="A668" s="1355" t="s">
        <v>1682</v>
      </c>
      <c r="B668" s="1355"/>
      <c r="C668" s="1355"/>
      <c r="D668" s="1355"/>
      <c r="E668" s="1355"/>
      <c r="F668" s="1355"/>
      <c r="J668" s="113"/>
    </row>
    <row r="669" spans="1:10">
      <c r="J669" s="113"/>
    </row>
    <row r="670" spans="1:10">
      <c r="F670" s="64" t="s">
        <v>302</v>
      </c>
      <c r="G670" s="66">
        <v>20</v>
      </c>
      <c r="H670" s="66">
        <v>330</v>
      </c>
      <c r="I670" s="66">
        <f>+G670*H670</f>
        <v>6600</v>
      </c>
      <c r="J670" s="113">
        <v>330</v>
      </c>
    </row>
    <row r="671" spans="1:10">
      <c r="J671" s="113"/>
    </row>
    <row r="672" spans="1:10" ht="44.25" customHeight="1">
      <c r="A672" s="1355" t="s">
        <v>1708</v>
      </c>
      <c r="B672" s="1355"/>
      <c r="C672" s="1355"/>
      <c r="D672" s="1355"/>
      <c r="E672" s="1355"/>
      <c r="F672" s="1355"/>
      <c r="J672" s="113"/>
    </row>
    <row r="673" spans="1:10">
      <c r="J673" s="113"/>
    </row>
    <row r="674" spans="1:10">
      <c r="F674" s="64" t="s">
        <v>302</v>
      </c>
      <c r="G674" s="66">
        <v>2</v>
      </c>
      <c r="H674" s="66">
        <v>465</v>
      </c>
      <c r="I674" s="66">
        <f>+G674*H674</f>
        <v>930</v>
      </c>
      <c r="J674" s="113">
        <v>465</v>
      </c>
    </row>
    <row r="675" spans="1:10">
      <c r="J675" s="113"/>
    </row>
    <row r="676" spans="1:10" ht="45.75" customHeight="1">
      <c r="A676" s="1355" t="s">
        <v>551</v>
      </c>
      <c r="B676" s="1355"/>
      <c r="C676" s="1355"/>
      <c r="D676" s="1355"/>
      <c r="E676" s="1355"/>
      <c r="F676" s="1355"/>
      <c r="J676" s="113"/>
    </row>
    <row r="677" spans="1:10">
      <c r="F677" s="64" t="s">
        <v>302</v>
      </c>
      <c r="G677" s="66">
        <v>1</v>
      </c>
      <c r="H677" s="66">
        <v>1250</v>
      </c>
      <c r="I677" s="66">
        <f>+G677*H677</f>
        <v>1250</v>
      </c>
      <c r="J677" s="113">
        <v>1250</v>
      </c>
    </row>
    <row r="678" spans="1:10">
      <c r="G678" s="66" t="s">
        <v>1707</v>
      </c>
      <c r="J678" s="113"/>
    </row>
    <row r="679" spans="1:10" ht="35.25" customHeight="1">
      <c r="A679" s="1355" t="s">
        <v>552</v>
      </c>
      <c r="B679" s="1355"/>
      <c r="C679" s="1355"/>
      <c r="D679" s="1355"/>
      <c r="E679" s="1355"/>
      <c r="F679" s="1355"/>
      <c r="J679" s="113"/>
    </row>
    <row r="680" spans="1:10">
      <c r="J680" s="113"/>
    </row>
    <row r="681" spans="1:10">
      <c r="F681" s="64" t="s">
        <v>302</v>
      </c>
      <c r="G681" s="66">
        <v>2</v>
      </c>
      <c r="H681" s="66">
        <v>930</v>
      </c>
      <c r="I681" s="66">
        <f>+G681*H681</f>
        <v>1860</v>
      </c>
      <c r="J681" s="113">
        <v>930</v>
      </c>
    </row>
    <row r="682" spans="1:10">
      <c r="J682" s="113"/>
    </row>
    <row r="683" spans="1:10" ht="48.75" customHeight="1">
      <c r="A683" s="1355" t="s">
        <v>553</v>
      </c>
      <c r="B683" s="1355"/>
      <c r="C683" s="1355"/>
      <c r="D683" s="1355"/>
      <c r="E683" s="1355"/>
      <c r="F683" s="1355"/>
      <c r="J683" s="113"/>
    </row>
    <row r="684" spans="1:10">
      <c r="F684" s="64" t="s">
        <v>302</v>
      </c>
      <c r="G684" s="66">
        <v>1</v>
      </c>
      <c r="H684" s="66">
        <v>590</v>
      </c>
      <c r="I684" s="66">
        <f>+G684*H684</f>
        <v>590</v>
      </c>
      <c r="J684" s="113">
        <v>590</v>
      </c>
    </row>
    <row r="685" spans="1:10">
      <c r="J685" s="113"/>
    </row>
    <row r="686" spans="1:10" ht="45.75" customHeight="1">
      <c r="A686" s="1355" t="s">
        <v>1480</v>
      </c>
      <c r="B686" s="1355"/>
      <c r="C686" s="1355"/>
      <c r="D686" s="1355"/>
      <c r="E686" s="1355"/>
      <c r="F686" s="1355"/>
      <c r="J686" s="113"/>
    </row>
    <row r="687" spans="1:10">
      <c r="F687" s="64" t="s">
        <v>302</v>
      </c>
      <c r="G687" s="66">
        <v>45</v>
      </c>
      <c r="H687" s="66">
        <v>443</v>
      </c>
      <c r="I687" s="66">
        <f>+G687*H687</f>
        <v>19935</v>
      </c>
      <c r="J687" s="113">
        <v>443</v>
      </c>
    </row>
    <row r="688" spans="1:10">
      <c r="J688" s="113"/>
    </row>
    <row r="689" spans="1:10" ht="48" customHeight="1">
      <c r="A689" s="1355" t="s">
        <v>1481</v>
      </c>
      <c r="B689" s="1355"/>
      <c r="C689" s="1355"/>
      <c r="D689" s="1355"/>
      <c r="E689" s="1355"/>
      <c r="F689" s="1355"/>
      <c r="J689" s="113"/>
    </row>
    <row r="690" spans="1:10">
      <c r="F690" s="64" t="s">
        <v>302</v>
      </c>
      <c r="G690" s="66">
        <v>4</v>
      </c>
      <c r="H690" s="66">
        <v>410</v>
      </c>
      <c r="I690" s="66">
        <f>+G690*H690</f>
        <v>1640</v>
      </c>
      <c r="J690" s="113">
        <v>410</v>
      </c>
    </row>
    <row r="691" spans="1:10">
      <c r="J691" s="113"/>
    </row>
    <row r="692" spans="1:10" ht="36" customHeight="1">
      <c r="A692" s="1355" t="s">
        <v>1482</v>
      </c>
      <c r="B692" s="1355"/>
      <c r="C692" s="1355"/>
      <c r="D692" s="1355"/>
      <c r="E692" s="1355"/>
      <c r="F692" s="1355"/>
      <c r="J692" s="113"/>
    </row>
    <row r="693" spans="1:10">
      <c r="A693" s="64" t="s">
        <v>1707</v>
      </c>
      <c r="J693" s="113"/>
    </row>
    <row r="694" spans="1:10">
      <c r="F694" s="64" t="s">
        <v>302</v>
      </c>
      <c r="G694" s="66">
        <v>21</v>
      </c>
      <c r="H694" s="66">
        <v>430</v>
      </c>
      <c r="I694" s="66">
        <f>+G694*H694</f>
        <v>9030</v>
      </c>
      <c r="J694" s="113">
        <v>430</v>
      </c>
    </row>
    <row r="695" spans="1:10">
      <c r="J695" s="113"/>
    </row>
    <row r="696" spans="1:10" ht="33" customHeight="1">
      <c r="A696" s="1355" t="s">
        <v>1483</v>
      </c>
      <c r="B696" s="1355"/>
      <c r="C696" s="1355"/>
      <c r="D696" s="1355"/>
      <c r="E696" s="1355"/>
      <c r="F696" s="1355"/>
      <c r="J696" s="113"/>
    </row>
    <row r="697" spans="1:10">
      <c r="J697" s="113"/>
    </row>
    <row r="698" spans="1:10">
      <c r="F698" s="64" t="s">
        <v>302</v>
      </c>
      <c r="G698" s="66">
        <v>8</v>
      </c>
      <c r="H698" s="66">
        <v>520</v>
      </c>
      <c r="I698" s="66">
        <f>+G698*H698</f>
        <v>4160</v>
      </c>
      <c r="J698" s="113">
        <v>520</v>
      </c>
    </row>
    <row r="699" spans="1:10">
      <c r="J699" s="113"/>
    </row>
    <row r="700" spans="1:10" ht="35.25" customHeight="1">
      <c r="A700" s="1355" t="s">
        <v>1484</v>
      </c>
      <c r="B700" s="1355"/>
      <c r="C700" s="1355"/>
      <c r="D700" s="1355"/>
      <c r="E700" s="1355"/>
      <c r="F700" s="1355"/>
      <c r="J700" s="113"/>
    </row>
    <row r="701" spans="1:10">
      <c r="J701" s="113"/>
    </row>
    <row r="702" spans="1:10">
      <c r="F702" s="64" t="s">
        <v>302</v>
      </c>
      <c r="G702" s="66">
        <v>14</v>
      </c>
      <c r="H702" s="66">
        <v>410</v>
      </c>
      <c r="I702" s="66">
        <f>+G702*H702</f>
        <v>5740</v>
      </c>
      <c r="J702" s="113">
        <v>410</v>
      </c>
    </row>
    <row r="703" spans="1:10">
      <c r="J703" s="113"/>
    </row>
    <row r="704" spans="1:10" ht="32.25" customHeight="1">
      <c r="A704" s="1355" t="s">
        <v>1485</v>
      </c>
      <c r="B704" s="1355"/>
      <c r="C704" s="1355"/>
      <c r="D704" s="1355"/>
      <c r="E704" s="1355"/>
      <c r="F704" s="1355"/>
      <c r="J704" s="113"/>
    </row>
    <row r="705" spans="1:10">
      <c r="F705" s="64" t="s">
        <v>302</v>
      </c>
      <c r="G705" s="66">
        <v>2</v>
      </c>
      <c r="H705" s="66">
        <v>1240</v>
      </c>
      <c r="I705" s="66">
        <f>+G705*H705</f>
        <v>2480</v>
      </c>
      <c r="J705" s="113">
        <v>1240</v>
      </c>
    </row>
    <row r="706" spans="1:10">
      <c r="J706" s="113"/>
    </row>
    <row r="707" spans="1:10" ht="30.75" customHeight="1">
      <c r="A707" s="1355" t="s">
        <v>406</v>
      </c>
      <c r="B707" s="1355"/>
      <c r="C707" s="1355"/>
      <c r="D707" s="1355"/>
      <c r="E707" s="1355"/>
      <c r="F707" s="1355"/>
      <c r="J707" s="113"/>
    </row>
    <row r="708" spans="1:10">
      <c r="J708" s="113"/>
    </row>
    <row r="709" spans="1:10">
      <c r="F709" s="64" t="s">
        <v>302</v>
      </c>
      <c r="G709" s="66">
        <v>7</v>
      </c>
      <c r="H709" s="66">
        <v>1230</v>
      </c>
      <c r="I709" s="66">
        <f>+G709*H709</f>
        <v>8610</v>
      </c>
      <c r="J709" s="113">
        <v>1230</v>
      </c>
    </row>
    <row r="710" spans="1:10">
      <c r="J710" s="113"/>
    </row>
    <row r="711" spans="1:10" ht="32.25" customHeight="1">
      <c r="A711" s="1355" t="s">
        <v>407</v>
      </c>
      <c r="B711" s="1355"/>
      <c r="C711" s="1355"/>
      <c r="D711" s="1355"/>
      <c r="E711" s="1355"/>
      <c r="F711" s="1355"/>
      <c r="J711" s="113"/>
    </row>
    <row r="712" spans="1:10">
      <c r="J712" s="113"/>
    </row>
    <row r="713" spans="1:10">
      <c r="F713" s="64" t="s">
        <v>302</v>
      </c>
      <c r="G713" s="66">
        <v>2</v>
      </c>
      <c r="H713" s="66">
        <v>780</v>
      </c>
      <c r="I713" s="66">
        <f>+G713*H713</f>
        <v>1560</v>
      </c>
      <c r="J713" s="113">
        <v>780</v>
      </c>
    </row>
    <row r="714" spans="1:10">
      <c r="J714" s="113"/>
    </row>
    <row r="715" spans="1:10" ht="36" customHeight="1">
      <c r="A715" s="1355" t="s">
        <v>408</v>
      </c>
      <c r="B715" s="1355"/>
      <c r="C715" s="1355"/>
      <c r="D715" s="1355"/>
      <c r="E715" s="1355"/>
      <c r="F715" s="1355"/>
      <c r="J715" s="113"/>
    </row>
    <row r="716" spans="1:10">
      <c r="J716" s="113"/>
    </row>
    <row r="717" spans="1:10">
      <c r="F717" s="64" t="s">
        <v>302</v>
      </c>
      <c r="G717" s="66">
        <v>6</v>
      </c>
      <c r="H717" s="66">
        <v>330</v>
      </c>
      <c r="I717" s="66">
        <f>+G717*H717</f>
        <v>1980</v>
      </c>
      <c r="J717" s="113">
        <v>330</v>
      </c>
    </row>
    <row r="718" spans="1:10">
      <c r="J718" s="113"/>
    </row>
    <row r="719" spans="1:10" ht="38.25" customHeight="1">
      <c r="A719" s="1355" t="s">
        <v>2043</v>
      </c>
      <c r="B719" s="1355"/>
      <c r="C719" s="1355"/>
      <c r="D719" s="1355"/>
      <c r="E719" s="1355"/>
      <c r="F719" s="1355"/>
      <c r="J719" s="113"/>
    </row>
    <row r="720" spans="1:10">
      <c r="J720" s="113"/>
    </row>
    <row r="721" spans="1:10">
      <c r="F721" s="64" t="s">
        <v>302</v>
      </c>
      <c r="G721" s="66">
        <v>4</v>
      </c>
      <c r="H721" s="66">
        <v>250</v>
      </c>
      <c r="I721" s="66">
        <f>+G721*H721</f>
        <v>1000</v>
      </c>
      <c r="J721" s="113">
        <v>250</v>
      </c>
    </row>
    <row r="722" spans="1:10">
      <c r="J722" s="113"/>
    </row>
    <row r="723" spans="1:10" ht="30.75" customHeight="1">
      <c r="A723" s="1355" t="s">
        <v>2055</v>
      </c>
      <c r="B723" s="1355"/>
      <c r="C723" s="1355"/>
      <c r="D723" s="1355"/>
      <c r="E723" s="1355"/>
      <c r="F723" s="1355"/>
      <c r="J723" s="113"/>
    </row>
    <row r="724" spans="1:10">
      <c r="J724" s="113"/>
    </row>
    <row r="725" spans="1:10">
      <c r="F725" s="64" t="s">
        <v>302</v>
      </c>
      <c r="G725" s="66">
        <v>2</v>
      </c>
      <c r="H725" s="66">
        <v>285</v>
      </c>
      <c r="I725" s="66">
        <f>+G725*H725</f>
        <v>570</v>
      </c>
      <c r="J725" s="113">
        <v>285</v>
      </c>
    </row>
    <row r="726" spans="1:10" ht="15" thickBot="1">
      <c r="J726" s="113"/>
    </row>
    <row r="727" spans="1:10" ht="15">
      <c r="C727" s="77" t="s">
        <v>564</v>
      </c>
      <c r="D727" s="77"/>
      <c r="E727" s="77"/>
      <c r="F727" s="77"/>
      <c r="G727" s="78"/>
      <c r="H727" s="78"/>
      <c r="I727" s="78">
        <f>SUM(I629:I726)</f>
        <v>159683</v>
      </c>
      <c r="J727" s="114"/>
    </row>
    <row r="728" spans="1:10">
      <c r="J728" s="113"/>
    </row>
    <row r="729" spans="1:10">
      <c r="J729" s="113"/>
    </row>
    <row r="730" spans="1:10" ht="15">
      <c r="A730" s="65" t="s">
        <v>24</v>
      </c>
      <c r="J730" s="113"/>
    </row>
    <row r="731" spans="1:10">
      <c r="J731" s="113"/>
    </row>
    <row r="732" spans="1:10" ht="74.25" customHeight="1">
      <c r="A732" s="1355" t="s">
        <v>1780</v>
      </c>
      <c r="B732" s="1355"/>
      <c r="C732" s="1355"/>
      <c r="D732" s="1355"/>
      <c r="E732" s="1355"/>
      <c r="F732" s="1355"/>
      <c r="J732" s="113"/>
    </row>
    <row r="733" spans="1:10">
      <c r="A733" s="64" t="s">
        <v>1781</v>
      </c>
      <c r="J733" s="113"/>
    </row>
    <row r="734" spans="1:10" ht="72" customHeight="1">
      <c r="A734" s="1355" t="s">
        <v>1164</v>
      </c>
      <c r="B734" s="1355"/>
      <c r="C734" s="1355"/>
      <c r="D734" s="1355"/>
      <c r="E734" s="1355"/>
      <c r="F734" s="1355"/>
      <c r="J734" s="113"/>
    </row>
    <row r="735" spans="1:10" ht="44.25" customHeight="1">
      <c r="A735" s="1355" t="s">
        <v>1034</v>
      </c>
      <c r="B735" s="1355"/>
      <c r="C735" s="1355"/>
      <c r="D735" s="1355"/>
      <c r="E735" s="1355"/>
      <c r="F735" s="1355"/>
      <c r="J735" s="113"/>
    </row>
    <row r="736" spans="1:10" ht="75" customHeight="1">
      <c r="A736" s="1355" t="s">
        <v>1035</v>
      </c>
      <c r="B736" s="1355"/>
      <c r="C736" s="1355"/>
      <c r="D736" s="1355"/>
      <c r="E736" s="1355"/>
      <c r="F736" s="1355"/>
      <c r="J736" s="113"/>
    </row>
    <row r="737" spans="1:10">
      <c r="J737" s="113"/>
    </row>
    <row r="738" spans="1:10">
      <c r="F738" s="64" t="s">
        <v>302</v>
      </c>
      <c r="G738" s="66">
        <v>1</v>
      </c>
      <c r="H738" s="66">
        <v>104250</v>
      </c>
      <c r="I738" s="66">
        <f>+G738*H738</f>
        <v>104250</v>
      </c>
      <c r="J738" s="113">
        <v>104250</v>
      </c>
    </row>
    <row r="739" spans="1:10">
      <c r="J739" s="113"/>
    </row>
    <row r="740" spans="1:10" ht="62.25" customHeight="1">
      <c r="A740" s="1355" t="s">
        <v>461</v>
      </c>
      <c r="B740" s="1355"/>
      <c r="C740" s="1355"/>
      <c r="D740" s="1355"/>
      <c r="E740" s="1355"/>
      <c r="F740" s="1355"/>
      <c r="J740" s="113"/>
    </row>
    <row r="741" spans="1:10">
      <c r="J741" s="113"/>
    </row>
    <row r="742" spans="1:10">
      <c r="F742" s="64" t="s">
        <v>54</v>
      </c>
      <c r="G742" s="66">
        <v>1</v>
      </c>
      <c r="H742" s="66">
        <v>1000</v>
      </c>
      <c r="I742" s="66">
        <f>+G742*H742</f>
        <v>1000</v>
      </c>
      <c r="J742" s="113">
        <v>1000</v>
      </c>
    </row>
    <row r="743" spans="1:10">
      <c r="J743" s="113"/>
    </row>
    <row r="744" spans="1:10" ht="46.5" customHeight="1">
      <c r="A744" s="1355" t="s">
        <v>462</v>
      </c>
      <c r="B744" s="1355"/>
      <c r="C744" s="1355"/>
      <c r="D744" s="1355"/>
      <c r="E744" s="1355"/>
      <c r="F744" s="1355"/>
      <c r="J744" s="113"/>
    </row>
    <row r="745" spans="1:10">
      <c r="F745" s="64" t="s">
        <v>302</v>
      </c>
      <c r="G745" s="66">
        <v>1</v>
      </c>
      <c r="H745" s="66">
        <v>700</v>
      </c>
      <c r="I745" s="66">
        <f>+G745*H745</f>
        <v>700</v>
      </c>
      <c r="J745" s="113">
        <v>700</v>
      </c>
    </row>
    <row r="746" spans="1:10">
      <c r="J746" s="113"/>
    </row>
    <row r="747" spans="1:10" ht="30.75" customHeight="1">
      <c r="A747" s="1355" t="s">
        <v>463</v>
      </c>
      <c r="B747" s="1355"/>
      <c r="C747" s="1355"/>
      <c r="D747" s="1355"/>
      <c r="E747" s="1355"/>
      <c r="F747" s="1355"/>
      <c r="J747" s="113"/>
    </row>
    <row r="748" spans="1:10">
      <c r="A748" s="64" t="s">
        <v>1707</v>
      </c>
      <c r="J748" s="113"/>
    </row>
    <row r="749" spans="1:10">
      <c r="F749" s="64" t="s">
        <v>302</v>
      </c>
      <c r="G749" s="66">
        <v>1</v>
      </c>
      <c r="H749" s="66">
        <v>250</v>
      </c>
      <c r="I749" s="66">
        <f>+G749*H749</f>
        <v>250</v>
      </c>
      <c r="J749" s="113">
        <v>250</v>
      </c>
    </row>
    <row r="750" spans="1:10">
      <c r="J750" s="113"/>
    </row>
    <row r="751" spans="1:10">
      <c r="A751" s="64" t="s">
        <v>464</v>
      </c>
      <c r="J751" s="113"/>
    </row>
    <row r="752" spans="1:10">
      <c r="A752" s="64" t="s">
        <v>465</v>
      </c>
      <c r="J752" s="113"/>
    </row>
    <row r="753" spans="1:10">
      <c r="F753" s="64" t="s">
        <v>302</v>
      </c>
      <c r="G753" s="66">
        <v>1</v>
      </c>
      <c r="H753" s="66">
        <v>3600</v>
      </c>
      <c r="I753" s="66">
        <f>+G753*H753</f>
        <v>3600</v>
      </c>
      <c r="J753" s="113">
        <v>3600</v>
      </c>
    </row>
    <row r="754" spans="1:10">
      <c r="J754" s="113"/>
    </row>
    <row r="755" spans="1:10" ht="61.5" customHeight="1">
      <c r="A755" s="1355" t="s">
        <v>466</v>
      </c>
      <c r="B755" s="1355"/>
      <c r="C755" s="1355"/>
      <c r="D755" s="1355"/>
      <c r="E755" s="1355"/>
      <c r="F755" s="1355"/>
      <c r="J755" s="113"/>
    </row>
    <row r="756" spans="1:10">
      <c r="F756" s="64" t="s">
        <v>302</v>
      </c>
      <c r="G756" s="66">
        <v>2</v>
      </c>
      <c r="H756" s="66">
        <v>1350</v>
      </c>
      <c r="I756" s="66">
        <f>+G756*H756</f>
        <v>2700</v>
      </c>
      <c r="J756" s="113">
        <v>1350</v>
      </c>
    </row>
    <row r="757" spans="1:10">
      <c r="J757" s="113"/>
    </row>
    <row r="758" spans="1:10" ht="59.25" customHeight="1">
      <c r="A758" s="1355" t="s">
        <v>969</v>
      </c>
      <c r="B758" s="1355"/>
      <c r="C758" s="1355"/>
      <c r="D758" s="1355"/>
      <c r="E758" s="1355"/>
      <c r="F758" s="1355"/>
      <c r="J758" s="113"/>
    </row>
    <row r="759" spans="1:10">
      <c r="J759" s="113"/>
    </row>
    <row r="760" spans="1:10">
      <c r="F760" s="64" t="s">
        <v>302</v>
      </c>
      <c r="G760" s="66">
        <v>1</v>
      </c>
      <c r="H760" s="66">
        <v>2800</v>
      </c>
      <c r="I760" s="66">
        <f>+G760*H760</f>
        <v>2800</v>
      </c>
      <c r="J760" s="113">
        <v>2800</v>
      </c>
    </row>
    <row r="761" spans="1:10">
      <c r="J761" s="113"/>
    </row>
    <row r="762" spans="1:10" ht="31.5" customHeight="1">
      <c r="A762" s="1355" t="s">
        <v>970</v>
      </c>
      <c r="B762" s="1355"/>
      <c r="C762" s="1355"/>
      <c r="D762" s="1355"/>
      <c r="E762" s="1355"/>
      <c r="F762" s="1355"/>
      <c r="J762" s="113"/>
    </row>
    <row r="763" spans="1:10">
      <c r="F763" s="64" t="s">
        <v>302</v>
      </c>
      <c r="G763" s="66">
        <v>1</v>
      </c>
      <c r="H763" s="66">
        <v>2600</v>
      </c>
      <c r="I763" s="66">
        <f>+G763*H763</f>
        <v>2600</v>
      </c>
      <c r="J763" s="113">
        <v>2600</v>
      </c>
    </row>
    <row r="764" spans="1:10">
      <c r="J764" s="113"/>
    </row>
    <row r="765" spans="1:10" ht="130.5" customHeight="1">
      <c r="A765" s="1355" t="s">
        <v>1611</v>
      </c>
      <c r="B765" s="1355"/>
      <c r="C765" s="1355"/>
      <c r="D765" s="1355"/>
      <c r="E765" s="1355"/>
      <c r="F765" s="1355"/>
      <c r="J765" s="113"/>
    </row>
    <row r="766" spans="1:10">
      <c r="J766" s="113"/>
    </row>
    <row r="767" spans="1:10">
      <c r="F767" s="64" t="s">
        <v>1132</v>
      </c>
      <c r="G767" s="66">
        <v>18</v>
      </c>
      <c r="H767" s="66">
        <v>70</v>
      </c>
      <c r="I767" s="66">
        <f>+G767*H767</f>
        <v>1260</v>
      </c>
      <c r="J767" s="113">
        <v>70</v>
      </c>
    </row>
    <row r="768" spans="1:10">
      <c r="J768" s="113"/>
    </row>
    <row r="769" spans="1:10">
      <c r="A769" s="64" t="s">
        <v>1612</v>
      </c>
      <c r="J769" s="113"/>
    </row>
    <row r="770" spans="1:10" ht="47.25" customHeight="1">
      <c r="A770" s="1355" t="s">
        <v>753</v>
      </c>
      <c r="B770" s="1355"/>
      <c r="C770" s="1355"/>
      <c r="D770" s="1355"/>
      <c r="E770" s="1355"/>
      <c r="F770" s="1355"/>
      <c r="J770" s="113"/>
    </row>
    <row r="771" spans="1:10">
      <c r="J771" s="113"/>
    </row>
    <row r="772" spans="1:10">
      <c r="F772" s="64" t="s">
        <v>302</v>
      </c>
      <c r="G772" s="66">
        <v>2</v>
      </c>
      <c r="H772" s="66">
        <v>65</v>
      </c>
      <c r="I772" s="66">
        <f>+G772*H772</f>
        <v>130</v>
      </c>
      <c r="J772" s="113">
        <v>65</v>
      </c>
    </row>
    <row r="773" spans="1:10" ht="15" thickBot="1">
      <c r="J773" s="113"/>
    </row>
    <row r="774" spans="1:10" ht="15">
      <c r="C774" s="77" t="s">
        <v>564</v>
      </c>
      <c r="D774" s="77"/>
      <c r="E774" s="77"/>
      <c r="F774" s="77"/>
      <c r="G774" s="78"/>
      <c r="H774" s="78"/>
      <c r="I774" s="78">
        <f>SUM(I735:I773)</f>
        <v>119290</v>
      </c>
      <c r="J774" s="114"/>
    </row>
    <row r="775" spans="1:10">
      <c r="J775" s="113"/>
    </row>
    <row r="776" spans="1:10">
      <c r="J776" s="113"/>
    </row>
    <row r="777" spans="1:10">
      <c r="J777" s="113"/>
    </row>
    <row r="778" spans="1:10" ht="15">
      <c r="A778" s="65" t="s">
        <v>29</v>
      </c>
      <c r="J778" s="113"/>
    </row>
    <row r="779" spans="1:10">
      <c r="J779" s="113"/>
    </row>
    <row r="780" spans="1:10">
      <c r="J780" s="113"/>
    </row>
    <row r="781" spans="1:10" ht="51" customHeight="1">
      <c r="A781" s="1355" t="s">
        <v>754</v>
      </c>
      <c r="B781" s="1355"/>
      <c r="C781" s="1355"/>
      <c r="D781" s="1355"/>
      <c r="E781" s="1355"/>
      <c r="F781" s="1355"/>
      <c r="J781" s="113"/>
    </row>
    <row r="782" spans="1:10">
      <c r="J782" s="113"/>
    </row>
    <row r="783" spans="1:10">
      <c r="F783" s="64" t="s">
        <v>302</v>
      </c>
      <c r="G783" s="66">
        <v>6</v>
      </c>
      <c r="H783" s="66">
        <v>2950</v>
      </c>
      <c r="I783" s="66">
        <f>+G783*H783</f>
        <v>17700</v>
      </c>
      <c r="J783" s="113">
        <v>2950</v>
      </c>
    </row>
    <row r="784" spans="1:10">
      <c r="J784" s="113"/>
    </row>
    <row r="785" spans="1:10" ht="59.25" customHeight="1">
      <c r="A785" s="1355" t="s">
        <v>983</v>
      </c>
      <c r="B785" s="1355"/>
      <c r="C785" s="1355"/>
      <c r="D785" s="1355"/>
      <c r="E785" s="1355"/>
      <c r="F785" s="1355"/>
      <c r="J785" s="113"/>
    </row>
    <row r="786" spans="1:10">
      <c r="J786" s="113"/>
    </row>
    <row r="787" spans="1:10">
      <c r="F787" s="64" t="s">
        <v>302</v>
      </c>
      <c r="G787" s="66">
        <v>6</v>
      </c>
      <c r="H787" s="66">
        <v>930</v>
      </c>
      <c r="I787" s="66">
        <f>+G787*H787</f>
        <v>5580</v>
      </c>
      <c r="J787" s="113">
        <v>930</v>
      </c>
    </row>
    <row r="788" spans="1:10">
      <c r="J788" s="113"/>
    </row>
    <row r="789" spans="1:10" ht="44.25" customHeight="1">
      <c r="A789" s="1355" t="s">
        <v>984</v>
      </c>
      <c r="B789" s="1355"/>
      <c r="C789" s="1355"/>
      <c r="D789" s="1355"/>
      <c r="E789" s="1355"/>
      <c r="F789" s="1355"/>
      <c r="J789" s="113"/>
    </row>
    <row r="790" spans="1:10">
      <c r="J790" s="113"/>
    </row>
    <row r="791" spans="1:10">
      <c r="F791" s="64" t="s">
        <v>302</v>
      </c>
      <c r="G791" s="66">
        <v>6</v>
      </c>
      <c r="H791" s="66">
        <v>930</v>
      </c>
      <c r="I791" s="66">
        <f>+G791*H791</f>
        <v>5580</v>
      </c>
      <c r="J791" s="113">
        <v>930</v>
      </c>
    </row>
    <row r="792" spans="1:10">
      <c r="J792" s="113"/>
    </row>
    <row r="793" spans="1:10" ht="72" customHeight="1">
      <c r="A793" s="1355" t="s">
        <v>1245</v>
      </c>
      <c r="B793" s="1355"/>
      <c r="C793" s="1355"/>
      <c r="D793" s="1355"/>
      <c r="E793" s="1355"/>
      <c r="F793" s="1355"/>
      <c r="J793" s="113"/>
    </row>
    <row r="794" spans="1:10">
      <c r="J794" s="113"/>
    </row>
    <row r="795" spans="1:10">
      <c r="F795" s="64" t="s">
        <v>302</v>
      </c>
      <c r="G795" s="66">
        <v>1</v>
      </c>
      <c r="H795" s="66">
        <v>930</v>
      </c>
      <c r="I795" s="66">
        <f>+G795*H795</f>
        <v>930</v>
      </c>
      <c r="J795" s="113">
        <v>930</v>
      </c>
    </row>
    <row r="796" spans="1:10">
      <c r="J796" s="113"/>
    </row>
    <row r="797" spans="1:10">
      <c r="J797" s="113"/>
    </row>
    <row r="798" spans="1:10" ht="29.25" customHeight="1">
      <c r="A798" s="1355" t="s">
        <v>110</v>
      </c>
      <c r="B798" s="1355"/>
      <c r="C798" s="1355"/>
      <c r="D798" s="1355"/>
      <c r="E798" s="1355"/>
      <c r="F798" s="1355"/>
      <c r="J798" s="113"/>
    </row>
    <row r="799" spans="1:10">
      <c r="J799" s="113"/>
    </row>
    <row r="800" spans="1:10">
      <c r="F800" s="64" t="s">
        <v>302</v>
      </c>
      <c r="G800" s="66">
        <v>6</v>
      </c>
      <c r="H800" s="66">
        <v>280</v>
      </c>
      <c r="I800" s="66">
        <f>+G800*H800</f>
        <v>1680</v>
      </c>
      <c r="J800" s="113">
        <v>280</v>
      </c>
    </row>
    <row r="801" spans="1:10">
      <c r="J801" s="113"/>
    </row>
    <row r="802" spans="1:10" ht="33.75" customHeight="1">
      <c r="A802" s="1355" t="s">
        <v>111</v>
      </c>
      <c r="B802" s="1355"/>
      <c r="C802" s="1355"/>
      <c r="D802" s="1355"/>
      <c r="E802" s="1355"/>
      <c r="F802" s="1355"/>
      <c r="J802" s="113"/>
    </row>
    <row r="803" spans="1:10">
      <c r="J803" s="113"/>
    </row>
    <row r="804" spans="1:10">
      <c r="F804" s="64" t="s">
        <v>302</v>
      </c>
      <c r="G804" s="66">
        <v>6</v>
      </c>
      <c r="H804" s="66">
        <v>150</v>
      </c>
      <c r="I804" s="66">
        <f>+G804*H804</f>
        <v>900</v>
      </c>
      <c r="J804" s="113">
        <v>150</v>
      </c>
    </row>
    <row r="805" spans="1:10">
      <c r="J805" s="113"/>
    </row>
    <row r="806" spans="1:10" ht="62.25" customHeight="1">
      <c r="A806" s="1355" t="s">
        <v>112</v>
      </c>
      <c r="B806" s="1355"/>
      <c r="C806" s="1355"/>
      <c r="D806" s="1355"/>
      <c r="E806" s="1355"/>
      <c r="F806" s="1355"/>
      <c r="J806" s="113"/>
    </row>
    <row r="807" spans="1:10">
      <c r="F807" s="64" t="s">
        <v>302</v>
      </c>
      <c r="G807" s="66">
        <v>6</v>
      </c>
      <c r="H807" s="66">
        <v>60</v>
      </c>
      <c r="I807" s="66">
        <f>+G807*H807</f>
        <v>360</v>
      </c>
      <c r="J807" s="113">
        <v>60</v>
      </c>
    </row>
    <row r="808" spans="1:10">
      <c r="J808" s="113"/>
    </row>
    <row r="809" spans="1:10" ht="76.5" customHeight="1">
      <c r="A809" s="1355" t="s">
        <v>1444</v>
      </c>
      <c r="B809" s="1355"/>
      <c r="C809" s="1355"/>
      <c r="D809" s="1355"/>
      <c r="E809" s="1355"/>
      <c r="F809" s="1355"/>
      <c r="J809" s="113"/>
    </row>
    <row r="810" spans="1:10">
      <c r="F810" s="64" t="s">
        <v>302</v>
      </c>
      <c r="G810" s="66">
        <v>1</v>
      </c>
      <c r="H810" s="66">
        <v>550</v>
      </c>
      <c r="I810" s="66">
        <f>+G810*H810</f>
        <v>550</v>
      </c>
      <c r="J810" s="113">
        <v>550</v>
      </c>
    </row>
    <row r="811" spans="1:10">
      <c r="J811" s="113"/>
    </row>
    <row r="812" spans="1:10" ht="61.5" customHeight="1">
      <c r="A812" s="1355" t="s">
        <v>260</v>
      </c>
      <c r="B812" s="1355"/>
      <c r="C812" s="1355"/>
      <c r="D812" s="1355"/>
      <c r="E812" s="1355"/>
      <c r="F812" s="1355"/>
      <c r="J812" s="113"/>
    </row>
    <row r="813" spans="1:10">
      <c r="F813" s="64" t="s">
        <v>302</v>
      </c>
      <c r="G813" s="66">
        <v>1</v>
      </c>
      <c r="H813" s="66">
        <v>300</v>
      </c>
      <c r="I813" s="66">
        <f>+G813*H813</f>
        <v>300</v>
      </c>
      <c r="J813" s="113">
        <v>300</v>
      </c>
    </row>
    <row r="814" spans="1:10">
      <c r="J814" s="113"/>
    </row>
    <row r="815" spans="1:10" ht="75.75" customHeight="1">
      <c r="A815" s="1355" t="s">
        <v>1689</v>
      </c>
      <c r="B815" s="1355"/>
      <c r="C815" s="1355"/>
      <c r="D815" s="1355"/>
      <c r="E815" s="1355"/>
      <c r="F815" s="1355"/>
      <c r="J815" s="113"/>
    </row>
    <row r="816" spans="1:10">
      <c r="F816" s="64" t="s">
        <v>302</v>
      </c>
      <c r="G816" s="66">
        <v>1</v>
      </c>
      <c r="H816" s="66">
        <v>100</v>
      </c>
      <c r="I816" s="66">
        <f>+G816*H816</f>
        <v>100</v>
      </c>
      <c r="J816" s="113">
        <v>100</v>
      </c>
    </row>
    <row r="817" spans="1:10">
      <c r="J817" s="113"/>
    </row>
    <row r="818" spans="1:10" ht="77.25" customHeight="1">
      <c r="A818" s="1355" t="s">
        <v>1312</v>
      </c>
      <c r="B818" s="1355"/>
      <c r="C818" s="1355"/>
      <c r="D818" s="1355"/>
      <c r="E818" s="1355"/>
      <c r="F818" s="1355"/>
      <c r="J818" s="113"/>
    </row>
    <row r="819" spans="1:10">
      <c r="A819" s="64" t="s">
        <v>1313</v>
      </c>
      <c r="F819" s="64" t="s">
        <v>1287</v>
      </c>
      <c r="G819" s="66">
        <v>255</v>
      </c>
      <c r="H819" s="66">
        <v>20</v>
      </c>
      <c r="I819" s="66">
        <f>+G819*H819</f>
        <v>5100</v>
      </c>
      <c r="J819" s="113">
        <v>20</v>
      </c>
    </row>
    <row r="820" spans="1:10">
      <c r="A820" s="64" t="s">
        <v>1314</v>
      </c>
      <c r="F820" s="64" t="s">
        <v>1132</v>
      </c>
      <c r="G820" s="66">
        <v>47</v>
      </c>
      <c r="H820" s="66">
        <v>24</v>
      </c>
      <c r="I820" s="66">
        <f>+G820*H820</f>
        <v>1128</v>
      </c>
      <c r="J820" s="113">
        <v>24</v>
      </c>
    </row>
    <row r="821" spans="1:10">
      <c r="A821" s="64" t="s">
        <v>1315</v>
      </c>
      <c r="F821" s="64" t="s">
        <v>1132</v>
      </c>
      <c r="G821" s="66">
        <v>8</v>
      </c>
      <c r="H821" s="66">
        <v>8</v>
      </c>
      <c r="I821" s="66">
        <f>+G821*H821</f>
        <v>64</v>
      </c>
      <c r="J821" s="113">
        <v>8</v>
      </c>
    </row>
    <row r="822" spans="1:10">
      <c r="J822" s="113"/>
    </row>
    <row r="823" spans="1:10" ht="49.5" customHeight="1">
      <c r="A823" s="1355" t="s">
        <v>314</v>
      </c>
      <c r="B823" s="1355"/>
      <c r="C823" s="1355"/>
      <c r="D823" s="1355"/>
      <c r="E823" s="1355"/>
      <c r="F823" s="1355"/>
      <c r="J823" s="113"/>
    </row>
    <row r="824" spans="1:10">
      <c r="F824" s="64" t="s">
        <v>302</v>
      </c>
      <c r="G824" s="66">
        <v>2</v>
      </c>
      <c r="H824" s="66">
        <v>250</v>
      </c>
      <c r="I824" s="66">
        <f>+G824*H824</f>
        <v>500</v>
      </c>
      <c r="J824" s="113">
        <v>250</v>
      </c>
    </row>
    <row r="825" spans="1:10">
      <c r="J825" s="113"/>
    </row>
    <row r="826" spans="1:10" ht="64.5" customHeight="1">
      <c r="A826" s="1355" t="s">
        <v>1930</v>
      </c>
      <c r="B826" s="1355"/>
      <c r="C826" s="1355"/>
      <c r="D826" s="1355"/>
      <c r="E826" s="1355"/>
      <c r="F826" s="1355"/>
      <c r="J826" s="113"/>
    </row>
    <row r="827" spans="1:10">
      <c r="A827" s="64" t="s">
        <v>1931</v>
      </c>
      <c r="F827" s="64" t="s">
        <v>1132</v>
      </c>
      <c r="G827" s="66">
        <v>119</v>
      </c>
      <c r="H827" s="66">
        <v>8</v>
      </c>
      <c r="I827" s="66">
        <f>+G827*H827</f>
        <v>952</v>
      </c>
      <c r="J827" s="113">
        <v>8</v>
      </c>
    </row>
    <row r="828" spans="1:10">
      <c r="A828" s="64" t="s">
        <v>1932</v>
      </c>
      <c r="F828" s="64" t="s">
        <v>1132</v>
      </c>
      <c r="G828" s="66">
        <v>20</v>
      </c>
      <c r="H828" s="66">
        <v>6</v>
      </c>
      <c r="I828" s="66">
        <f>+G828*H828</f>
        <v>120</v>
      </c>
      <c r="J828" s="113">
        <v>6</v>
      </c>
    </row>
    <row r="829" spans="1:10">
      <c r="J829" s="113"/>
    </row>
    <row r="830" spans="1:10" ht="47.25" customHeight="1">
      <c r="A830" s="1355" t="s">
        <v>1933</v>
      </c>
      <c r="B830" s="1355"/>
      <c r="C830" s="1355"/>
      <c r="D830" s="1355"/>
      <c r="E830" s="1355"/>
      <c r="F830" s="1355"/>
      <c r="J830" s="113"/>
    </row>
    <row r="831" spans="1:10">
      <c r="A831" s="80" t="s">
        <v>1934</v>
      </c>
      <c r="F831" s="64" t="s">
        <v>1132</v>
      </c>
      <c r="G831" s="66">
        <v>63</v>
      </c>
      <c r="H831" s="66">
        <v>11</v>
      </c>
      <c r="I831" s="66">
        <f>+G831*H831</f>
        <v>693</v>
      </c>
      <c r="J831" s="113">
        <v>11</v>
      </c>
    </row>
    <row r="832" spans="1:10">
      <c r="A832" s="64" t="s">
        <v>1314</v>
      </c>
      <c r="F832" s="64" t="s">
        <v>1132</v>
      </c>
      <c r="G832" s="66">
        <v>14</v>
      </c>
      <c r="H832" s="66">
        <v>24</v>
      </c>
      <c r="I832" s="66">
        <f>+G832*H832</f>
        <v>336</v>
      </c>
      <c r="J832" s="113">
        <v>24</v>
      </c>
    </row>
    <row r="833" spans="1:10">
      <c r="A833" s="64" t="s">
        <v>1935</v>
      </c>
      <c r="F833" s="64" t="s">
        <v>1132</v>
      </c>
      <c r="G833" s="66">
        <v>8</v>
      </c>
      <c r="H833" s="66">
        <v>7</v>
      </c>
      <c r="I833" s="66">
        <f>+G833*H833</f>
        <v>56</v>
      </c>
      <c r="J833" s="113">
        <v>7</v>
      </c>
    </row>
    <row r="834" spans="1:10">
      <c r="J834" s="113"/>
    </row>
    <row r="835" spans="1:10" ht="46.5" customHeight="1">
      <c r="A835" s="1355" t="s">
        <v>1936</v>
      </c>
      <c r="B835" s="1355"/>
      <c r="C835" s="1355"/>
      <c r="D835" s="1355"/>
      <c r="E835" s="1355"/>
      <c r="F835" s="1355"/>
      <c r="J835" s="113"/>
    </row>
    <row r="836" spans="1:10">
      <c r="A836" s="64" t="s">
        <v>1937</v>
      </c>
      <c r="F836" s="64" t="s">
        <v>1132</v>
      </c>
      <c r="G836" s="66">
        <v>48</v>
      </c>
      <c r="H836" s="66">
        <v>19</v>
      </c>
      <c r="I836" s="66">
        <f>+G836*H836</f>
        <v>912</v>
      </c>
      <c r="J836" s="113">
        <v>19</v>
      </c>
    </row>
    <row r="837" spans="1:10">
      <c r="A837" s="64" t="s">
        <v>1315</v>
      </c>
      <c r="F837" s="64" t="s">
        <v>1132</v>
      </c>
      <c r="G837" s="66">
        <v>4</v>
      </c>
      <c r="H837" s="66">
        <v>8</v>
      </c>
      <c r="I837" s="66">
        <f>+G837*H837</f>
        <v>32</v>
      </c>
      <c r="J837" s="113">
        <v>8</v>
      </c>
    </row>
    <row r="838" spans="1:10">
      <c r="J838" s="113"/>
    </row>
    <row r="839" spans="1:10" ht="47.25" customHeight="1">
      <c r="A839" s="1355" t="s">
        <v>1163</v>
      </c>
      <c r="B839" s="1355"/>
      <c r="C839" s="1355"/>
      <c r="D839" s="1355"/>
      <c r="E839" s="1355"/>
      <c r="F839" s="1355"/>
      <c r="J839" s="113"/>
    </row>
    <row r="840" spans="1:10">
      <c r="F840" s="64" t="s">
        <v>1132</v>
      </c>
      <c r="G840" s="66">
        <v>300</v>
      </c>
      <c r="H840" s="66">
        <v>3</v>
      </c>
      <c r="I840" s="66">
        <f>+G840*H840</f>
        <v>900</v>
      </c>
      <c r="J840" s="113">
        <v>3</v>
      </c>
    </row>
    <row r="841" spans="1:10">
      <c r="J841" s="113"/>
    </row>
    <row r="842" spans="1:10">
      <c r="A842" s="64" t="s">
        <v>1755</v>
      </c>
      <c r="J842" s="113"/>
    </row>
    <row r="843" spans="1:10">
      <c r="J843" s="113"/>
    </row>
    <row r="844" spans="1:10">
      <c r="A844" s="80" t="s">
        <v>1756</v>
      </c>
      <c r="F844" s="64" t="s">
        <v>302</v>
      </c>
      <c r="G844" s="66">
        <v>1</v>
      </c>
      <c r="H844" s="66">
        <v>450</v>
      </c>
      <c r="I844" s="66">
        <f>+G844*H844</f>
        <v>450</v>
      </c>
      <c r="J844" s="113">
        <v>450</v>
      </c>
    </row>
    <row r="845" spans="1:10">
      <c r="A845" s="64" t="s">
        <v>1960</v>
      </c>
      <c r="F845" s="64" t="s">
        <v>1132</v>
      </c>
      <c r="G845" s="66">
        <v>7</v>
      </c>
      <c r="H845" s="66">
        <v>8</v>
      </c>
      <c r="I845" s="66">
        <f>+G845*H845</f>
        <v>56</v>
      </c>
      <c r="J845" s="113">
        <v>8</v>
      </c>
    </row>
    <row r="846" spans="1:10">
      <c r="A846" s="64" t="s">
        <v>1932</v>
      </c>
      <c r="F846" s="64" t="s">
        <v>1132</v>
      </c>
      <c r="G846" s="66">
        <v>4</v>
      </c>
      <c r="H846" s="66">
        <v>6</v>
      </c>
      <c r="I846" s="66">
        <f>+G846*H846</f>
        <v>24</v>
      </c>
      <c r="J846" s="113">
        <v>6</v>
      </c>
    </row>
    <row r="847" spans="1:10">
      <c r="J847" s="113"/>
    </row>
    <row r="848" spans="1:10" ht="45" customHeight="1">
      <c r="A848" s="1355" t="s">
        <v>1961</v>
      </c>
      <c r="B848" s="1355"/>
      <c r="C848" s="1355"/>
      <c r="D848" s="1355"/>
      <c r="E848" s="1355"/>
      <c r="F848" s="1355"/>
      <c r="J848" s="113"/>
    </row>
    <row r="849" spans="1:10">
      <c r="J849" s="113"/>
    </row>
    <row r="850" spans="1:10">
      <c r="F850" s="64" t="s">
        <v>302</v>
      </c>
      <c r="G850" s="66">
        <v>7</v>
      </c>
      <c r="H850" s="66">
        <v>320</v>
      </c>
      <c r="I850" s="66">
        <f>+G850*H850</f>
        <v>2240</v>
      </c>
      <c r="J850" s="113">
        <v>320</v>
      </c>
    </row>
    <row r="851" spans="1:10">
      <c r="J851" s="113"/>
    </row>
    <row r="852" spans="1:10" ht="36" customHeight="1">
      <c r="A852" s="1355" t="s">
        <v>1962</v>
      </c>
      <c r="B852" s="1355"/>
      <c r="C852" s="1355"/>
      <c r="D852" s="1355"/>
      <c r="E852" s="1355"/>
      <c r="F852" s="1355"/>
      <c r="J852" s="113"/>
    </row>
    <row r="853" spans="1:10">
      <c r="J853" s="113"/>
    </row>
    <row r="854" spans="1:10">
      <c r="F854" s="64" t="s">
        <v>302</v>
      </c>
      <c r="G854" s="66">
        <v>2</v>
      </c>
      <c r="H854" s="66">
        <v>45</v>
      </c>
      <c r="I854" s="66">
        <f>+G854*H854</f>
        <v>90</v>
      </c>
      <c r="J854" s="113">
        <v>45</v>
      </c>
    </row>
    <row r="855" spans="1:10">
      <c r="J855" s="113"/>
    </row>
    <row r="856" spans="1:10" ht="60" customHeight="1">
      <c r="A856" s="1355" t="s">
        <v>1963</v>
      </c>
      <c r="B856" s="1355"/>
      <c r="C856" s="1355"/>
      <c r="D856" s="1355"/>
      <c r="E856" s="1355"/>
      <c r="F856" s="1355"/>
      <c r="J856" s="113"/>
    </row>
    <row r="857" spans="1:10">
      <c r="J857" s="113"/>
    </row>
    <row r="858" spans="1:10">
      <c r="F858" s="64" t="s">
        <v>302</v>
      </c>
      <c r="G858" s="66">
        <v>1</v>
      </c>
      <c r="H858" s="66">
        <v>600</v>
      </c>
      <c r="I858" s="66">
        <f>+G858*H858</f>
        <v>600</v>
      </c>
      <c r="J858" s="113">
        <v>600</v>
      </c>
    </row>
    <row r="859" spans="1:10">
      <c r="J859" s="113"/>
    </row>
    <row r="860" spans="1:10" ht="90.75" customHeight="1">
      <c r="A860" s="1355" t="s">
        <v>1964</v>
      </c>
      <c r="B860" s="1355"/>
      <c r="C860" s="1355"/>
      <c r="D860" s="1355"/>
      <c r="E860" s="1355"/>
      <c r="F860" s="1355"/>
      <c r="J860" s="113"/>
    </row>
    <row r="861" spans="1:10">
      <c r="J861" s="113"/>
    </row>
    <row r="862" spans="1:10">
      <c r="F862" s="64" t="s">
        <v>1132</v>
      </c>
      <c r="G862" s="66">
        <v>200</v>
      </c>
      <c r="H862" s="66">
        <v>13</v>
      </c>
      <c r="I862" s="66">
        <f>+G862*H862</f>
        <v>2600</v>
      </c>
      <c r="J862" s="113">
        <v>13</v>
      </c>
    </row>
    <row r="863" spans="1:10">
      <c r="J863" s="113"/>
    </row>
    <row r="864" spans="1:10" ht="119.25" customHeight="1">
      <c r="A864" s="1355" t="s">
        <v>1965</v>
      </c>
      <c r="B864" s="1355"/>
      <c r="C864" s="1355"/>
      <c r="D864" s="1355"/>
      <c r="E864" s="1355"/>
      <c r="F864" s="1355"/>
      <c r="J864" s="113"/>
    </row>
    <row r="865" spans="1:10">
      <c r="F865" s="64" t="s">
        <v>302</v>
      </c>
      <c r="G865" s="66">
        <v>12</v>
      </c>
      <c r="H865" s="66">
        <v>30</v>
      </c>
      <c r="I865" s="66">
        <f>+G865*H865</f>
        <v>360</v>
      </c>
      <c r="J865" s="113">
        <v>30</v>
      </c>
    </row>
    <row r="866" spans="1:10" ht="15" thickBot="1">
      <c r="J866" s="113"/>
    </row>
    <row r="867" spans="1:10" ht="15">
      <c r="C867" s="77" t="s">
        <v>564</v>
      </c>
      <c r="D867" s="77"/>
      <c r="E867" s="77"/>
      <c r="F867" s="77"/>
      <c r="G867" s="78"/>
      <c r="H867" s="78"/>
      <c r="I867" s="78">
        <f>SUM(I781:I866)</f>
        <v>50893</v>
      </c>
      <c r="J867" s="114"/>
    </row>
    <row r="868" spans="1:10">
      <c r="J868" s="113"/>
    </row>
    <row r="869" spans="1:10">
      <c r="J869" s="113"/>
    </row>
    <row r="870" spans="1:10">
      <c r="J870" s="113"/>
    </row>
    <row r="871" spans="1:10">
      <c r="J871" s="113"/>
    </row>
    <row r="872" spans="1:10" ht="15">
      <c r="A872" s="65" t="s">
        <v>30</v>
      </c>
      <c r="J872" s="113"/>
    </row>
    <row r="873" spans="1:10">
      <c r="J873" s="113"/>
    </row>
    <row r="874" spans="1:10" ht="15">
      <c r="A874" s="65" t="s">
        <v>1966</v>
      </c>
      <c r="J874" s="113"/>
    </row>
    <row r="875" spans="1:10">
      <c r="J875" s="113"/>
    </row>
    <row r="876" spans="1:10">
      <c r="J876" s="113"/>
    </row>
    <row r="877" spans="1:10">
      <c r="A877" s="64" t="s">
        <v>1967</v>
      </c>
      <c r="J877" s="113"/>
    </row>
    <row r="878" spans="1:10">
      <c r="A878" s="64" t="s">
        <v>1968</v>
      </c>
      <c r="C878" s="67"/>
      <c r="F878" s="64" t="s">
        <v>1132</v>
      </c>
      <c r="G878" s="66">
        <v>84</v>
      </c>
      <c r="H878" s="66">
        <v>24</v>
      </c>
      <c r="I878" s="66">
        <f>+G878*H878</f>
        <v>2016</v>
      </c>
      <c r="J878" s="113">
        <v>24</v>
      </c>
    </row>
    <row r="879" spans="1:10">
      <c r="A879" s="64" t="s">
        <v>1969</v>
      </c>
      <c r="C879" s="67"/>
      <c r="F879" s="64" t="s">
        <v>1132</v>
      </c>
      <c r="G879" s="66">
        <v>50</v>
      </c>
      <c r="H879" s="66">
        <v>25</v>
      </c>
      <c r="I879" s="66">
        <f>+G879*H879</f>
        <v>1250</v>
      </c>
      <c r="J879" s="113">
        <v>25</v>
      </c>
    </row>
    <row r="880" spans="1:10">
      <c r="A880" s="64" t="s">
        <v>1970</v>
      </c>
      <c r="C880" s="67"/>
      <c r="F880" s="64" t="s">
        <v>1132</v>
      </c>
      <c r="G880" s="66">
        <v>18</v>
      </c>
      <c r="H880" s="66">
        <v>18</v>
      </c>
      <c r="I880" s="66">
        <f>+G880*H880</f>
        <v>324</v>
      </c>
      <c r="J880" s="113">
        <v>18</v>
      </c>
    </row>
    <row r="881" spans="1:10">
      <c r="J881" s="113"/>
    </row>
    <row r="882" spans="1:10">
      <c r="A882" s="64" t="s">
        <v>1971</v>
      </c>
      <c r="J882" s="113"/>
    </row>
    <row r="883" spans="1:10">
      <c r="A883" s="64" t="s">
        <v>5</v>
      </c>
      <c r="C883" s="67"/>
      <c r="F883" s="64" t="s">
        <v>1287</v>
      </c>
      <c r="G883" s="66">
        <v>15</v>
      </c>
      <c r="H883" s="66">
        <v>10</v>
      </c>
      <c r="I883" s="66">
        <f>+G883*H883</f>
        <v>150</v>
      </c>
      <c r="J883" s="113">
        <v>10</v>
      </c>
    </row>
    <row r="884" spans="1:10">
      <c r="A884" s="64" t="s">
        <v>6</v>
      </c>
      <c r="C884" s="67"/>
      <c r="F884" s="64" t="s">
        <v>1287</v>
      </c>
      <c r="G884" s="66">
        <v>8</v>
      </c>
      <c r="H884" s="66">
        <v>11</v>
      </c>
      <c r="I884" s="66">
        <f>+G884*H884</f>
        <v>88</v>
      </c>
      <c r="J884" s="113">
        <v>11</v>
      </c>
    </row>
    <row r="885" spans="1:10">
      <c r="J885" s="113"/>
    </row>
    <row r="886" spans="1:10" ht="30" customHeight="1">
      <c r="A886" s="1355" t="s">
        <v>7</v>
      </c>
      <c r="B886" s="1355"/>
      <c r="C886" s="1355"/>
      <c r="D886" s="1355"/>
      <c r="E886" s="1355"/>
      <c r="F886" s="1355"/>
      <c r="J886" s="113"/>
    </row>
    <row r="887" spans="1:10">
      <c r="J887" s="113"/>
    </row>
    <row r="888" spans="1:10">
      <c r="F888" s="64" t="s">
        <v>54</v>
      </c>
      <c r="G888" s="66">
        <v>1</v>
      </c>
      <c r="H888" s="66">
        <v>500</v>
      </c>
      <c r="I888" s="66">
        <f>+G888*H888</f>
        <v>500</v>
      </c>
      <c r="J888" s="113">
        <v>500</v>
      </c>
    </row>
    <row r="889" spans="1:10">
      <c r="J889" s="113"/>
    </row>
    <row r="890" spans="1:10" ht="105" customHeight="1">
      <c r="A890" s="1355" t="s">
        <v>480</v>
      </c>
      <c r="B890" s="1355"/>
      <c r="C890" s="1355"/>
      <c r="D890" s="1355"/>
      <c r="E890" s="1355"/>
      <c r="F890" s="1355"/>
      <c r="J890" s="113"/>
    </row>
    <row r="891" spans="1:10">
      <c r="F891" s="64" t="s">
        <v>1132</v>
      </c>
      <c r="G891" s="66">
        <v>34</v>
      </c>
      <c r="H891" s="66">
        <v>21</v>
      </c>
      <c r="I891" s="66">
        <f>+G891*H891</f>
        <v>714</v>
      </c>
      <c r="J891" s="113">
        <v>21</v>
      </c>
    </row>
    <row r="892" spans="1:10">
      <c r="J892" s="113"/>
    </row>
    <row r="893" spans="1:10" ht="59.25" customHeight="1">
      <c r="A893" s="1355" t="s">
        <v>481</v>
      </c>
      <c r="B893" s="1355"/>
      <c r="C893" s="1355"/>
      <c r="D893" s="1355"/>
      <c r="E893" s="1355"/>
      <c r="F893" s="1355"/>
      <c r="J893" s="113"/>
    </row>
    <row r="894" spans="1:10">
      <c r="J894" s="113"/>
    </row>
    <row r="895" spans="1:10" ht="15" thickBot="1">
      <c r="F895" s="64" t="s">
        <v>1132</v>
      </c>
      <c r="G895" s="66">
        <v>50</v>
      </c>
      <c r="H895" s="66">
        <v>8</v>
      </c>
      <c r="I895" s="66">
        <f>+G895*H895</f>
        <v>400</v>
      </c>
      <c r="J895" s="113">
        <v>8</v>
      </c>
    </row>
    <row r="896" spans="1:10" ht="15">
      <c r="C896" s="77" t="s">
        <v>564</v>
      </c>
      <c r="D896" s="77"/>
      <c r="E896" s="77"/>
      <c r="F896" s="77"/>
      <c r="G896" s="78"/>
      <c r="H896" s="78"/>
      <c r="I896" s="78">
        <f>SUM(I877:I895)</f>
        <v>5442</v>
      </c>
      <c r="J896" s="114"/>
    </row>
    <row r="897" spans="1:10">
      <c r="J897" s="113"/>
    </row>
    <row r="898" spans="1:10">
      <c r="J898" s="113"/>
    </row>
    <row r="899" spans="1:10" ht="15">
      <c r="A899" s="65" t="s">
        <v>32</v>
      </c>
      <c r="J899" s="113"/>
    </row>
    <row r="900" spans="1:10">
      <c r="J900" s="113"/>
    </row>
    <row r="901" spans="1:10" ht="46.5" customHeight="1">
      <c r="A901" s="1355" t="s">
        <v>482</v>
      </c>
      <c r="B901" s="1355"/>
      <c r="C901" s="1355"/>
      <c r="D901" s="1355"/>
      <c r="E901" s="1355"/>
      <c r="F901" s="1355"/>
      <c r="J901" s="113"/>
    </row>
    <row r="902" spans="1:10">
      <c r="B902" s="64" t="s">
        <v>1130</v>
      </c>
      <c r="J902" s="113"/>
    </row>
    <row r="903" spans="1:10">
      <c r="F903" s="64" t="s">
        <v>1132</v>
      </c>
      <c r="G903" s="66">
        <v>3100</v>
      </c>
      <c r="H903" s="66">
        <v>16</v>
      </c>
      <c r="I903" s="66">
        <f>+G903*H903</f>
        <v>49600</v>
      </c>
      <c r="J903" s="113">
        <v>16</v>
      </c>
    </row>
    <row r="904" spans="1:10">
      <c r="J904" s="113"/>
    </row>
    <row r="905" spans="1:10" ht="90" customHeight="1">
      <c r="A905" s="1355" t="s">
        <v>849</v>
      </c>
      <c r="B905" s="1355"/>
      <c r="C905" s="1355"/>
      <c r="D905" s="1355"/>
      <c r="E905" s="1355"/>
      <c r="F905" s="1355"/>
      <c r="J905" s="113"/>
    </row>
    <row r="906" spans="1:10">
      <c r="J906" s="113"/>
    </row>
    <row r="907" spans="1:10">
      <c r="F907" s="64" t="s">
        <v>302</v>
      </c>
      <c r="G907" s="66">
        <v>72</v>
      </c>
      <c r="H907" s="66">
        <v>195</v>
      </c>
      <c r="I907" s="66">
        <f>+G907*H907</f>
        <v>14040</v>
      </c>
      <c r="J907" s="113">
        <v>195</v>
      </c>
    </row>
    <row r="908" spans="1:10">
      <c r="J908" s="113"/>
    </row>
    <row r="909" spans="1:10" ht="34.5" customHeight="1">
      <c r="A909" s="1355" t="s">
        <v>850</v>
      </c>
      <c r="B909" s="1355"/>
      <c r="C909" s="1355"/>
      <c r="D909" s="1355"/>
      <c r="E909" s="1355"/>
      <c r="F909" s="1355"/>
      <c r="J909" s="113"/>
    </row>
    <row r="910" spans="1:10">
      <c r="J910" s="113"/>
    </row>
    <row r="911" spans="1:10">
      <c r="F911" s="64" t="s">
        <v>302</v>
      </c>
      <c r="G911" s="66">
        <v>14</v>
      </c>
      <c r="H911" s="66">
        <v>195</v>
      </c>
      <c r="I911" s="66">
        <f>+G911*H911</f>
        <v>2730</v>
      </c>
      <c r="J911" s="113">
        <v>195</v>
      </c>
    </row>
    <row r="912" spans="1:10">
      <c r="J912" s="113"/>
    </row>
    <row r="913" spans="1:10" ht="30" customHeight="1">
      <c r="A913" s="1355" t="s">
        <v>851</v>
      </c>
      <c r="B913" s="1355"/>
      <c r="C913" s="1355"/>
      <c r="D913" s="1355"/>
      <c r="E913" s="1355"/>
      <c r="F913" s="1355"/>
      <c r="J913" s="113"/>
    </row>
    <row r="914" spans="1:10">
      <c r="A914" s="64" t="s">
        <v>929</v>
      </c>
      <c r="J914" s="113"/>
    </row>
    <row r="915" spans="1:10">
      <c r="A915" s="64" t="s">
        <v>930</v>
      </c>
      <c r="J915" s="113"/>
    </row>
    <row r="916" spans="1:10">
      <c r="A916" s="64" t="s">
        <v>931</v>
      </c>
      <c r="J916" s="113"/>
    </row>
    <row r="917" spans="1:10">
      <c r="A917" s="64" t="s">
        <v>932</v>
      </c>
      <c r="J917" s="113"/>
    </row>
    <row r="918" spans="1:10">
      <c r="J918" s="113"/>
    </row>
    <row r="919" spans="1:10">
      <c r="F919" s="64" t="s">
        <v>54</v>
      </c>
      <c r="G919" s="66">
        <v>1</v>
      </c>
      <c r="H919" s="66">
        <v>310</v>
      </c>
      <c r="I919" s="66">
        <f>+G919*H919</f>
        <v>310</v>
      </c>
      <c r="J919" s="113">
        <v>310</v>
      </c>
    </row>
    <row r="920" spans="1:10">
      <c r="J920" s="113"/>
    </row>
    <row r="921" spans="1:10" ht="81" customHeight="1">
      <c r="A921" s="1355" t="s">
        <v>933</v>
      </c>
      <c r="B921" s="1355"/>
      <c r="C921" s="1355"/>
      <c r="D921" s="1355"/>
      <c r="E921" s="1355"/>
      <c r="F921" s="1355"/>
      <c r="J921" s="113"/>
    </row>
    <row r="922" spans="1:10">
      <c r="A922" s="64" t="s">
        <v>1935</v>
      </c>
      <c r="F922" s="64" t="s">
        <v>934</v>
      </c>
      <c r="G922" s="66">
        <v>870</v>
      </c>
      <c r="H922" s="66">
        <v>10</v>
      </c>
      <c r="I922" s="66">
        <f>+G922*H922</f>
        <v>8700</v>
      </c>
      <c r="J922" s="113">
        <v>10</v>
      </c>
    </row>
    <row r="923" spans="1:10">
      <c r="A923" s="64" t="s">
        <v>935</v>
      </c>
      <c r="F923" s="64" t="s">
        <v>934</v>
      </c>
      <c r="G923" s="66">
        <v>320</v>
      </c>
      <c r="H923" s="66">
        <v>12</v>
      </c>
      <c r="I923" s="66">
        <f>+G923*H923</f>
        <v>3840</v>
      </c>
      <c r="J923" s="113">
        <v>12</v>
      </c>
    </row>
    <row r="924" spans="1:10">
      <c r="J924" s="113"/>
    </row>
    <row r="925" spans="1:10" ht="46.5" customHeight="1">
      <c r="A925" s="1355" t="s">
        <v>936</v>
      </c>
      <c r="B925" s="1355"/>
      <c r="C925" s="1355"/>
      <c r="D925" s="1355"/>
      <c r="E925" s="1355"/>
      <c r="F925" s="1355"/>
      <c r="J925" s="113"/>
    </row>
    <row r="926" spans="1:10">
      <c r="J926" s="113"/>
    </row>
    <row r="927" spans="1:10">
      <c r="F927" s="64" t="s">
        <v>302</v>
      </c>
      <c r="G927" s="66">
        <v>20</v>
      </c>
      <c r="H927" s="66">
        <v>630</v>
      </c>
      <c r="I927" s="66">
        <f>+G927*H927</f>
        <v>12600</v>
      </c>
      <c r="J927" s="113">
        <v>630</v>
      </c>
    </row>
    <row r="928" spans="1:10">
      <c r="J928" s="113"/>
    </row>
    <row r="929" spans="1:10">
      <c r="A929" s="64" t="s">
        <v>937</v>
      </c>
      <c r="J929" s="113"/>
    </row>
    <row r="930" spans="1:10">
      <c r="B930" s="64" t="s">
        <v>935</v>
      </c>
      <c r="F930" s="64" t="s">
        <v>1132</v>
      </c>
      <c r="G930" s="66">
        <v>15</v>
      </c>
      <c r="H930" s="66">
        <v>7</v>
      </c>
      <c r="I930" s="66">
        <f>+G930*H930</f>
        <v>105</v>
      </c>
      <c r="J930" s="113">
        <v>7</v>
      </c>
    </row>
    <row r="931" spans="1:10">
      <c r="B931" s="64" t="s">
        <v>938</v>
      </c>
      <c r="F931" s="64" t="s">
        <v>1132</v>
      </c>
      <c r="G931" s="66">
        <v>18</v>
      </c>
      <c r="H931" s="66">
        <v>8</v>
      </c>
      <c r="I931" s="66">
        <f>+G931*H931</f>
        <v>144</v>
      </c>
      <c r="J931" s="113">
        <v>8</v>
      </c>
    </row>
    <row r="932" spans="1:10">
      <c r="J932" s="113"/>
    </row>
    <row r="933" spans="1:10" ht="32.25" customHeight="1">
      <c r="A933" s="1355" t="s">
        <v>939</v>
      </c>
      <c r="B933" s="1359"/>
      <c r="C933" s="1359"/>
      <c r="D933" s="1359"/>
      <c r="E933" s="1359"/>
      <c r="F933" s="1359"/>
      <c r="G933" s="1359"/>
      <c r="J933" s="113"/>
    </row>
    <row r="934" spans="1:10">
      <c r="A934" s="80" t="s">
        <v>940</v>
      </c>
      <c r="F934" s="64" t="s">
        <v>1132</v>
      </c>
      <c r="G934" s="66">
        <v>150</v>
      </c>
      <c r="H934" s="66">
        <v>15</v>
      </c>
      <c r="I934" s="66">
        <f>+G934*H934</f>
        <v>2250</v>
      </c>
      <c r="J934" s="113">
        <v>15</v>
      </c>
    </row>
    <row r="935" spans="1:10">
      <c r="A935" s="64" t="s">
        <v>941</v>
      </c>
      <c r="C935" s="64" t="s">
        <v>942</v>
      </c>
      <c r="F935" s="64" t="s">
        <v>1132</v>
      </c>
      <c r="G935" s="66">
        <v>30</v>
      </c>
      <c r="H935" s="66">
        <v>17</v>
      </c>
      <c r="I935" s="66">
        <f>+G935*H935</f>
        <v>510</v>
      </c>
      <c r="J935" s="113">
        <v>17</v>
      </c>
    </row>
    <row r="936" spans="1:10">
      <c r="A936" s="64" t="s">
        <v>943</v>
      </c>
      <c r="F936" s="64" t="s">
        <v>1132</v>
      </c>
      <c r="G936" s="66">
        <v>30</v>
      </c>
      <c r="H936" s="66">
        <v>10</v>
      </c>
      <c r="I936" s="66">
        <f>+G936*H936</f>
        <v>300</v>
      </c>
      <c r="J936" s="113">
        <v>10</v>
      </c>
    </row>
    <row r="937" spans="1:10">
      <c r="A937" s="64" t="s">
        <v>944</v>
      </c>
      <c r="F937" s="64" t="s">
        <v>1132</v>
      </c>
      <c r="G937" s="66">
        <v>40</v>
      </c>
      <c r="H937" s="66">
        <v>7</v>
      </c>
      <c r="I937" s="66">
        <f>+G937*H937</f>
        <v>280</v>
      </c>
      <c r="J937" s="113">
        <v>7</v>
      </c>
    </row>
    <row r="938" spans="1:10">
      <c r="A938" s="64" t="s">
        <v>945</v>
      </c>
      <c r="F938" s="64" t="s">
        <v>1132</v>
      </c>
      <c r="G938" s="66">
        <v>13</v>
      </c>
      <c r="H938" s="66">
        <v>6</v>
      </c>
      <c r="I938" s="66">
        <f>+G938*H938</f>
        <v>78</v>
      </c>
      <c r="J938" s="113">
        <v>6</v>
      </c>
    </row>
    <row r="939" spans="1:10">
      <c r="J939" s="113"/>
    </row>
    <row r="940" spans="1:10" ht="33" customHeight="1">
      <c r="A940" s="1355" t="s">
        <v>946</v>
      </c>
      <c r="B940" s="1355"/>
      <c r="C940" s="1355"/>
      <c r="D940" s="1355"/>
      <c r="E940" s="1355"/>
      <c r="F940" s="1355"/>
      <c r="J940" s="113"/>
    </row>
    <row r="941" spans="1:10">
      <c r="B941" s="64" t="s">
        <v>947</v>
      </c>
      <c r="C941" s="64" t="s">
        <v>948</v>
      </c>
      <c r="F941" s="64" t="s">
        <v>1287</v>
      </c>
      <c r="G941" s="66">
        <v>13</v>
      </c>
      <c r="H941" s="66">
        <v>45</v>
      </c>
      <c r="I941" s="66">
        <f>+G941*H941</f>
        <v>585</v>
      </c>
      <c r="J941" s="113">
        <v>45</v>
      </c>
    </row>
    <row r="942" spans="1:10">
      <c r="B942" s="64" t="s">
        <v>949</v>
      </c>
      <c r="C942" s="64" t="s">
        <v>950</v>
      </c>
      <c r="F942" s="64" t="s">
        <v>1132</v>
      </c>
      <c r="G942" s="66">
        <v>8</v>
      </c>
      <c r="H942" s="66">
        <v>70</v>
      </c>
      <c r="I942" s="66">
        <f>+G942*H942</f>
        <v>560</v>
      </c>
      <c r="J942" s="113">
        <v>70</v>
      </c>
    </row>
    <row r="943" spans="1:10">
      <c r="B943" s="64" t="s">
        <v>1613</v>
      </c>
      <c r="F943" s="64" t="s">
        <v>1132</v>
      </c>
      <c r="G943" s="66">
        <v>6</v>
      </c>
      <c r="H943" s="66">
        <v>75</v>
      </c>
      <c r="I943" s="66">
        <f>+G943*H943</f>
        <v>450</v>
      </c>
      <c r="J943" s="113">
        <v>75</v>
      </c>
    </row>
    <row r="944" spans="1:10">
      <c r="J944" s="113"/>
    </row>
    <row r="945" spans="1:10" ht="63.75" customHeight="1">
      <c r="A945" s="1355" t="s">
        <v>1291</v>
      </c>
      <c r="B945" s="1355"/>
      <c r="C945" s="1355"/>
      <c r="D945" s="1355"/>
      <c r="E945" s="1355"/>
      <c r="F945" s="1355"/>
      <c r="J945" s="113"/>
    </row>
    <row r="946" spans="1:10">
      <c r="A946" s="64" t="s">
        <v>1292</v>
      </c>
      <c r="J946" s="113"/>
    </row>
    <row r="947" spans="1:10">
      <c r="A947" s="64" t="s">
        <v>1293</v>
      </c>
      <c r="J947" s="113"/>
    </row>
    <row r="948" spans="1:10">
      <c r="A948" s="64" t="s">
        <v>1294</v>
      </c>
      <c r="J948" s="113"/>
    </row>
    <row r="949" spans="1:10">
      <c r="A949" s="64" t="s">
        <v>1295</v>
      </c>
      <c r="J949" s="113"/>
    </row>
    <row r="950" spans="1:10">
      <c r="A950" s="64" t="s">
        <v>1296</v>
      </c>
      <c r="J950" s="113"/>
    </row>
    <row r="951" spans="1:10">
      <c r="A951" s="64" t="s">
        <v>1297</v>
      </c>
      <c r="J951" s="113"/>
    </row>
    <row r="952" spans="1:10">
      <c r="A952" s="64" t="s">
        <v>1298</v>
      </c>
      <c r="J952" s="113"/>
    </row>
    <row r="953" spans="1:10">
      <c r="A953" s="64" t="s">
        <v>1299</v>
      </c>
      <c r="J953" s="113"/>
    </row>
    <row r="954" spans="1:10">
      <c r="A954" s="80" t="s">
        <v>1445</v>
      </c>
      <c r="J954" s="113"/>
    </row>
    <row r="955" spans="1:10">
      <c r="A955" s="80" t="s">
        <v>1446</v>
      </c>
      <c r="J955" s="113"/>
    </row>
    <row r="956" spans="1:10">
      <c r="A956" s="64" t="s">
        <v>1447</v>
      </c>
      <c r="J956" s="113"/>
    </row>
    <row r="957" spans="1:10">
      <c r="A957" s="64" t="s">
        <v>1448</v>
      </c>
      <c r="J957" s="113"/>
    </row>
    <row r="958" spans="1:10">
      <c r="A958" s="64" t="s">
        <v>1449</v>
      </c>
      <c r="J958" s="113"/>
    </row>
    <row r="959" spans="1:10">
      <c r="A959" s="64" t="s">
        <v>1450</v>
      </c>
      <c r="J959" s="113"/>
    </row>
    <row r="960" spans="1:10">
      <c r="A960" s="64" t="s">
        <v>1451</v>
      </c>
      <c r="J960" s="113"/>
    </row>
    <row r="961" spans="1:10">
      <c r="A961" s="64" t="s">
        <v>1452</v>
      </c>
      <c r="J961" s="113"/>
    </row>
    <row r="962" spans="1:10">
      <c r="A962" s="64" t="s">
        <v>1453</v>
      </c>
      <c r="J962" s="113"/>
    </row>
    <row r="963" spans="1:10">
      <c r="J963" s="113"/>
    </row>
    <row r="964" spans="1:10">
      <c r="F964" s="64" t="s">
        <v>54</v>
      </c>
      <c r="G964" s="66">
        <v>1</v>
      </c>
      <c r="H964" s="66">
        <v>39700</v>
      </c>
      <c r="I964" s="66">
        <f>+G964*H964</f>
        <v>39700</v>
      </c>
      <c r="J964" s="113">
        <v>39700</v>
      </c>
    </row>
    <row r="965" spans="1:10">
      <c r="J965" s="113"/>
    </row>
    <row r="966" spans="1:10" ht="59.25" customHeight="1">
      <c r="A966" s="1355" t="s">
        <v>1454</v>
      </c>
      <c r="B966" s="1355"/>
      <c r="C966" s="1355"/>
      <c r="D966" s="1355"/>
      <c r="E966" s="1355"/>
      <c r="F966" s="1355"/>
      <c r="J966" s="113"/>
    </row>
    <row r="967" spans="1:10">
      <c r="J967" s="113"/>
    </row>
    <row r="968" spans="1:10">
      <c r="A968" s="64" t="s">
        <v>1292</v>
      </c>
      <c r="J968" s="113"/>
    </row>
    <row r="969" spans="1:10">
      <c r="A969" s="64" t="s">
        <v>1455</v>
      </c>
      <c r="J969" s="113"/>
    </row>
    <row r="970" spans="1:10">
      <c r="A970" s="64" t="s">
        <v>1295</v>
      </c>
      <c r="J970" s="113"/>
    </row>
    <row r="971" spans="1:10">
      <c r="A971" s="64" t="s">
        <v>1296</v>
      </c>
      <c r="J971" s="113"/>
    </row>
    <row r="972" spans="1:10">
      <c r="A972" s="64" t="s">
        <v>1297</v>
      </c>
      <c r="J972" s="113"/>
    </row>
    <row r="973" spans="1:10">
      <c r="A973" s="64" t="s">
        <v>1298</v>
      </c>
      <c r="J973" s="113"/>
    </row>
    <row r="974" spans="1:10">
      <c r="A974" s="64" t="s">
        <v>1299</v>
      </c>
      <c r="J974" s="113"/>
    </row>
    <row r="975" spans="1:10">
      <c r="A975" s="80" t="s">
        <v>1445</v>
      </c>
      <c r="J975" s="113"/>
    </row>
    <row r="976" spans="1:10">
      <c r="A976" s="80" t="s">
        <v>1446</v>
      </c>
      <c r="J976" s="113"/>
    </row>
    <row r="977" spans="1:10">
      <c r="A977" s="64" t="s">
        <v>1447</v>
      </c>
      <c r="J977" s="113"/>
    </row>
    <row r="978" spans="1:10">
      <c r="A978" s="64" t="s">
        <v>1448</v>
      </c>
      <c r="J978" s="113"/>
    </row>
    <row r="979" spans="1:10">
      <c r="J979" s="113"/>
    </row>
    <row r="980" spans="1:10" ht="33" customHeight="1">
      <c r="A980" s="1355" t="s">
        <v>1453</v>
      </c>
      <c r="B980" s="1355"/>
      <c r="C980" s="1355"/>
      <c r="D980" s="1355"/>
      <c r="E980" s="1355"/>
      <c r="F980" s="1355"/>
      <c r="J980" s="113"/>
    </row>
    <row r="981" spans="1:10">
      <c r="J981" s="113"/>
    </row>
    <row r="982" spans="1:10">
      <c r="F982" s="64" t="s">
        <v>54</v>
      </c>
      <c r="G982" s="66">
        <v>1</v>
      </c>
      <c r="H982" s="66">
        <v>19220</v>
      </c>
      <c r="I982" s="66">
        <f>+G982*H982</f>
        <v>19220</v>
      </c>
      <c r="J982" s="113">
        <v>19220</v>
      </c>
    </row>
    <row r="983" spans="1:10">
      <c r="J983" s="113"/>
    </row>
    <row r="984" spans="1:10">
      <c r="A984" s="64" t="s">
        <v>1456</v>
      </c>
      <c r="J984" s="113"/>
    </row>
    <row r="985" spans="1:10">
      <c r="J985" s="113"/>
    </row>
    <row r="986" spans="1:10">
      <c r="F986" s="64" t="s">
        <v>302</v>
      </c>
      <c r="G986" s="66">
        <v>1</v>
      </c>
      <c r="H986" s="66">
        <v>150</v>
      </c>
      <c r="I986" s="66">
        <f>+G986*H986</f>
        <v>150</v>
      </c>
      <c r="J986" s="113">
        <v>150</v>
      </c>
    </row>
    <row r="987" spans="1:10">
      <c r="J987" s="113"/>
    </row>
    <row r="988" spans="1:10" ht="36.75" customHeight="1">
      <c r="A988" s="1355" t="s">
        <v>1457</v>
      </c>
      <c r="B988" s="1355"/>
      <c r="C988" s="1355"/>
      <c r="D988" s="1355"/>
      <c r="E988" s="1355"/>
      <c r="F988" s="1355"/>
      <c r="J988" s="113"/>
    </row>
    <row r="989" spans="1:10">
      <c r="J989" s="113"/>
    </row>
    <row r="990" spans="1:10">
      <c r="F990" s="64" t="s">
        <v>302</v>
      </c>
      <c r="G990" s="66">
        <v>4</v>
      </c>
      <c r="H990" s="66">
        <v>65</v>
      </c>
      <c r="I990" s="66">
        <f>+G990*H990</f>
        <v>260</v>
      </c>
      <c r="J990" s="113">
        <v>65</v>
      </c>
    </row>
    <row r="991" spans="1:10">
      <c r="J991" s="113"/>
    </row>
    <row r="992" spans="1:10" ht="75" customHeight="1">
      <c r="A992" s="1355" t="s">
        <v>65</v>
      </c>
      <c r="B992" s="1355"/>
      <c r="C992" s="1355"/>
      <c r="D992" s="1355"/>
      <c r="E992" s="1355"/>
      <c r="F992" s="1355"/>
      <c r="J992" s="113"/>
    </row>
    <row r="993" spans="1:10">
      <c r="A993" s="64" t="s">
        <v>66</v>
      </c>
      <c r="C993" s="64" t="s">
        <v>67</v>
      </c>
      <c r="H993" s="66">
        <v>9</v>
      </c>
      <c r="J993" s="113">
        <v>9</v>
      </c>
    </row>
    <row r="994" spans="1:10">
      <c r="A994" s="80" t="s">
        <v>68</v>
      </c>
      <c r="F994" s="64" t="s">
        <v>1132</v>
      </c>
      <c r="G994" s="66">
        <v>23</v>
      </c>
      <c r="H994" s="66">
        <v>6</v>
      </c>
      <c r="I994" s="66">
        <f>+G994*H994</f>
        <v>138</v>
      </c>
      <c r="J994" s="113">
        <v>6</v>
      </c>
    </row>
    <row r="995" spans="1:10" ht="15" thickBot="1">
      <c r="J995" s="113"/>
    </row>
    <row r="996" spans="1:10" ht="15">
      <c r="C996" s="77" t="s">
        <v>564</v>
      </c>
      <c r="D996" s="77"/>
      <c r="E996" s="77"/>
      <c r="F996" s="77"/>
      <c r="G996" s="78"/>
      <c r="H996" s="78"/>
      <c r="I996" s="78">
        <f>SUM(I901:I995)</f>
        <v>156550</v>
      </c>
      <c r="J996" s="114"/>
    </row>
    <row r="997" spans="1:10">
      <c r="J997" s="113"/>
    </row>
    <row r="998" spans="1:10">
      <c r="J998" s="113"/>
    </row>
    <row r="999" spans="1:10" ht="15">
      <c r="A999" s="65" t="s">
        <v>798</v>
      </c>
      <c r="J999" s="113"/>
    </row>
    <row r="1000" spans="1:10">
      <c r="J1000" s="113"/>
    </row>
    <row r="1001" spans="1:10">
      <c r="J1001" s="113"/>
    </row>
    <row r="1002" spans="1:10" ht="64.5" customHeight="1">
      <c r="A1002" s="1355" t="s">
        <v>799</v>
      </c>
      <c r="B1002" s="1355"/>
      <c r="C1002" s="1355"/>
      <c r="D1002" s="1355"/>
      <c r="E1002" s="1355"/>
      <c r="F1002" s="1355"/>
      <c r="J1002" s="113"/>
    </row>
    <row r="1003" spans="1:10">
      <c r="B1003" s="64" t="s">
        <v>1130</v>
      </c>
      <c r="J1003" s="113"/>
    </row>
    <row r="1004" spans="1:10">
      <c r="A1004" s="64" t="s">
        <v>800</v>
      </c>
      <c r="C1004" s="67"/>
      <c r="F1004" s="64" t="s">
        <v>1132</v>
      </c>
      <c r="G1004" s="66">
        <v>180</v>
      </c>
      <c r="H1004" s="66">
        <v>13</v>
      </c>
      <c r="I1004" s="66">
        <f>+G1004*H1004</f>
        <v>2340</v>
      </c>
      <c r="J1004" s="113">
        <v>13</v>
      </c>
    </row>
    <row r="1005" spans="1:10">
      <c r="A1005" s="64" t="s">
        <v>801</v>
      </c>
      <c r="F1005" s="64" t="s">
        <v>1132</v>
      </c>
      <c r="G1005" s="66">
        <v>63</v>
      </c>
      <c r="H1005" s="66">
        <v>6</v>
      </c>
      <c r="I1005" s="66">
        <f>+G1005*H1005</f>
        <v>378</v>
      </c>
      <c r="J1005" s="113">
        <v>6</v>
      </c>
    </row>
    <row r="1006" spans="1:10">
      <c r="A1006" s="64" t="s">
        <v>959</v>
      </c>
      <c r="F1006" s="64" t="s">
        <v>1132</v>
      </c>
      <c r="G1006" s="66">
        <v>32</v>
      </c>
      <c r="H1006" s="66">
        <v>7</v>
      </c>
      <c r="I1006" s="66">
        <f>+G1006*H1006</f>
        <v>224</v>
      </c>
      <c r="J1006" s="113">
        <v>7</v>
      </c>
    </row>
    <row r="1007" spans="1:10">
      <c r="J1007" s="113"/>
    </row>
    <row r="1008" spans="1:10" ht="36.75" customHeight="1">
      <c r="A1008" s="1355" t="s">
        <v>960</v>
      </c>
      <c r="B1008" s="1355"/>
      <c r="C1008" s="1355"/>
      <c r="D1008" s="1355"/>
      <c r="E1008" s="1355"/>
      <c r="F1008" s="1355"/>
      <c r="J1008" s="113"/>
    </row>
    <row r="1009" spans="1:10">
      <c r="J1009" s="113"/>
    </row>
    <row r="1010" spans="1:10">
      <c r="F1010" s="64" t="s">
        <v>302</v>
      </c>
      <c r="G1010" s="66">
        <v>7</v>
      </c>
      <c r="H1010" s="66">
        <v>65</v>
      </c>
      <c r="I1010" s="66">
        <f>+G1010*H1010</f>
        <v>455</v>
      </c>
      <c r="J1010" s="113">
        <v>65</v>
      </c>
    </row>
    <row r="1011" spans="1:10">
      <c r="J1011" s="113"/>
    </row>
    <row r="1012" spans="1:10">
      <c r="A1012" s="64" t="s">
        <v>961</v>
      </c>
      <c r="J1012" s="113"/>
    </row>
    <row r="1013" spans="1:10">
      <c r="A1013" s="64" t="s">
        <v>962</v>
      </c>
      <c r="J1013" s="113"/>
    </row>
    <row r="1014" spans="1:10">
      <c r="A1014" s="64" t="s">
        <v>963</v>
      </c>
      <c r="J1014" s="113"/>
    </row>
    <row r="1015" spans="1:10">
      <c r="A1015" s="64" t="s">
        <v>964</v>
      </c>
      <c r="J1015" s="113"/>
    </row>
    <row r="1016" spans="1:10">
      <c r="A1016" s="64" t="s">
        <v>965</v>
      </c>
      <c r="J1016" s="113"/>
    </row>
    <row r="1017" spans="1:10">
      <c r="A1017" s="64" t="s">
        <v>1595</v>
      </c>
      <c r="J1017" s="113"/>
    </row>
    <row r="1018" spans="1:10">
      <c r="A1018" s="64" t="s">
        <v>781</v>
      </c>
      <c r="J1018" s="113"/>
    </row>
    <row r="1019" spans="1:10">
      <c r="A1019" s="64" t="s">
        <v>782</v>
      </c>
      <c r="J1019" s="113"/>
    </row>
    <row r="1020" spans="1:10">
      <c r="A1020" s="64" t="s">
        <v>783</v>
      </c>
      <c r="J1020" s="113"/>
    </row>
    <row r="1021" spans="1:10">
      <c r="A1021" s="64" t="s">
        <v>784</v>
      </c>
      <c r="J1021" s="113"/>
    </row>
    <row r="1022" spans="1:10">
      <c r="J1022" s="113"/>
    </row>
    <row r="1023" spans="1:10">
      <c r="F1023" s="64" t="s">
        <v>302</v>
      </c>
      <c r="G1023" s="66">
        <v>1</v>
      </c>
      <c r="H1023" s="66">
        <v>7800</v>
      </c>
      <c r="I1023" s="66">
        <f>+G1023*H1023</f>
        <v>7800</v>
      </c>
      <c r="J1023" s="113">
        <v>7800</v>
      </c>
    </row>
    <row r="1024" spans="1:10">
      <c r="J1024" s="113"/>
    </row>
    <row r="1025" spans="1:10" ht="75" customHeight="1">
      <c r="A1025" s="1355" t="s">
        <v>785</v>
      </c>
      <c r="B1025" s="1355"/>
      <c r="C1025" s="1355"/>
      <c r="D1025" s="1355"/>
      <c r="E1025" s="1355"/>
      <c r="F1025" s="1355"/>
      <c r="J1025" s="113"/>
    </row>
    <row r="1026" spans="1:10">
      <c r="J1026" s="113"/>
    </row>
    <row r="1027" spans="1:10">
      <c r="F1027" s="64" t="s">
        <v>302</v>
      </c>
      <c r="G1027" s="66">
        <v>1</v>
      </c>
      <c r="H1027" s="66">
        <v>650</v>
      </c>
      <c r="I1027" s="66">
        <f>+G1027*H1027</f>
        <v>650</v>
      </c>
      <c r="J1027" s="113">
        <v>650</v>
      </c>
    </row>
    <row r="1028" spans="1:10">
      <c r="J1028" s="113"/>
    </row>
    <row r="1029" spans="1:10">
      <c r="A1029" s="64" t="s">
        <v>786</v>
      </c>
      <c r="J1029" s="113"/>
    </row>
    <row r="1030" spans="1:10">
      <c r="J1030" s="113"/>
    </row>
    <row r="1031" spans="1:10">
      <c r="F1031" s="64" t="s">
        <v>302</v>
      </c>
      <c r="G1031" s="66">
        <v>1</v>
      </c>
      <c r="H1031" s="66">
        <v>200</v>
      </c>
      <c r="I1031" s="66">
        <f>+G1031*H1031</f>
        <v>200</v>
      </c>
      <c r="J1031" s="113">
        <v>200</v>
      </c>
    </row>
    <row r="1032" spans="1:10">
      <c r="J1032" s="113"/>
    </row>
    <row r="1033" spans="1:10" ht="40.5" customHeight="1">
      <c r="A1033" s="1355" t="s">
        <v>787</v>
      </c>
      <c r="B1033" s="1355"/>
      <c r="C1033" s="1355"/>
      <c r="D1033" s="1355"/>
      <c r="E1033" s="1355"/>
      <c r="F1033" s="1355"/>
      <c r="J1033" s="113"/>
    </row>
    <row r="1034" spans="1:10">
      <c r="J1034" s="113"/>
    </row>
    <row r="1035" spans="1:10">
      <c r="F1035" s="64" t="s">
        <v>302</v>
      </c>
      <c r="G1035" s="66">
        <v>3</v>
      </c>
      <c r="H1035" s="66">
        <v>32</v>
      </c>
      <c r="I1035" s="66">
        <f>+G1035*H1035</f>
        <v>96</v>
      </c>
      <c r="J1035" s="113">
        <v>32</v>
      </c>
    </row>
    <row r="1036" spans="1:10">
      <c r="J1036" s="113"/>
    </row>
    <row r="1037" spans="1:10" ht="43.5" customHeight="1">
      <c r="A1037" s="1355" t="s">
        <v>1925</v>
      </c>
      <c r="B1037" s="1355"/>
      <c r="C1037" s="1355"/>
      <c r="D1037" s="1355"/>
      <c r="E1037" s="1355"/>
      <c r="F1037" s="1355"/>
      <c r="J1037" s="113"/>
    </row>
    <row r="1038" spans="1:10">
      <c r="A1038" s="64" t="s">
        <v>1926</v>
      </c>
      <c r="B1038" s="67"/>
      <c r="J1038" s="113"/>
    </row>
    <row r="1039" spans="1:10">
      <c r="J1039" s="113"/>
    </row>
    <row r="1040" spans="1:10">
      <c r="F1040" s="64" t="s">
        <v>302</v>
      </c>
      <c r="G1040" s="66">
        <v>3</v>
      </c>
      <c r="H1040" s="66">
        <v>140</v>
      </c>
      <c r="I1040" s="66">
        <f>+G1040*H1040</f>
        <v>420</v>
      </c>
      <c r="J1040" s="113">
        <v>140</v>
      </c>
    </row>
    <row r="1041" spans="1:10">
      <c r="J1041" s="113"/>
    </row>
    <row r="1042" spans="1:10" ht="46.5" customHeight="1">
      <c r="A1042" s="1355" t="s">
        <v>1593</v>
      </c>
      <c r="B1042" s="1355"/>
      <c r="C1042" s="1355"/>
      <c r="D1042" s="1355"/>
      <c r="E1042" s="1355"/>
      <c r="F1042" s="1355"/>
      <c r="J1042" s="113"/>
    </row>
    <row r="1043" spans="1:10">
      <c r="J1043" s="113"/>
    </row>
    <row r="1044" spans="1:10">
      <c r="F1044" s="64" t="s">
        <v>302</v>
      </c>
      <c r="G1044" s="66">
        <v>1</v>
      </c>
      <c r="H1044" s="66">
        <v>50</v>
      </c>
      <c r="I1044" s="66">
        <f>+G1044*H1044</f>
        <v>50</v>
      </c>
      <c r="J1044" s="113">
        <v>50</v>
      </c>
    </row>
    <row r="1045" spans="1:10" ht="15" thickBot="1">
      <c r="J1045" s="113"/>
    </row>
    <row r="1046" spans="1:10" ht="15">
      <c r="C1046" s="77" t="s">
        <v>564</v>
      </c>
      <c r="D1046" s="77"/>
      <c r="E1046" s="77"/>
      <c r="F1046" s="77"/>
      <c r="G1046" s="78"/>
      <c r="H1046" s="78"/>
      <c r="I1046" s="78">
        <f>SUM(I1003:I1045)</f>
        <v>12613</v>
      </c>
      <c r="J1046" s="114"/>
    </row>
    <row r="1047" spans="1:10">
      <c r="J1047" s="113"/>
    </row>
    <row r="1048" spans="1:10">
      <c r="J1048" s="113"/>
    </row>
    <row r="1049" spans="1:10">
      <c r="J1049" s="113"/>
    </row>
    <row r="1050" spans="1:10" ht="15">
      <c r="A1050" s="65" t="s">
        <v>34</v>
      </c>
      <c r="J1050" s="113"/>
    </row>
    <row r="1051" spans="1:10">
      <c r="J1051" s="113"/>
    </row>
    <row r="1052" spans="1:10" ht="15">
      <c r="A1052" s="65" t="s">
        <v>35</v>
      </c>
      <c r="J1052" s="113"/>
    </row>
    <row r="1053" spans="1:10">
      <c r="J1053" s="113"/>
    </row>
    <row r="1054" spans="1:10">
      <c r="J1054" s="113"/>
    </row>
    <row r="1055" spans="1:10" ht="102.75" customHeight="1">
      <c r="A1055" s="1355" t="s">
        <v>172</v>
      </c>
      <c r="B1055" s="1355"/>
      <c r="C1055" s="1355"/>
      <c r="D1055" s="1355"/>
      <c r="E1055" s="1355"/>
      <c r="F1055" s="1355"/>
      <c r="J1055" s="113"/>
    </row>
    <row r="1056" spans="1:10">
      <c r="J1056" s="113"/>
    </row>
    <row r="1057" spans="1:10">
      <c r="F1057" s="64" t="s">
        <v>1132</v>
      </c>
      <c r="G1057" s="66">
        <v>52</v>
      </c>
      <c r="H1057" s="66">
        <v>45</v>
      </c>
      <c r="I1057" s="66">
        <f>+G1057*H1057</f>
        <v>2340</v>
      </c>
      <c r="J1057" s="113">
        <v>45</v>
      </c>
    </row>
    <row r="1058" spans="1:10">
      <c r="J1058" s="113"/>
    </row>
    <row r="1059" spans="1:10" ht="32.25" customHeight="1">
      <c r="A1059" s="1355" t="s">
        <v>150</v>
      </c>
      <c r="B1059" s="1355"/>
      <c r="C1059" s="1355"/>
      <c r="D1059" s="1355"/>
      <c r="E1059" s="1355"/>
      <c r="F1059" s="1355"/>
      <c r="J1059" s="113"/>
    </row>
    <row r="1060" spans="1:10">
      <c r="A1060" s="64" t="s">
        <v>840</v>
      </c>
      <c r="C1060" s="64" t="s">
        <v>841</v>
      </c>
      <c r="H1060" s="66">
        <v>37</v>
      </c>
      <c r="J1060" s="113">
        <v>37</v>
      </c>
    </row>
    <row r="1061" spans="1:10">
      <c r="A1061" s="64" t="s">
        <v>842</v>
      </c>
      <c r="J1061" s="113"/>
    </row>
    <row r="1062" spans="1:10">
      <c r="A1062" s="64" t="s">
        <v>843</v>
      </c>
      <c r="F1062" s="64" t="s">
        <v>1132</v>
      </c>
      <c r="G1062" s="66">
        <v>15</v>
      </c>
      <c r="H1062" s="66">
        <v>53</v>
      </c>
      <c r="I1062" s="66">
        <f>+G1062*H1062</f>
        <v>795</v>
      </c>
      <c r="J1062" s="113">
        <v>53</v>
      </c>
    </row>
    <row r="1063" spans="1:10">
      <c r="J1063" s="113"/>
    </row>
    <row r="1064" spans="1:10">
      <c r="J1064" s="113"/>
    </row>
    <row r="1065" spans="1:10" ht="46.5" customHeight="1">
      <c r="A1065" s="1355" t="s">
        <v>256</v>
      </c>
      <c r="B1065" s="1355"/>
      <c r="C1065" s="1355"/>
      <c r="D1065" s="1355"/>
      <c r="E1065" s="1355"/>
      <c r="F1065" s="1355"/>
      <c r="J1065" s="113"/>
    </row>
    <row r="1066" spans="1:10">
      <c r="A1066" s="64" t="s">
        <v>257</v>
      </c>
      <c r="J1066" s="113"/>
    </row>
    <row r="1067" spans="1:10">
      <c r="F1067" s="64" t="s">
        <v>302</v>
      </c>
      <c r="G1067" s="66">
        <v>8</v>
      </c>
      <c r="H1067" s="66">
        <v>150</v>
      </c>
      <c r="I1067" s="66">
        <f>+G1067*H1067</f>
        <v>1200</v>
      </c>
      <c r="J1067" s="113">
        <v>150</v>
      </c>
    </row>
    <row r="1068" spans="1:10">
      <c r="J1068" s="113"/>
    </row>
    <row r="1069" spans="1:10" ht="45.75" customHeight="1">
      <c r="A1069" s="1355" t="s">
        <v>258</v>
      </c>
      <c r="B1069" s="1355"/>
      <c r="C1069" s="1355"/>
      <c r="D1069" s="1355"/>
      <c r="E1069" s="1355"/>
      <c r="F1069" s="1355"/>
      <c r="J1069" s="113"/>
    </row>
    <row r="1070" spans="1:10">
      <c r="F1070" s="64" t="s">
        <v>302</v>
      </c>
      <c r="G1070" s="66">
        <v>8</v>
      </c>
      <c r="H1070" s="66">
        <v>90</v>
      </c>
      <c r="I1070" s="66">
        <f>+G1070*H1070</f>
        <v>720</v>
      </c>
      <c r="J1070" s="113">
        <v>90</v>
      </c>
    </row>
    <row r="1071" spans="1:10">
      <c r="J1071" s="113"/>
    </row>
    <row r="1072" spans="1:10" ht="32.25" customHeight="1">
      <c r="A1072" s="1355" t="s">
        <v>259</v>
      </c>
      <c r="B1072" s="1355"/>
      <c r="C1072" s="1355"/>
      <c r="D1072" s="1355"/>
      <c r="E1072" s="1355"/>
      <c r="F1072" s="1355"/>
      <c r="J1072" s="113"/>
    </row>
    <row r="1073" spans="1:10">
      <c r="J1073" s="113"/>
    </row>
    <row r="1074" spans="1:10">
      <c r="F1074" s="64" t="s">
        <v>302</v>
      </c>
      <c r="G1074" s="66">
        <v>2</v>
      </c>
      <c r="H1074" s="66">
        <v>120</v>
      </c>
      <c r="I1074" s="66">
        <f>+G1074*H1074</f>
        <v>240</v>
      </c>
      <c r="J1074" s="113">
        <v>120</v>
      </c>
    </row>
    <row r="1075" spans="1:10">
      <c r="J1075" s="113"/>
    </row>
    <row r="1076" spans="1:10" ht="90" customHeight="1">
      <c r="A1076" s="1355" t="s">
        <v>1670</v>
      </c>
      <c r="B1076" s="1355"/>
      <c r="C1076" s="1355"/>
      <c r="D1076" s="1355"/>
      <c r="E1076" s="1355"/>
      <c r="F1076" s="1355"/>
      <c r="J1076" s="113"/>
    </row>
    <row r="1077" spans="1:10">
      <c r="J1077" s="113"/>
    </row>
    <row r="1078" spans="1:10">
      <c r="F1078" s="64" t="s">
        <v>302</v>
      </c>
      <c r="G1078" s="66">
        <v>10</v>
      </c>
      <c r="H1078" s="66">
        <v>50</v>
      </c>
      <c r="I1078" s="66">
        <f>+G1078*H1078</f>
        <v>500</v>
      </c>
      <c r="J1078" s="113">
        <v>50</v>
      </c>
    </row>
    <row r="1079" spans="1:10">
      <c r="J1079" s="113"/>
    </row>
    <row r="1080" spans="1:10" ht="58.5" customHeight="1">
      <c r="A1080" s="1355" t="s">
        <v>1255</v>
      </c>
      <c r="B1080" s="1355"/>
      <c r="C1080" s="1355"/>
      <c r="D1080" s="1355"/>
      <c r="E1080" s="1355"/>
      <c r="F1080" s="1355"/>
      <c r="J1080" s="113"/>
    </row>
    <row r="1081" spans="1:10">
      <c r="F1081" s="64" t="s">
        <v>302</v>
      </c>
      <c r="G1081" s="66">
        <v>4</v>
      </c>
      <c r="H1081" s="66">
        <v>60</v>
      </c>
      <c r="I1081" s="66">
        <f>+G1081*H1081</f>
        <v>240</v>
      </c>
      <c r="J1081" s="113">
        <v>60</v>
      </c>
    </row>
    <row r="1082" spans="1:10">
      <c r="J1082" s="113"/>
    </row>
    <row r="1083" spans="1:10" ht="62.25" customHeight="1">
      <c r="A1083" s="1355" t="s">
        <v>1096</v>
      </c>
      <c r="B1083" s="1355"/>
      <c r="C1083" s="1355"/>
      <c r="D1083" s="1355"/>
      <c r="E1083" s="1355"/>
      <c r="F1083" s="1355"/>
      <c r="J1083" s="113"/>
    </row>
    <row r="1084" spans="1:10">
      <c r="J1084" s="113"/>
    </row>
    <row r="1085" spans="1:10">
      <c r="F1085" s="64" t="s">
        <v>1132</v>
      </c>
      <c r="G1085" s="66">
        <v>170</v>
      </c>
      <c r="H1085" s="66">
        <v>13</v>
      </c>
      <c r="I1085" s="66">
        <f>+G1085*H1085</f>
        <v>2210</v>
      </c>
      <c r="J1085" s="113">
        <v>13</v>
      </c>
    </row>
    <row r="1086" spans="1:10">
      <c r="J1086" s="113"/>
    </row>
    <row r="1087" spans="1:10" ht="31.5" customHeight="1">
      <c r="A1087" s="1355" t="s">
        <v>1097</v>
      </c>
      <c r="B1087" s="1355"/>
      <c r="C1087" s="1355"/>
      <c r="D1087" s="1355"/>
      <c r="E1087" s="1355"/>
      <c r="F1087" s="1355"/>
      <c r="J1087" s="113"/>
    </row>
    <row r="1088" spans="1:10">
      <c r="J1088" s="113"/>
    </row>
    <row r="1089" spans="1:10">
      <c r="F1089" s="64" t="s">
        <v>1132</v>
      </c>
      <c r="G1089" s="66">
        <v>15</v>
      </c>
      <c r="H1089" s="66">
        <v>13</v>
      </c>
      <c r="I1089" s="66">
        <f>+G1089*H1089</f>
        <v>195</v>
      </c>
      <c r="J1089" s="113">
        <v>13</v>
      </c>
    </row>
    <row r="1090" spans="1:10">
      <c r="J1090" s="113"/>
    </row>
    <row r="1091" spans="1:10" ht="105.75" customHeight="1">
      <c r="A1091" s="1355" t="s">
        <v>590</v>
      </c>
      <c r="B1091" s="1355"/>
      <c r="C1091" s="1355"/>
      <c r="D1091" s="1355"/>
      <c r="E1091" s="1355"/>
      <c r="F1091" s="1355"/>
      <c r="J1091" s="113"/>
    </row>
    <row r="1092" spans="1:10">
      <c r="J1092" s="113"/>
    </row>
    <row r="1093" spans="1:10">
      <c r="F1093" s="64" t="s">
        <v>1132</v>
      </c>
      <c r="G1093" s="66">
        <v>25</v>
      </c>
      <c r="H1093" s="66">
        <v>13</v>
      </c>
      <c r="I1093" s="66">
        <f>+G1093*H1093</f>
        <v>325</v>
      </c>
      <c r="J1093" s="113">
        <v>13</v>
      </c>
    </row>
    <row r="1094" spans="1:10">
      <c r="J1094" s="113"/>
    </row>
    <row r="1095" spans="1:10" ht="74.25" customHeight="1">
      <c r="A1095" s="1355" t="s">
        <v>591</v>
      </c>
      <c r="B1095" s="1355"/>
      <c r="C1095" s="1355"/>
      <c r="D1095" s="1355"/>
      <c r="E1095" s="1355"/>
      <c r="F1095" s="1355"/>
      <c r="J1095" s="113"/>
    </row>
    <row r="1096" spans="1:10">
      <c r="J1096" s="113"/>
    </row>
    <row r="1097" spans="1:10">
      <c r="F1097" s="64" t="s">
        <v>54</v>
      </c>
      <c r="G1097" s="66">
        <v>1</v>
      </c>
      <c r="H1097" s="66">
        <v>200</v>
      </c>
      <c r="I1097" s="66">
        <f>+G1097*H1097</f>
        <v>200</v>
      </c>
      <c r="J1097" s="113">
        <v>200</v>
      </c>
    </row>
    <row r="1098" spans="1:10">
      <c r="J1098" s="113"/>
    </row>
    <row r="1099" spans="1:10" ht="117" customHeight="1">
      <c r="A1099" s="1355" t="s">
        <v>592</v>
      </c>
      <c r="B1099" s="1355"/>
      <c r="C1099" s="1355"/>
      <c r="D1099" s="1355"/>
      <c r="E1099" s="1355"/>
      <c r="F1099" s="1355"/>
      <c r="J1099" s="113"/>
    </row>
    <row r="1100" spans="1:10">
      <c r="J1100" s="113"/>
    </row>
    <row r="1101" spans="1:10">
      <c r="F1101" s="64" t="s">
        <v>302</v>
      </c>
      <c r="G1101" s="66">
        <v>1</v>
      </c>
      <c r="H1101" s="66">
        <v>2000</v>
      </c>
      <c r="I1101" s="66">
        <f>+G1101*H1101</f>
        <v>2000</v>
      </c>
      <c r="J1101" s="113">
        <v>2000</v>
      </c>
    </row>
    <row r="1102" spans="1:10" ht="15" thickBot="1">
      <c r="J1102" s="113"/>
    </row>
    <row r="1103" spans="1:10" ht="15">
      <c r="C1103" s="77" t="s">
        <v>564</v>
      </c>
      <c r="D1103" s="77"/>
      <c r="E1103" s="77"/>
      <c r="F1103" s="77"/>
      <c r="G1103" s="78"/>
      <c r="H1103" s="78"/>
      <c r="I1103" s="78">
        <f>SUM(I1055:I1102)</f>
        <v>10965</v>
      </c>
      <c r="J1103" s="114"/>
    </row>
    <row r="1104" spans="1:10">
      <c r="J1104" s="113"/>
    </row>
    <row r="1105" spans="1:10">
      <c r="J1105" s="113"/>
    </row>
    <row r="1106" spans="1:10" ht="15">
      <c r="A1106" s="65" t="s">
        <v>593</v>
      </c>
      <c r="J1106" s="113"/>
    </row>
    <row r="1107" spans="1:10">
      <c r="J1107" s="113"/>
    </row>
    <row r="1108" spans="1:10" ht="117.75" customHeight="1">
      <c r="A1108" s="1355" t="s">
        <v>1870</v>
      </c>
      <c r="B1108" s="1355"/>
      <c r="C1108" s="1355"/>
      <c r="D1108" s="1355"/>
      <c r="E1108" s="1355"/>
      <c r="F1108" s="1355"/>
      <c r="J1108" s="113"/>
    </row>
    <row r="1109" spans="1:10">
      <c r="F1109" s="67" t="s">
        <v>618</v>
      </c>
      <c r="G1109" s="76">
        <v>465</v>
      </c>
      <c r="H1109" s="66">
        <v>55</v>
      </c>
      <c r="I1109" s="66">
        <f>+G1109*H1109</f>
        <v>25575</v>
      </c>
      <c r="J1109" s="113">
        <v>55</v>
      </c>
    </row>
    <row r="1110" spans="1:10">
      <c r="J1110" s="113"/>
    </row>
    <row r="1111" spans="1:10" ht="32.25" customHeight="1">
      <c r="A1111" s="1355" t="s">
        <v>1871</v>
      </c>
      <c r="B1111" s="1355"/>
      <c r="C1111" s="1355"/>
      <c r="D1111" s="1355"/>
      <c r="E1111" s="1355"/>
      <c r="F1111" s="1355"/>
      <c r="J1111" s="113"/>
    </row>
    <row r="1112" spans="1:10">
      <c r="F1112" s="64" t="s">
        <v>1851</v>
      </c>
      <c r="G1112" s="66">
        <v>37</v>
      </c>
      <c r="H1112" s="66">
        <v>140</v>
      </c>
      <c r="I1112" s="66">
        <f>+G1112*H1112</f>
        <v>5180</v>
      </c>
      <c r="J1112" s="113">
        <v>140</v>
      </c>
    </row>
    <row r="1113" spans="1:10">
      <c r="J1113" s="113"/>
    </row>
    <row r="1114" spans="1:10" ht="30" customHeight="1">
      <c r="A1114" s="1355" t="s">
        <v>1872</v>
      </c>
      <c r="B1114" s="1355"/>
      <c r="C1114" s="1355"/>
      <c r="D1114" s="1355"/>
      <c r="E1114" s="1355"/>
      <c r="F1114" s="1355"/>
      <c r="J1114" s="113"/>
    </row>
    <row r="1115" spans="1:10">
      <c r="F1115" s="64" t="s">
        <v>302</v>
      </c>
      <c r="G1115" s="66">
        <v>3</v>
      </c>
      <c r="H1115" s="66">
        <v>195</v>
      </c>
      <c r="I1115" s="66">
        <f>+G1115*H1115</f>
        <v>585</v>
      </c>
      <c r="J1115" s="113">
        <v>195</v>
      </c>
    </row>
    <row r="1116" spans="1:10">
      <c r="J1116" s="113"/>
    </row>
    <row r="1117" spans="1:10" ht="17.25" customHeight="1">
      <c r="A1117" s="64" t="s">
        <v>1873</v>
      </c>
      <c r="J1117" s="113"/>
    </row>
    <row r="1118" spans="1:10">
      <c r="J1118" s="113"/>
    </row>
    <row r="1119" spans="1:10">
      <c r="A1119" s="64" t="s">
        <v>1874</v>
      </c>
      <c r="F1119" s="64" t="s">
        <v>1132</v>
      </c>
      <c r="G1119" s="66">
        <v>14</v>
      </c>
      <c r="H1119" s="66">
        <v>10</v>
      </c>
      <c r="I1119" s="66">
        <f>+G1119*H1119</f>
        <v>140</v>
      </c>
      <c r="J1119" s="113">
        <v>10</v>
      </c>
    </row>
    <row r="1120" spans="1:10">
      <c r="A1120" s="64" t="s">
        <v>1875</v>
      </c>
      <c r="F1120" s="64" t="s">
        <v>1132</v>
      </c>
      <c r="G1120" s="66">
        <v>13</v>
      </c>
      <c r="H1120" s="66">
        <v>15</v>
      </c>
      <c r="I1120" s="66">
        <f>+G1120*H1120</f>
        <v>195</v>
      </c>
      <c r="J1120" s="113">
        <v>15</v>
      </c>
    </row>
    <row r="1121" spans="1:10">
      <c r="A1121" s="64" t="s">
        <v>1876</v>
      </c>
      <c r="F1121" s="64" t="s">
        <v>1132</v>
      </c>
      <c r="G1121" s="66">
        <v>7</v>
      </c>
      <c r="H1121" s="66">
        <v>20</v>
      </c>
      <c r="I1121" s="66">
        <f>+G1121*H1121</f>
        <v>140</v>
      </c>
      <c r="J1121" s="113">
        <v>20</v>
      </c>
    </row>
    <row r="1122" spans="1:10">
      <c r="J1122" s="113"/>
    </row>
    <row r="1123" spans="1:10">
      <c r="A1123" s="64" t="s">
        <v>1138</v>
      </c>
      <c r="J1123" s="113"/>
    </row>
    <row r="1124" spans="1:10">
      <c r="A1124" s="64" t="s">
        <v>1139</v>
      </c>
      <c r="F1124" s="64" t="s">
        <v>302</v>
      </c>
      <c r="G1124" s="66">
        <v>2</v>
      </c>
      <c r="H1124" s="66">
        <v>90</v>
      </c>
      <c r="I1124" s="66">
        <f>+G1124*H1124</f>
        <v>180</v>
      </c>
      <c r="J1124" s="113">
        <v>90</v>
      </c>
    </row>
    <row r="1125" spans="1:10">
      <c r="A1125" s="64" t="s">
        <v>1875</v>
      </c>
      <c r="F1125" s="64" t="s">
        <v>302</v>
      </c>
      <c r="G1125" s="66">
        <v>2</v>
      </c>
      <c r="H1125" s="66">
        <v>60</v>
      </c>
      <c r="I1125" s="66">
        <f>+G1125*H1125</f>
        <v>120</v>
      </c>
      <c r="J1125" s="113">
        <v>60</v>
      </c>
    </row>
    <row r="1126" spans="1:10">
      <c r="J1126" s="113"/>
    </row>
    <row r="1127" spans="1:10" ht="45.75" customHeight="1">
      <c r="A1127" s="1355" t="s">
        <v>1515</v>
      </c>
      <c r="B1127" s="1355"/>
      <c r="C1127" s="1355"/>
      <c r="D1127" s="1355"/>
      <c r="E1127" s="1355"/>
      <c r="F1127" s="1355"/>
      <c r="J1127" s="113"/>
    </row>
    <row r="1128" spans="1:10">
      <c r="F1128" s="64" t="s">
        <v>302</v>
      </c>
      <c r="G1128" s="66">
        <v>2</v>
      </c>
      <c r="H1128" s="66">
        <v>110</v>
      </c>
      <c r="I1128" s="66">
        <f>+G1128*H1128</f>
        <v>220</v>
      </c>
      <c r="J1128" s="113">
        <v>110</v>
      </c>
    </row>
    <row r="1129" spans="1:10">
      <c r="J1129" s="113"/>
    </row>
    <row r="1130" spans="1:10">
      <c r="A1130" s="64" t="s">
        <v>1516</v>
      </c>
      <c r="J1130" s="113"/>
    </row>
    <row r="1131" spans="1:10">
      <c r="F1131" s="64" t="s">
        <v>302</v>
      </c>
      <c r="G1131" s="66">
        <v>1</v>
      </c>
      <c r="H1131" s="66">
        <v>150</v>
      </c>
      <c r="I1131" s="66">
        <f>+G1131*H1131</f>
        <v>150</v>
      </c>
      <c r="J1131" s="113">
        <v>150</v>
      </c>
    </row>
    <row r="1132" spans="1:10">
      <c r="J1132" s="113"/>
    </row>
    <row r="1133" spans="1:10" ht="60" customHeight="1">
      <c r="A1133" s="1355" t="s">
        <v>1252</v>
      </c>
      <c r="B1133" s="1355"/>
      <c r="C1133" s="1355"/>
      <c r="D1133" s="1355"/>
      <c r="E1133" s="1355"/>
      <c r="F1133" s="1355"/>
      <c r="J1133" s="113"/>
    </row>
    <row r="1134" spans="1:10">
      <c r="J1134" s="113"/>
    </row>
    <row r="1135" spans="1:10">
      <c r="F1135" s="64" t="s">
        <v>302</v>
      </c>
      <c r="G1135" s="66">
        <v>2</v>
      </c>
      <c r="H1135" s="66">
        <v>900</v>
      </c>
      <c r="I1135" s="66">
        <f>+G1135*H1135</f>
        <v>1800</v>
      </c>
      <c r="J1135" s="113">
        <v>900</v>
      </c>
    </row>
    <row r="1136" spans="1:10">
      <c r="J1136" s="113"/>
    </row>
    <row r="1137" spans="1:10">
      <c r="A1137" s="64" t="s">
        <v>1253</v>
      </c>
      <c r="J1137" s="113"/>
    </row>
    <row r="1138" spans="1:10">
      <c r="F1138" s="64" t="s">
        <v>302</v>
      </c>
      <c r="G1138" s="66">
        <v>2</v>
      </c>
      <c r="H1138" s="66">
        <v>1000</v>
      </c>
      <c r="I1138" s="66">
        <f>+G1138*H1138</f>
        <v>2000</v>
      </c>
      <c r="J1138" s="113">
        <v>1000</v>
      </c>
    </row>
    <row r="1139" spans="1:10">
      <c r="J1139" s="113"/>
    </row>
    <row r="1140" spans="1:10" ht="45.75" customHeight="1">
      <c r="A1140" s="1355" t="s">
        <v>1254</v>
      </c>
      <c r="B1140" s="1355"/>
      <c r="C1140" s="1355"/>
      <c r="D1140" s="1355"/>
      <c r="E1140" s="1355"/>
      <c r="F1140" s="1355"/>
      <c r="J1140" s="113"/>
    </row>
    <row r="1141" spans="1:10">
      <c r="J1141" s="113"/>
    </row>
    <row r="1142" spans="1:10" ht="75.75" customHeight="1">
      <c r="A1142" s="1355" t="s">
        <v>118</v>
      </c>
      <c r="B1142" s="1355"/>
      <c r="C1142" s="1355"/>
      <c r="D1142" s="1355"/>
      <c r="E1142" s="1355"/>
      <c r="F1142" s="1355"/>
      <c r="J1142" s="113"/>
    </row>
    <row r="1143" spans="1:10">
      <c r="F1143" s="64" t="s">
        <v>1132</v>
      </c>
      <c r="G1143" s="66">
        <v>59</v>
      </c>
      <c r="H1143" s="66">
        <v>35</v>
      </c>
      <c r="I1143" s="66">
        <f>+G1143*H1143</f>
        <v>2065</v>
      </c>
      <c r="J1143" s="113">
        <v>35</v>
      </c>
    </row>
    <row r="1144" spans="1:10">
      <c r="J1144" s="113"/>
    </row>
    <row r="1145" spans="1:10" ht="45" customHeight="1">
      <c r="A1145" s="1355" t="s">
        <v>20</v>
      </c>
      <c r="B1145" s="1355"/>
      <c r="C1145" s="1355"/>
      <c r="D1145" s="1355"/>
      <c r="E1145" s="1355"/>
      <c r="F1145" s="1355"/>
      <c r="J1145" s="113"/>
    </row>
    <row r="1146" spans="1:10">
      <c r="J1146" s="113"/>
    </row>
    <row r="1147" spans="1:10">
      <c r="F1147" s="64" t="s">
        <v>302</v>
      </c>
      <c r="G1147" s="66">
        <v>5</v>
      </c>
      <c r="H1147" s="66">
        <v>200</v>
      </c>
      <c r="I1147" s="66">
        <f>+G1147*H1147</f>
        <v>1000</v>
      </c>
      <c r="J1147" s="113">
        <v>200</v>
      </c>
    </row>
    <row r="1148" spans="1:10">
      <c r="J1148" s="113"/>
    </row>
    <row r="1149" spans="1:10" ht="117.75" customHeight="1">
      <c r="A1149" s="1355" t="s">
        <v>411</v>
      </c>
      <c r="B1149" s="1355"/>
      <c r="C1149" s="1355"/>
      <c r="D1149" s="1355"/>
      <c r="E1149" s="1355"/>
      <c r="F1149" s="1355"/>
      <c r="J1149" s="113"/>
    </row>
    <row r="1150" spans="1:10">
      <c r="F1150" s="64" t="s">
        <v>1132</v>
      </c>
      <c r="G1150" s="66">
        <v>28</v>
      </c>
      <c r="H1150" s="66">
        <v>55</v>
      </c>
      <c r="I1150" s="66">
        <f>+G1150*H1150</f>
        <v>1540</v>
      </c>
      <c r="J1150" s="113">
        <v>55</v>
      </c>
    </row>
    <row r="1151" spans="1:10">
      <c r="J1151" s="113"/>
    </row>
    <row r="1152" spans="1:10" ht="43.5" customHeight="1">
      <c r="A1152" s="1355" t="s">
        <v>412</v>
      </c>
      <c r="B1152" s="1355"/>
      <c r="C1152" s="1355"/>
      <c r="D1152" s="1355"/>
      <c r="E1152" s="1355"/>
      <c r="F1152" s="1355"/>
      <c r="J1152" s="113"/>
    </row>
    <row r="1153" spans="1:10">
      <c r="J1153" s="113"/>
    </row>
    <row r="1154" spans="1:10">
      <c r="F1154" s="64" t="s">
        <v>302</v>
      </c>
      <c r="G1154" s="66">
        <v>6</v>
      </c>
      <c r="H1154" s="66">
        <v>350</v>
      </c>
      <c r="I1154" s="66">
        <f>+G1154*H1154</f>
        <v>2100</v>
      </c>
      <c r="J1154" s="113">
        <v>350</v>
      </c>
    </row>
    <row r="1155" spans="1:10">
      <c r="J1155" s="113"/>
    </row>
    <row r="1156" spans="1:10" ht="63" customHeight="1">
      <c r="A1156" s="1355" t="s">
        <v>413</v>
      </c>
      <c r="B1156" s="1355"/>
      <c r="C1156" s="1355"/>
      <c r="D1156" s="1355"/>
      <c r="E1156" s="1355"/>
      <c r="F1156" s="1355"/>
      <c r="J1156" s="113"/>
    </row>
    <row r="1157" spans="1:10">
      <c r="J1157" s="113"/>
    </row>
    <row r="1158" spans="1:10">
      <c r="F1158" s="64" t="s">
        <v>302</v>
      </c>
      <c r="G1158" s="66">
        <v>6</v>
      </c>
      <c r="H1158" s="66">
        <v>1450</v>
      </c>
      <c r="I1158" s="66">
        <f>+G1158*H1158</f>
        <v>8700</v>
      </c>
      <c r="J1158" s="113">
        <v>1450</v>
      </c>
    </row>
    <row r="1159" spans="1:10">
      <c r="J1159" s="113"/>
    </row>
    <row r="1160" spans="1:10" ht="45.75" customHeight="1">
      <c r="A1160" s="1355" t="s">
        <v>1308</v>
      </c>
      <c r="B1160" s="1355"/>
      <c r="C1160" s="1355"/>
      <c r="D1160" s="1355"/>
      <c r="E1160" s="1355"/>
      <c r="F1160" s="1355"/>
      <c r="J1160" s="113"/>
    </row>
    <row r="1161" spans="1:10">
      <c r="J1161" s="113"/>
    </row>
    <row r="1162" spans="1:10" ht="33" customHeight="1">
      <c r="A1162" s="1355" t="s">
        <v>1309</v>
      </c>
      <c r="B1162" s="1355"/>
      <c r="C1162" s="1355"/>
      <c r="D1162" s="1355"/>
      <c r="E1162" s="1355"/>
      <c r="F1162" s="1355"/>
      <c r="J1162" s="113"/>
    </row>
    <row r="1163" spans="1:10">
      <c r="F1163" s="64" t="s">
        <v>1851</v>
      </c>
      <c r="G1163" s="66">
        <v>0.2</v>
      </c>
      <c r="H1163" s="66">
        <v>650</v>
      </c>
      <c r="I1163" s="66">
        <f>+G1163*H1163</f>
        <v>130</v>
      </c>
      <c r="J1163" s="113">
        <v>650</v>
      </c>
    </row>
    <row r="1164" spans="1:10">
      <c r="J1164" s="113"/>
    </row>
    <row r="1165" spans="1:10" ht="117" customHeight="1">
      <c r="A1165" s="1355" t="s">
        <v>1487</v>
      </c>
      <c r="B1165" s="1355"/>
      <c r="C1165" s="1355"/>
      <c r="D1165" s="1355"/>
      <c r="E1165" s="1355"/>
      <c r="F1165" s="1355"/>
      <c r="J1165" s="113"/>
    </row>
    <row r="1166" spans="1:10">
      <c r="F1166" s="64" t="s">
        <v>1132</v>
      </c>
      <c r="G1166" s="66">
        <v>8</v>
      </c>
      <c r="H1166" s="66">
        <v>55</v>
      </c>
      <c r="I1166" s="66">
        <f>+G1166*H1166</f>
        <v>440</v>
      </c>
      <c r="J1166" s="113">
        <v>55</v>
      </c>
    </row>
    <row r="1167" spans="1:10">
      <c r="J1167" s="113"/>
    </row>
    <row r="1168" spans="1:10">
      <c r="A1168" s="64" t="s">
        <v>1488</v>
      </c>
      <c r="J1168" s="113"/>
    </row>
    <row r="1169" spans="1:10">
      <c r="A1169" s="64" t="s">
        <v>1489</v>
      </c>
      <c r="J1169" s="113"/>
    </row>
    <row r="1170" spans="1:10">
      <c r="F1170" s="64" t="s">
        <v>1505</v>
      </c>
      <c r="G1170" s="66">
        <v>4</v>
      </c>
      <c r="H1170" s="66">
        <v>90</v>
      </c>
      <c r="I1170" s="66">
        <f>+G1170*H1170</f>
        <v>360</v>
      </c>
      <c r="J1170" s="113">
        <v>90</v>
      </c>
    </row>
    <row r="1171" spans="1:10">
      <c r="A1171" s="64" t="s">
        <v>1707</v>
      </c>
      <c r="J1171" s="113"/>
    </row>
    <row r="1172" spans="1:10" ht="90" customHeight="1">
      <c r="A1172" s="1355" t="s">
        <v>711</v>
      </c>
      <c r="B1172" s="1355"/>
      <c r="C1172" s="1355"/>
      <c r="D1172" s="1355"/>
      <c r="E1172" s="1355"/>
      <c r="F1172" s="1355"/>
      <c r="J1172" s="113"/>
    </row>
    <row r="1173" spans="1:10">
      <c r="J1173" s="113"/>
    </row>
    <row r="1174" spans="1:10">
      <c r="F1174" s="64" t="s">
        <v>302</v>
      </c>
      <c r="G1174" s="66">
        <v>1</v>
      </c>
      <c r="H1174" s="66">
        <v>550</v>
      </c>
      <c r="I1174" s="66">
        <f>+G1174*H1174</f>
        <v>550</v>
      </c>
      <c r="J1174" s="113">
        <v>550</v>
      </c>
    </row>
    <row r="1175" spans="1:10">
      <c r="J1175" s="113"/>
    </row>
    <row r="1176" spans="1:10" ht="60" customHeight="1">
      <c r="A1176" s="1355" t="s">
        <v>1036</v>
      </c>
      <c r="B1176" s="1355"/>
      <c r="C1176" s="1355"/>
      <c r="D1176" s="1355"/>
      <c r="E1176" s="1355"/>
      <c r="F1176" s="1355"/>
      <c r="J1176" s="113"/>
    </row>
    <row r="1177" spans="1:10">
      <c r="F1177" s="64" t="s">
        <v>302</v>
      </c>
      <c r="G1177" s="66">
        <v>1</v>
      </c>
      <c r="H1177" s="66">
        <v>1100</v>
      </c>
      <c r="I1177" s="66">
        <f>+G1177*H1177</f>
        <v>1100</v>
      </c>
      <c r="J1177" s="113">
        <v>1100</v>
      </c>
    </row>
    <row r="1178" spans="1:10">
      <c r="J1178" s="113"/>
    </row>
    <row r="1179" spans="1:10" ht="90" customHeight="1">
      <c r="A1179" s="1355" t="s">
        <v>1858</v>
      </c>
      <c r="B1179" s="1355"/>
      <c r="C1179" s="1355"/>
      <c r="D1179" s="1355"/>
      <c r="E1179" s="1355"/>
      <c r="F1179" s="1355"/>
      <c r="J1179" s="113"/>
    </row>
    <row r="1180" spans="1:10">
      <c r="J1180" s="113"/>
    </row>
    <row r="1181" spans="1:10">
      <c r="F1181" s="64" t="s">
        <v>1851</v>
      </c>
      <c r="G1181" s="66">
        <v>0.4</v>
      </c>
      <c r="H1181" s="66">
        <v>180</v>
      </c>
      <c r="I1181" s="66">
        <f>+G1181*H1181</f>
        <v>72</v>
      </c>
      <c r="J1181" s="113">
        <v>180</v>
      </c>
    </row>
    <row r="1182" spans="1:10">
      <c r="J1182" s="113"/>
    </row>
    <row r="1183" spans="1:10" ht="62.25" customHeight="1">
      <c r="A1183" s="1355" t="s">
        <v>1912</v>
      </c>
      <c r="B1183" s="1355"/>
      <c r="C1183" s="1355"/>
      <c r="D1183" s="1355"/>
      <c r="E1183" s="1355"/>
      <c r="F1183" s="1355"/>
      <c r="J1183" s="113"/>
    </row>
    <row r="1184" spans="1:10">
      <c r="J1184" s="113"/>
    </row>
    <row r="1185" spans="1:10">
      <c r="F1185" s="64" t="s">
        <v>302</v>
      </c>
      <c r="G1185" s="66">
        <v>2</v>
      </c>
      <c r="H1185" s="66">
        <v>110</v>
      </c>
      <c r="I1185" s="66">
        <f>+G1185*H1185</f>
        <v>220</v>
      </c>
      <c r="J1185" s="113">
        <v>110</v>
      </c>
    </row>
    <row r="1186" spans="1:10">
      <c r="J1186" s="113"/>
    </row>
    <row r="1187" spans="1:10" ht="60" customHeight="1">
      <c r="A1187" s="1355" t="s">
        <v>1913</v>
      </c>
      <c r="B1187" s="1355"/>
      <c r="C1187" s="1355"/>
      <c r="D1187" s="1355"/>
      <c r="E1187" s="1355"/>
      <c r="F1187" s="1355"/>
      <c r="J1187" s="113"/>
    </row>
    <row r="1188" spans="1:10">
      <c r="J1188" s="113"/>
    </row>
    <row r="1189" spans="1:10">
      <c r="F1189" s="64" t="s">
        <v>302</v>
      </c>
      <c r="G1189" s="66">
        <v>2</v>
      </c>
      <c r="H1189" s="66">
        <v>750</v>
      </c>
      <c r="I1189" s="66">
        <f>+G1189*H1189</f>
        <v>1500</v>
      </c>
      <c r="J1189" s="113">
        <v>750</v>
      </c>
    </row>
    <row r="1190" spans="1:10" ht="15" thickBot="1"/>
    <row r="1191" spans="1:10" ht="15">
      <c r="C1191" s="77" t="s">
        <v>564</v>
      </c>
      <c r="D1191" s="77"/>
      <c r="E1191" s="77"/>
      <c r="F1191" s="77"/>
      <c r="G1191" s="78"/>
      <c r="H1191" s="78"/>
      <c r="I1191" s="78">
        <f>SUM(I1108:I1190)</f>
        <v>56062</v>
      </c>
    </row>
  </sheetData>
  <mergeCells count="198">
    <mergeCell ref="A1183:F1183"/>
    <mergeCell ref="A1187:F1187"/>
    <mergeCell ref="A1165:F1165"/>
    <mergeCell ref="A1172:F1172"/>
    <mergeCell ref="A1176:F1176"/>
    <mergeCell ref="A1179:F1179"/>
    <mergeCell ref="A1140:F1140"/>
    <mergeCell ref="A1142:F1142"/>
    <mergeCell ref="A1145:F1145"/>
    <mergeCell ref="A1149:F1149"/>
    <mergeCell ref="A1152:F1152"/>
    <mergeCell ref="A1156:F1156"/>
    <mergeCell ref="A1160:F1160"/>
    <mergeCell ref="A1162:F1162"/>
    <mergeCell ref="A1091:F1091"/>
    <mergeCell ref="A1095:F1095"/>
    <mergeCell ref="A1099:F1099"/>
    <mergeCell ref="A1108:F1108"/>
    <mergeCell ref="A1111:F1111"/>
    <mergeCell ref="A1114:F1114"/>
    <mergeCell ref="A1127:F1127"/>
    <mergeCell ref="A1133:F1133"/>
    <mergeCell ref="A1059:F1059"/>
    <mergeCell ref="A1065:F1065"/>
    <mergeCell ref="A1069:F1069"/>
    <mergeCell ref="A1072:F1072"/>
    <mergeCell ref="A1076:F1076"/>
    <mergeCell ref="A1080:F1080"/>
    <mergeCell ref="A1083:F1083"/>
    <mergeCell ref="A1087:F1087"/>
    <mergeCell ref="A992:F992"/>
    <mergeCell ref="A1002:F1002"/>
    <mergeCell ref="A1008:F1008"/>
    <mergeCell ref="A1025:F1025"/>
    <mergeCell ref="A1033:F1033"/>
    <mergeCell ref="A1037:F1037"/>
    <mergeCell ref="A1042:F1042"/>
    <mergeCell ref="A1055:F1055"/>
    <mergeCell ref="A921:F921"/>
    <mergeCell ref="A925:F925"/>
    <mergeCell ref="A933:G933"/>
    <mergeCell ref="A940:F940"/>
    <mergeCell ref="A945:F945"/>
    <mergeCell ref="A966:F966"/>
    <mergeCell ref="A980:F980"/>
    <mergeCell ref="A988:F988"/>
    <mergeCell ref="A864:F864"/>
    <mergeCell ref="A886:F886"/>
    <mergeCell ref="A890:F890"/>
    <mergeCell ref="A893:F893"/>
    <mergeCell ref="A901:F901"/>
    <mergeCell ref="A905:F905"/>
    <mergeCell ref="A909:F909"/>
    <mergeCell ref="A913:F913"/>
    <mergeCell ref="A826:F826"/>
    <mergeCell ref="A830:F830"/>
    <mergeCell ref="A835:F835"/>
    <mergeCell ref="A839:F839"/>
    <mergeCell ref="A848:F848"/>
    <mergeCell ref="A852:F852"/>
    <mergeCell ref="A856:F856"/>
    <mergeCell ref="A860:F860"/>
    <mergeCell ref="A798:F798"/>
    <mergeCell ref="A802:F802"/>
    <mergeCell ref="A806:F806"/>
    <mergeCell ref="A809:F809"/>
    <mergeCell ref="A812:F812"/>
    <mergeCell ref="A815:F815"/>
    <mergeCell ref="A818:F818"/>
    <mergeCell ref="A823:F823"/>
    <mergeCell ref="A758:F758"/>
    <mergeCell ref="A762:F762"/>
    <mergeCell ref="A765:F765"/>
    <mergeCell ref="A770:F770"/>
    <mergeCell ref="A781:F781"/>
    <mergeCell ref="A785:F785"/>
    <mergeCell ref="A789:F789"/>
    <mergeCell ref="A793:F793"/>
    <mergeCell ref="A732:F732"/>
    <mergeCell ref="A734:F734"/>
    <mergeCell ref="A735:F735"/>
    <mergeCell ref="A736:F736"/>
    <mergeCell ref="A740:F740"/>
    <mergeCell ref="A744:F744"/>
    <mergeCell ref="A747:F747"/>
    <mergeCell ref="A755:F755"/>
    <mergeCell ref="A696:F696"/>
    <mergeCell ref="A700:F700"/>
    <mergeCell ref="A704:F704"/>
    <mergeCell ref="A707:F707"/>
    <mergeCell ref="A711:F711"/>
    <mergeCell ref="A715:F715"/>
    <mergeCell ref="A719:F719"/>
    <mergeCell ref="A723:F723"/>
    <mergeCell ref="A668:F668"/>
    <mergeCell ref="A672:F672"/>
    <mergeCell ref="A676:F676"/>
    <mergeCell ref="A679:F679"/>
    <mergeCell ref="A683:F683"/>
    <mergeCell ref="A686:F686"/>
    <mergeCell ref="A689:F689"/>
    <mergeCell ref="A692:F692"/>
    <mergeCell ref="A637:F637"/>
    <mergeCell ref="A641:F641"/>
    <mergeCell ref="A645:F645"/>
    <mergeCell ref="A649:F649"/>
    <mergeCell ref="A653:F653"/>
    <mergeCell ref="A657:F657"/>
    <mergeCell ref="A660:F660"/>
    <mergeCell ref="A664:F664"/>
    <mergeCell ref="A588:F588"/>
    <mergeCell ref="A595:F595"/>
    <mergeCell ref="A598:F598"/>
    <mergeCell ref="A605:F605"/>
    <mergeCell ref="A614:F614"/>
    <mergeCell ref="A621:F621"/>
    <mergeCell ref="A629:F629"/>
    <mergeCell ref="A633:F633"/>
    <mergeCell ref="A526:F526"/>
    <mergeCell ref="A535:F535"/>
    <mergeCell ref="A554:F554"/>
    <mergeCell ref="A558:F558"/>
    <mergeCell ref="A562:F562"/>
    <mergeCell ref="A566:F566"/>
    <mergeCell ref="A570:F570"/>
    <mergeCell ref="A584:F584"/>
    <mergeCell ref="A471:F471"/>
    <mergeCell ref="A477:F477"/>
    <mergeCell ref="A482:F482"/>
    <mergeCell ref="A487:F487"/>
    <mergeCell ref="A495:F495"/>
    <mergeCell ref="A507:F507"/>
    <mergeCell ref="A513:F513"/>
    <mergeCell ref="A520:F520"/>
    <mergeCell ref="A427:F427"/>
    <mergeCell ref="A431:F431"/>
    <mergeCell ref="A436:F436"/>
    <mergeCell ref="A441:F441"/>
    <mergeCell ref="A445:F445"/>
    <mergeCell ref="A453:F453"/>
    <mergeCell ref="A459:F459"/>
    <mergeCell ref="A465:F465"/>
    <mergeCell ref="A391:F391"/>
    <mergeCell ref="A398:F398"/>
    <mergeCell ref="A403:F403"/>
    <mergeCell ref="A407:F407"/>
    <mergeCell ref="A410:F410"/>
    <mergeCell ref="A414:F414"/>
    <mergeCell ref="A417:F417"/>
    <mergeCell ref="A421:F421"/>
    <mergeCell ref="A304:F304"/>
    <mergeCell ref="A308:F308"/>
    <mergeCell ref="A314:F314"/>
    <mergeCell ref="A318:F318"/>
    <mergeCell ref="A344:F344"/>
    <mergeCell ref="A354:F354"/>
    <mergeCell ref="A371:F371"/>
    <mergeCell ref="A375:F375"/>
    <mergeCell ref="A240:F240"/>
    <mergeCell ref="A244:F244"/>
    <mergeCell ref="A258:F258"/>
    <mergeCell ref="A262:F262"/>
    <mergeCell ref="A276:F276"/>
    <mergeCell ref="A280:F280"/>
    <mergeCell ref="A291:F291"/>
    <mergeCell ref="A295:F295"/>
    <mergeCell ref="A184:F184"/>
    <mergeCell ref="A189:F189"/>
    <mergeCell ref="A205:F205"/>
    <mergeCell ref="A209:F209"/>
    <mergeCell ref="A210:F210"/>
    <mergeCell ref="A211:F211"/>
    <mergeCell ref="A223:F223"/>
    <mergeCell ref="A227:F227"/>
    <mergeCell ref="A123:F123"/>
    <mergeCell ref="A126:F126"/>
    <mergeCell ref="A137:F137"/>
    <mergeCell ref="A142:F142"/>
    <mergeCell ref="A174:F174"/>
    <mergeCell ref="A178:F178"/>
    <mergeCell ref="A182:F182"/>
    <mergeCell ref="A81:F81"/>
    <mergeCell ref="A85:F85"/>
    <mergeCell ref="A88:F88"/>
    <mergeCell ref="A91:F91"/>
    <mergeCell ref="A94:F94"/>
    <mergeCell ref="A97:F97"/>
    <mergeCell ref="A108:F108"/>
    <mergeCell ref="A112:F112"/>
    <mergeCell ref="A55:F55"/>
    <mergeCell ref="A58:F58"/>
    <mergeCell ref="A61:F61"/>
    <mergeCell ref="A64:F64"/>
    <mergeCell ref="A67:F67"/>
    <mergeCell ref="A70:F70"/>
    <mergeCell ref="A74:F74"/>
    <mergeCell ref="A77:F77"/>
    <mergeCell ref="A115:F115"/>
  </mergeCells>
  <phoneticPr fontId="0" type="noConversion"/>
  <pageMargins left="0.75" right="0.75" top="1" bottom="1" header="0.5" footer="0.5"/>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topLeftCell="A7" workbookViewId="0">
      <selection activeCell="E15" sqref="E15"/>
    </sheetView>
  </sheetViews>
  <sheetFormatPr defaultColWidth="9.140625" defaultRowHeight="14.25"/>
  <cols>
    <col min="1" max="1" width="7.85546875" style="83" customWidth="1"/>
    <col min="2" max="2" width="9.140625" style="83"/>
    <col min="3" max="3" width="9.140625" style="82"/>
    <col min="4" max="4" width="10.140625" style="82" bestFit="1" customWidth="1"/>
    <col min="5" max="5" width="11.5703125" style="82" customWidth="1"/>
    <col min="6" max="6" width="10.140625" style="116" bestFit="1" customWidth="1"/>
    <col min="7" max="16384" width="9.140625" style="83"/>
  </cols>
  <sheetData>
    <row r="1" spans="1:6" ht="18.75">
      <c r="A1" s="99" t="s">
        <v>587</v>
      </c>
    </row>
    <row r="2" spans="1:6">
      <c r="F2" s="117"/>
    </row>
    <row r="3" spans="1:6">
      <c r="A3" s="98">
        <v>1</v>
      </c>
      <c r="B3" s="83" t="s">
        <v>54</v>
      </c>
      <c r="C3" s="82">
        <v>1</v>
      </c>
      <c r="D3" s="82">
        <v>11520</v>
      </c>
      <c r="E3" s="82">
        <f>+C3*D3</f>
        <v>11520</v>
      </c>
      <c r="F3" s="117">
        <v>11520</v>
      </c>
    </row>
    <row r="4" spans="1:6">
      <c r="A4" s="98">
        <v>2</v>
      </c>
      <c r="B4" s="83" t="s">
        <v>302</v>
      </c>
      <c r="C4" s="82">
        <v>1</v>
      </c>
      <c r="D4" s="82">
        <v>6460</v>
      </c>
      <c r="E4" s="82">
        <f t="shared" ref="E4:E15" si="0">+C4*D4</f>
        <v>6460</v>
      </c>
      <c r="F4" s="117">
        <v>6460</v>
      </c>
    </row>
    <row r="5" spans="1:6">
      <c r="A5" s="98">
        <v>3</v>
      </c>
      <c r="B5" s="83" t="s">
        <v>302</v>
      </c>
      <c r="C5" s="82">
        <v>59</v>
      </c>
      <c r="D5" s="82">
        <v>430</v>
      </c>
      <c r="E5" s="82">
        <f t="shared" si="0"/>
        <v>25370</v>
      </c>
      <c r="F5" s="117">
        <v>430</v>
      </c>
    </row>
    <row r="6" spans="1:6">
      <c r="A6" s="98">
        <v>4</v>
      </c>
      <c r="B6" s="83" t="s">
        <v>302</v>
      </c>
      <c r="C6" s="82">
        <v>6</v>
      </c>
      <c r="D6" s="82">
        <v>410</v>
      </c>
      <c r="E6" s="82">
        <f t="shared" si="0"/>
        <v>2460</v>
      </c>
      <c r="F6" s="117">
        <v>410</v>
      </c>
    </row>
    <row r="7" spans="1:6">
      <c r="A7" s="98">
        <v>5</v>
      </c>
      <c r="B7" s="83" t="s">
        <v>302</v>
      </c>
      <c r="C7" s="82">
        <v>8</v>
      </c>
      <c r="D7" s="82">
        <v>430</v>
      </c>
      <c r="E7" s="82">
        <f t="shared" si="0"/>
        <v>3440</v>
      </c>
      <c r="F7" s="117">
        <v>430</v>
      </c>
    </row>
    <row r="8" spans="1:6">
      <c r="A8" s="98">
        <v>6</v>
      </c>
      <c r="B8" s="83" t="s">
        <v>302</v>
      </c>
      <c r="C8" s="82">
        <v>1</v>
      </c>
      <c r="D8" s="82">
        <v>1600</v>
      </c>
      <c r="E8" s="82">
        <f t="shared" si="0"/>
        <v>1600</v>
      </c>
      <c r="F8" s="117">
        <v>1600</v>
      </c>
    </row>
    <row r="9" spans="1:6">
      <c r="A9" s="98">
        <v>7</v>
      </c>
      <c r="B9" s="83" t="s">
        <v>302</v>
      </c>
      <c r="C9" s="82">
        <v>1</v>
      </c>
      <c r="D9" s="82">
        <v>1950</v>
      </c>
      <c r="E9" s="82">
        <f t="shared" si="0"/>
        <v>1950</v>
      </c>
      <c r="F9" s="117">
        <v>1950</v>
      </c>
    </row>
    <row r="10" spans="1:6">
      <c r="A10" s="98">
        <v>8</v>
      </c>
      <c r="B10" s="83" t="s">
        <v>302</v>
      </c>
      <c r="C10" s="82">
        <v>1</v>
      </c>
      <c r="D10" s="82">
        <v>350</v>
      </c>
      <c r="E10" s="82">
        <f t="shared" si="0"/>
        <v>350</v>
      </c>
      <c r="F10" s="117">
        <v>350</v>
      </c>
    </row>
    <row r="11" spans="1:6">
      <c r="A11" s="98">
        <v>9</v>
      </c>
      <c r="B11" s="83" t="s">
        <v>1132</v>
      </c>
      <c r="C11" s="82">
        <v>547</v>
      </c>
      <c r="D11" s="82">
        <v>12</v>
      </c>
      <c r="E11" s="82">
        <f t="shared" si="0"/>
        <v>6564</v>
      </c>
      <c r="F11" s="117">
        <v>12</v>
      </c>
    </row>
    <row r="12" spans="1:6">
      <c r="A12" s="98">
        <v>10</v>
      </c>
      <c r="B12" s="83" t="s">
        <v>1132</v>
      </c>
      <c r="C12" s="82">
        <v>10</v>
      </c>
      <c r="D12" s="82">
        <v>9</v>
      </c>
      <c r="E12" s="82">
        <f t="shared" si="0"/>
        <v>90</v>
      </c>
      <c r="F12" s="117">
        <v>9</v>
      </c>
    </row>
    <row r="13" spans="1:6">
      <c r="A13" s="98">
        <v>11</v>
      </c>
      <c r="B13" s="83" t="s">
        <v>1132</v>
      </c>
      <c r="C13" s="82">
        <v>609</v>
      </c>
      <c r="D13" s="82">
        <v>8</v>
      </c>
      <c r="E13" s="82">
        <f t="shared" si="0"/>
        <v>4872</v>
      </c>
      <c r="F13" s="117">
        <v>8</v>
      </c>
    </row>
    <row r="14" spans="1:6">
      <c r="A14" s="98">
        <v>12</v>
      </c>
      <c r="B14" s="83" t="s">
        <v>1132</v>
      </c>
      <c r="C14" s="82">
        <v>10</v>
      </c>
      <c r="D14" s="82">
        <v>7</v>
      </c>
      <c r="E14" s="82">
        <f t="shared" si="0"/>
        <v>70</v>
      </c>
      <c r="F14" s="117">
        <v>7</v>
      </c>
    </row>
    <row r="15" spans="1:6" ht="15" thickBot="1">
      <c r="A15" s="98">
        <v>14</v>
      </c>
      <c r="B15" s="83" t="s">
        <v>54</v>
      </c>
      <c r="C15" s="82">
        <v>1</v>
      </c>
      <c r="D15" s="82">
        <v>3000</v>
      </c>
      <c r="E15" s="82">
        <f t="shared" si="0"/>
        <v>3000</v>
      </c>
      <c r="F15" s="117">
        <v>3000</v>
      </c>
    </row>
    <row r="16" spans="1:6" ht="15">
      <c r="C16" s="91"/>
      <c r="D16" s="91"/>
      <c r="E16" s="85">
        <f>SUM(E3:E15)</f>
        <v>67746</v>
      </c>
      <c r="F16" s="118"/>
    </row>
  </sheetData>
  <phoneticPr fontId="0" type="noConversion"/>
  <pageMargins left="0.75" right="0.75" top="1" bottom="1" header="0.5" footer="0.5"/>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7"/>
  <sheetViews>
    <sheetView workbookViewId="0">
      <selection activeCell="I245" sqref="I245"/>
    </sheetView>
  </sheetViews>
  <sheetFormatPr defaultColWidth="9.140625" defaultRowHeight="14.25"/>
  <cols>
    <col min="1" max="1" width="4.7109375" style="81" customWidth="1"/>
    <col min="2" max="6" width="9.140625" style="81"/>
    <col min="7" max="8" width="9.140625" style="82"/>
    <col min="9" max="9" width="10.140625" style="82" bestFit="1" customWidth="1"/>
    <col min="10" max="10" width="11.28515625" style="82" bestFit="1" customWidth="1"/>
    <col min="11" max="11" width="10.140625" style="116" bestFit="1" customWidth="1"/>
    <col min="12" max="16384" width="9.140625" style="83"/>
  </cols>
  <sheetData>
    <row r="1" spans="1:10">
      <c r="D1" s="71" t="s">
        <v>562</v>
      </c>
    </row>
    <row r="4" spans="1:10" ht="15">
      <c r="A4" s="65" t="s">
        <v>1914</v>
      </c>
      <c r="B4" s="65" t="s">
        <v>1915</v>
      </c>
      <c r="C4" s="65"/>
      <c r="D4" s="65"/>
      <c r="E4" s="65"/>
      <c r="F4" s="65"/>
      <c r="G4" s="61"/>
      <c r="H4" s="61"/>
      <c r="I4" s="61"/>
      <c r="J4" s="61">
        <f>+J149</f>
        <v>136101</v>
      </c>
    </row>
    <row r="5" spans="1:10" ht="15">
      <c r="A5" s="65"/>
      <c r="B5" s="65"/>
      <c r="C5" s="65"/>
      <c r="D5" s="65"/>
      <c r="E5" s="65"/>
      <c r="F5" s="65"/>
      <c r="G5" s="61"/>
      <c r="H5" s="61"/>
      <c r="I5" s="61"/>
      <c r="J5" s="61"/>
    </row>
    <row r="6" spans="1:10" ht="15">
      <c r="A6" s="65" t="s">
        <v>1916</v>
      </c>
      <c r="B6" s="65" t="s">
        <v>1917</v>
      </c>
      <c r="C6" s="65"/>
      <c r="D6" s="65"/>
      <c r="E6" s="65"/>
      <c r="F6" s="65"/>
      <c r="G6" s="61"/>
      <c r="H6" s="61"/>
      <c r="I6" s="61"/>
      <c r="J6" s="61">
        <f>+J366</f>
        <v>167558</v>
      </c>
    </row>
    <row r="7" spans="1:10" ht="15">
      <c r="A7" s="65"/>
      <c r="B7" s="65"/>
      <c r="C7" s="65"/>
      <c r="D7" s="65"/>
      <c r="E7" s="65"/>
      <c r="F7" s="65"/>
      <c r="G7" s="61"/>
      <c r="H7" s="61"/>
      <c r="I7" s="61"/>
      <c r="J7" s="61"/>
    </row>
    <row r="8" spans="1:10" ht="15">
      <c r="A8" s="65" t="s">
        <v>1918</v>
      </c>
      <c r="B8" s="65" t="s">
        <v>1919</v>
      </c>
      <c r="C8" s="65"/>
      <c r="D8" s="65"/>
      <c r="E8" s="65"/>
      <c r="F8" s="65"/>
      <c r="G8" s="61"/>
      <c r="H8" s="61"/>
      <c r="I8" s="61"/>
      <c r="J8" s="61">
        <f>+J527</f>
        <v>197361</v>
      </c>
    </row>
    <row r="9" spans="1:10" ht="15">
      <c r="A9" s="65"/>
      <c r="B9" s="65"/>
      <c r="C9" s="65"/>
      <c r="D9" s="65"/>
      <c r="E9" s="65"/>
      <c r="F9" s="65"/>
      <c r="G9" s="61"/>
      <c r="H9" s="61"/>
      <c r="I9" s="61"/>
      <c r="J9" s="61"/>
    </row>
    <row r="10" spans="1:10" ht="15">
      <c r="A10" s="65" t="s">
        <v>1920</v>
      </c>
      <c r="B10" s="65" t="s">
        <v>1921</v>
      </c>
      <c r="C10" s="65"/>
      <c r="D10" s="65"/>
      <c r="E10" s="65"/>
      <c r="F10" s="65"/>
      <c r="G10" s="61"/>
      <c r="H10" s="61"/>
      <c r="I10" s="61"/>
      <c r="J10" s="61">
        <f>+J577</f>
        <v>32700</v>
      </c>
    </row>
    <row r="11" spans="1:10" ht="15">
      <c r="A11" s="65"/>
      <c r="B11" s="65"/>
      <c r="C11" s="65"/>
      <c r="D11" s="65"/>
      <c r="E11" s="65"/>
      <c r="F11" s="65"/>
      <c r="G11" s="61"/>
      <c r="H11" s="61"/>
      <c r="I11" s="61"/>
      <c r="J11" s="61"/>
    </row>
    <row r="12" spans="1:10" ht="15.75" thickBot="1">
      <c r="A12" s="65"/>
      <c r="B12" s="65"/>
      <c r="C12" s="65"/>
      <c r="D12" s="65"/>
      <c r="E12" s="65"/>
      <c r="F12" s="65"/>
      <c r="G12" s="61"/>
      <c r="H12" s="61"/>
      <c r="I12" s="61"/>
      <c r="J12" s="61"/>
    </row>
    <row r="13" spans="1:10" ht="15">
      <c r="A13" s="65"/>
      <c r="B13" s="65" t="s">
        <v>1922</v>
      </c>
      <c r="C13" s="65"/>
      <c r="D13" s="84"/>
      <c r="E13" s="84"/>
      <c r="F13" s="84"/>
      <c r="G13" s="85"/>
      <c r="H13" s="85"/>
      <c r="I13" s="85"/>
      <c r="J13" s="85">
        <f>SUM(J4:J12)</f>
        <v>533720</v>
      </c>
    </row>
    <row r="14" spans="1:10" ht="15" thickBot="1">
      <c r="A14" s="86"/>
      <c r="B14" s="86"/>
      <c r="C14" s="86"/>
      <c r="D14" s="86"/>
      <c r="E14" s="86"/>
      <c r="F14" s="86"/>
      <c r="G14" s="87"/>
      <c r="H14" s="87"/>
      <c r="I14" s="87"/>
      <c r="J14" s="87"/>
    </row>
    <row r="16" spans="1:10" ht="15">
      <c r="A16" s="65" t="s">
        <v>1768</v>
      </c>
    </row>
    <row r="18" spans="1:11" ht="15">
      <c r="A18" s="65" t="s">
        <v>1914</v>
      </c>
      <c r="B18" s="65" t="s">
        <v>1769</v>
      </c>
      <c r="C18" s="65"/>
    </row>
    <row r="20" spans="1:11">
      <c r="A20" s="81" t="s">
        <v>287</v>
      </c>
      <c r="B20" s="81" t="s">
        <v>1770</v>
      </c>
    </row>
    <row r="21" spans="1:11">
      <c r="B21" s="81" t="s">
        <v>1771</v>
      </c>
    </row>
    <row r="22" spans="1:11">
      <c r="B22" s="81" t="s">
        <v>1772</v>
      </c>
    </row>
    <row r="24" spans="1:11">
      <c r="B24" s="81" t="s">
        <v>1773</v>
      </c>
      <c r="G24" s="83" t="s">
        <v>302</v>
      </c>
      <c r="H24" s="82">
        <v>3</v>
      </c>
      <c r="I24" s="82">
        <v>490</v>
      </c>
      <c r="J24" s="82">
        <f>+H24*I24</f>
        <v>1470</v>
      </c>
      <c r="K24" s="117">
        <v>490</v>
      </c>
    </row>
    <row r="25" spans="1:11">
      <c r="B25" s="81" t="s">
        <v>1774</v>
      </c>
      <c r="G25" s="83" t="s">
        <v>302</v>
      </c>
      <c r="H25" s="82">
        <v>1</v>
      </c>
      <c r="I25" s="82">
        <v>545</v>
      </c>
      <c r="J25" s="82">
        <f t="shared" ref="J25:J39" si="0">+H25*I25</f>
        <v>545</v>
      </c>
      <c r="K25" s="117">
        <v>545</v>
      </c>
    </row>
    <row r="26" spans="1:11">
      <c r="B26" s="81" t="s">
        <v>1775</v>
      </c>
      <c r="G26" s="83" t="s">
        <v>302</v>
      </c>
      <c r="H26" s="82">
        <v>4</v>
      </c>
      <c r="I26" s="82">
        <v>655</v>
      </c>
      <c r="J26" s="82">
        <f t="shared" si="0"/>
        <v>2620</v>
      </c>
      <c r="K26" s="117">
        <v>655</v>
      </c>
    </row>
    <row r="27" spans="1:11">
      <c r="B27" s="81" t="s">
        <v>1462</v>
      </c>
      <c r="G27" s="83" t="s">
        <v>302</v>
      </c>
      <c r="H27" s="82">
        <v>6</v>
      </c>
      <c r="I27" s="82">
        <v>710</v>
      </c>
      <c r="J27" s="82">
        <f t="shared" si="0"/>
        <v>4260</v>
      </c>
      <c r="K27" s="117">
        <v>710</v>
      </c>
    </row>
    <row r="28" spans="1:11">
      <c r="B28" s="81" t="s">
        <v>1463</v>
      </c>
      <c r="G28" s="83" t="s">
        <v>302</v>
      </c>
      <c r="H28" s="82">
        <v>6</v>
      </c>
      <c r="I28" s="82">
        <v>765</v>
      </c>
      <c r="J28" s="82">
        <f t="shared" si="0"/>
        <v>4590</v>
      </c>
      <c r="K28" s="117">
        <v>765</v>
      </c>
    </row>
    <row r="29" spans="1:11">
      <c r="B29" s="81" t="s">
        <v>1464</v>
      </c>
      <c r="G29" s="83" t="s">
        <v>302</v>
      </c>
      <c r="H29" s="82">
        <v>4</v>
      </c>
      <c r="I29" s="82">
        <v>820</v>
      </c>
      <c r="J29" s="82">
        <f t="shared" si="0"/>
        <v>3280</v>
      </c>
      <c r="K29" s="117">
        <v>820</v>
      </c>
    </row>
    <row r="30" spans="1:11">
      <c r="B30" s="81" t="s">
        <v>610</v>
      </c>
      <c r="G30" s="83" t="s">
        <v>302</v>
      </c>
      <c r="H30" s="82">
        <v>7</v>
      </c>
      <c r="I30" s="82">
        <v>875</v>
      </c>
      <c r="J30" s="82">
        <f t="shared" si="0"/>
        <v>6125</v>
      </c>
      <c r="K30" s="117">
        <v>875</v>
      </c>
    </row>
    <row r="31" spans="1:11">
      <c r="B31" s="81" t="s">
        <v>611</v>
      </c>
      <c r="G31" s="83" t="s">
        <v>302</v>
      </c>
      <c r="H31" s="82">
        <v>6</v>
      </c>
      <c r="I31" s="82">
        <v>930</v>
      </c>
      <c r="J31" s="82">
        <f t="shared" si="0"/>
        <v>5580</v>
      </c>
      <c r="K31" s="117">
        <v>930</v>
      </c>
    </row>
    <row r="32" spans="1:11">
      <c r="B32" s="81" t="s">
        <v>612</v>
      </c>
      <c r="G32" s="83" t="s">
        <v>302</v>
      </c>
      <c r="H32" s="82">
        <v>6</v>
      </c>
      <c r="I32" s="82">
        <v>985</v>
      </c>
      <c r="J32" s="82">
        <f t="shared" si="0"/>
        <v>5910</v>
      </c>
      <c r="K32" s="117">
        <v>985</v>
      </c>
    </row>
    <row r="33" spans="1:11">
      <c r="B33" s="81" t="s">
        <v>613</v>
      </c>
      <c r="G33" s="83" t="s">
        <v>302</v>
      </c>
      <c r="H33" s="82">
        <v>6</v>
      </c>
      <c r="I33" s="82">
        <v>1040</v>
      </c>
      <c r="J33" s="82">
        <f t="shared" si="0"/>
        <v>6240</v>
      </c>
      <c r="K33" s="117">
        <v>1040</v>
      </c>
    </row>
    <row r="34" spans="1:11">
      <c r="B34" s="81" t="s">
        <v>614</v>
      </c>
      <c r="G34" s="83" t="s">
        <v>302</v>
      </c>
      <c r="H34" s="82">
        <v>2</v>
      </c>
      <c r="I34" s="82">
        <v>1095</v>
      </c>
      <c r="J34" s="82">
        <f t="shared" si="0"/>
        <v>2190</v>
      </c>
      <c r="K34" s="117">
        <v>1095</v>
      </c>
    </row>
    <row r="35" spans="1:11">
      <c r="B35" s="81" t="s">
        <v>615</v>
      </c>
      <c r="G35" s="83" t="s">
        <v>302</v>
      </c>
      <c r="H35" s="82">
        <v>3</v>
      </c>
      <c r="I35" s="82">
        <v>1150</v>
      </c>
      <c r="J35" s="82">
        <f t="shared" si="0"/>
        <v>3450</v>
      </c>
      <c r="K35" s="117">
        <v>1150</v>
      </c>
    </row>
    <row r="36" spans="1:11">
      <c r="B36" s="81" t="s">
        <v>616</v>
      </c>
      <c r="G36" s="83" t="s">
        <v>302</v>
      </c>
      <c r="H36" s="82">
        <v>1</v>
      </c>
      <c r="I36" s="82">
        <v>1260</v>
      </c>
      <c r="J36" s="82">
        <f t="shared" si="0"/>
        <v>1260</v>
      </c>
      <c r="K36" s="117">
        <v>1260</v>
      </c>
    </row>
    <row r="37" spans="1:11">
      <c r="B37" s="81" t="s">
        <v>1066</v>
      </c>
      <c r="G37" s="83" t="s">
        <v>302</v>
      </c>
      <c r="H37" s="82">
        <v>1</v>
      </c>
      <c r="I37" s="82">
        <v>1315</v>
      </c>
      <c r="J37" s="82">
        <f t="shared" si="0"/>
        <v>1315</v>
      </c>
      <c r="K37" s="117">
        <v>1315</v>
      </c>
    </row>
    <row r="38" spans="1:11">
      <c r="B38" s="81" t="s">
        <v>1067</v>
      </c>
      <c r="G38" s="83" t="s">
        <v>302</v>
      </c>
      <c r="H38" s="82">
        <v>1</v>
      </c>
      <c r="I38" s="82">
        <v>1370</v>
      </c>
      <c r="J38" s="82">
        <f t="shared" si="0"/>
        <v>1370</v>
      </c>
      <c r="K38" s="117">
        <v>1370</v>
      </c>
    </row>
    <row r="39" spans="1:11">
      <c r="B39" s="81" t="s">
        <v>1068</v>
      </c>
      <c r="G39" s="83" t="s">
        <v>302</v>
      </c>
      <c r="H39" s="82">
        <v>1</v>
      </c>
      <c r="I39" s="82">
        <v>1425</v>
      </c>
      <c r="J39" s="82">
        <f t="shared" si="0"/>
        <v>1425</v>
      </c>
      <c r="K39" s="117">
        <v>1425</v>
      </c>
    </row>
    <row r="40" spans="1:11">
      <c r="G40" s="83"/>
      <c r="K40" s="117"/>
    </row>
    <row r="41" spans="1:11">
      <c r="A41" s="81" t="s">
        <v>290</v>
      </c>
      <c r="B41" s="81" t="s">
        <v>1069</v>
      </c>
      <c r="G41" s="83"/>
      <c r="K41" s="117"/>
    </row>
    <row r="42" spans="1:11">
      <c r="B42" s="81" t="s">
        <v>1771</v>
      </c>
      <c r="G42" s="83"/>
      <c r="K42" s="117"/>
    </row>
    <row r="43" spans="1:11">
      <c r="B43" s="81" t="s">
        <v>1772</v>
      </c>
      <c r="G43" s="83"/>
      <c r="K43" s="117"/>
    </row>
    <row r="44" spans="1:11">
      <c r="G44" s="83"/>
      <c r="K44" s="117"/>
    </row>
    <row r="45" spans="1:11">
      <c r="B45" s="81" t="s">
        <v>1982</v>
      </c>
      <c r="C45" s="81" t="s">
        <v>1983</v>
      </c>
      <c r="G45" s="83" t="s">
        <v>302</v>
      </c>
      <c r="H45" s="82">
        <v>1</v>
      </c>
      <c r="I45" s="82">
        <v>945</v>
      </c>
      <c r="J45" s="82">
        <f>+H45*I45</f>
        <v>945</v>
      </c>
      <c r="K45" s="117">
        <v>945</v>
      </c>
    </row>
    <row r="46" spans="1:11">
      <c r="B46" s="81" t="s">
        <v>1462</v>
      </c>
      <c r="C46" s="81" t="s">
        <v>1984</v>
      </c>
      <c r="G46" s="83" t="s">
        <v>302</v>
      </c>
      <c r="H46" s="82">
        <v>2</v>
      </c>
      <c r="I46" s="82">
        <v>1350</v>
      </c>
      <c r="J46" s="82">
        <f>+H46*I46</f>
        <v>2700</v>
      </c>
      <c r="K46" s="117">
        <v>1350</v>
      </c>
    </row>
    <row r="47" spans="1:11">
      <c r="G47" s="83"/>
      <c r="K47" s="117"/>
    </row>
    <row r="48" spans="1:11">
      <c r="A48" s="81" t="s">
        <v>300</v>
      </c>
      <c r="B48" s="81" t="s">
        <v>1985</v>
      </c>
      <c r="G48" s="83"/>
      <c r="K48" s="117"/>
    </row>
    <row r="49" spans="1:11">
      <c r="G49" s="83" t="s">
        <v>302</v>
      </c>
      <c r="H49" s="82">
        <v>125</v>
      </c>
      <c r="I49" s="82">
        <v>16</v>
      </c>
      <c r="J49" s="82">
        <f>+H49*I49</f>
        <v>2000</v>
      </c>
      <c r="K49" s="117">
        <v>16</v>
      </c>
    </row>
    <row r="50" spans="1:11">
      <c r="G50" s="83"/>
      <c r="K50" s="117"/>
    </row>
    <row r="51" spans="1:11">
      <c r="A51" s="81" t="s">
        <v>301</v>
      </c>
      <c r="B51" s="81" t="s">
        <v>1986</v>
      </c>
      <c r="G51" s="83"/>
      <c r="K51" s="117"/>
    </row>
    <row r="52" spans="1:11">
      <c r="G52" s="83" t="s">
        <v>302</v>
      </c>
      <c r="H52" s="82">
        <v>125</v>
      </c>
      <c r="I52" s="82">
        <v>16</v>
      </c>
      <c r="J52" s="82">
        <f>+H52*I52</f>
        <v>2000</v>
      </c>
      <c r="K52" s="117">
        <v>16</v>
      </c>
    </row>
    <row r="53" spans="1:11">
      <c r="G53" s="83"/>
      <c r="K53" s="117"/>
    </row>
    <row r="54" spans="1:11">
      <c r="A54" s="81" t="s">
        <v>305</v>
      </c>
      <c r="B54" s="81" t="s">
        <v>1987</v>
      </c>
      <c r="G54" s="83" t="s">
        <v>302</v>
      </c>
      <c r="H54" s="82">
        <v>125</v>
      </c>
      <c r="I54" s="82">
        <v>8</v>
      </c>
      <c r="J54" s="82">
        <f>+H54*I54</f>
        <v>1000</v>
      </c>
      <c r="K54" s="117">
        <v>8</v>
      </c>
    </row>
    <row r="55" spans="1:11">
      <c r="G55" s="83"/>
      <c r="K55" s="117"/>
    </row>
    <row r="56" spans="1:11">
      <c r="A56" s="81" t="s">
        <v>1501</v>
      </c>
      <c r="B56" s="81" t="s">
        <v>1988</v>
      </c>
      <c r="G56" s="83"/>
      <c r="K56" s="117"/>
    </row>
    <row r="57" spans="1:11">
      <c r="G57" s="83" t="s">
        <v>302</v>
      </c>
      <c r="H57" s="82">
        <v>65</v>
      </c>
      <c r="I57" s="82">
        <v>12</v>
      </c>
      <c r="J57" s="82">
        <f>+H57*I57</f>
        <v>780</v>
      </c>
      <c r="K57" s="117">
        <v>12</v>
      </c>
    </row>
    <row r="58" spans="1:11">
      <c r="K58" s="117"/>
    </row>
    <row r="59" spans="1:11" ht="31.5" customHeight="1">
      <c r="A59" s="81" t="s">
        <v>1502</v>
      </c>
      <c r="B59" s="1360" t="s">
        <v>621</v>
      </c>
      <c r="C59" s="1360"/>
      <c r="D59" s="1360"/>
      <c r="E59" s="1360"/>
      <c r="F59" s="1360"/>
      <c r="K59" s="117"/>
    </row>
    <row r="60" spans="1:11" ht="33" customHeight="1">
      <c r="B60" s="1360" t="s">
        <v>622</v>
      </c>
      <c r="C60" s="1360"/>
      <c r="D60" s="1360"/>
      <c r="E60" s="1360"/>
      <c r="F60" s="1360"/>
      <c r="K60" s="117"/>
    </row>
    <row r="61" spans="1:11">
      <c r="A61" s="81" t="s">
        <v>623</v>
      </c>
      <c r="K61" s="117"/>
    </row>
    <row r="62" spans="1:11">
      <c r="G62" s="83" t="s">
        <v>302</v>
      </c>
      <c r="H62" s="82">
        <v>61</v>
      </c>
      <c r="I62" s="82">
        <v>300</v>
      </c>
      <c r="J62" s="82">
        <f>+H62*I62</f>
        <v>18300</v>
      </c>
      <c r="K62" s="117">
        <v>300</v>
      </c>
    </row>
    <row r="63" spans="1:11">
      <c r="K63" s="117"/>
    </row>
    <row r="64" spans="1:11">
      <c r="A64" s="81" t="s">
        <v>1506</v>
      </c>
      <c r="B64" s="81" t="s">
        <v>624</v>
      </c>
      <c r="K64" s="117"/>
    </row>
    <row r="65" spans="1:11">
      <c r="G65" s="82" t="s">
        <v>302</v>
      </c>
      <c r="H65" s="82">
        <v>61</v>
      </c>
      <c r="I65" s="82">
        <v>12</v>
      </c>
      <c r="J65" s="82">
        <f>+H65*I65</f>
        <v>732</v>
      </c>
      <c r="K65" s="117">
        <v>12</v>
      </c>
    </row>
    <row r="66" spans="1:11">
      <c r="K66" s="117"/>
    </row>
    <row r="67" spans="1:11">
      <c r="A67" s="81" t="s">
        <v>979</v>
      </c>
      <c r="B67" s="81" t="s">
        <v>1534</v>
      </c>
      <c r="K67" s="117"/>
    </row>
    <row r="68" spans="1:11">
      <c r="B68" s="81" t="s">
        <v>790</v>
      </c>
      <c r="K68" s="117"/>
    </row>
    <row r="69" spans="1:11">
      <c r="B69" s="81" t="s">
        <v>791</v>
      </c>
      <c r="K69" s="117"/>
    </row>
    <row r="70" spans="1:11">
      <c r="B70" s="81" t="s">
        <v>792</v>
      </c>
      <c r="K70" s="117"/>
    </row>
    <row r="71" spans="1:11">
      <c r="A71" s="81" t="s">
        <v>793</v>
      </c>
      <c r="K71" s="117"/>
    </row>
    <row r="72" spans="1:11">
      <c r="A72" s="81" t="s">
        <v>794</v>
      </c>
      <c r="K72" s="117"/>
    </row>
    <row r="73" spans="1:11">
      <c r="A73" s="81" t="s">
        <v>738</v>
      </c>
      <c r="K73" s="117"/>
    </row>
    <row r="74" spans="1:11">
      <c r="A74" s="81" t="s">
        <v>695</v>
      </c>
      <c r="K74" s="117"/>
    </row>
    <row r="75" spans="1:11">
      <c r="B75" s="81" t="s">
        <v>696</v>
      </c>
      <c r="K75" s="117"/>
    </row>
    <row r="76" spans="1:11">
      <c r="B76" s="81" t="s">
        <v>697</v>
      </c>
      <c r="D76" s="81" t="s">
        <v>698</v>
      </c>
      <c r="G76" s="82" t="s">
        <v>54</v>
      </c>
      <c r="H76" s="82">
        <v>1</v>
      </c>
      <c r="I76" s="82">
        <v>750</v>
      </c>
      <c r="J76" s="82">
        <f>+H76*I76</f>
        <v>750</v>
      </c>
      <c r="K76" s="117">
        <v>750</v>
      </c>
    </row>
    <row r="77" spans="1:11">
      <c r="B77" s="81" t="s">
        <v>699</v>
      </c>
      <c r="D77" s="81" t="s">
        <v>700</v>
      </c>
      <c r="G77" s="82" t="s">
        <v>54</v>
      </c>
      <c r="H77" s="82">
        <v>2</v>
      </c>
      <c r="I77" s="82">
        <v>1130</v>
      </c>
      <c r="J77" s="82">
        <f>+H77*I77</f>
        <v>2260</v>
      </c>
      <c r="K77" s="117">
        <v>1130</v>
      </c>
    </row>
    <row r="78" spans="1:11">
      <c r="B78" s="81" t="s">
        <v>701</v>
      </c>
      <c r="D78" s="81" t="s">
        <v>700</v>
      </c>
      <c r="G78" s="82" t="s">
        <v>54</v>
      </c>
      <c r="H78" s="82">
        <v>2</v>
      </c>
      <c r="I78" s="82">
        <v>1580</v>
      </c>
      <c r="J78" s="82">
        <f>+H78*I78</f>
        <v>3160</v>
      </c>
      <c r="K78" s="117">
        <v>1580</v>
      </c>
    </row>
    <row r="79" spans="1:11">
      <c r="K79" s="117"/>
    </row>
    <row r="80" spans="1:11">
      <c r="A80" s="81" t="s">
        <v>680</v>
      </c>
      <c r="B80" s="81" t="s">
        <v>702</v>
      </c>
      <c r="K80" s="117"/>
    </row>
    <row r="81" spans="1:11">
      <c r="B81" s="81" t="s">
        <v>703</v>
      </c>
      <c r="K81" s="117"/>
    </row>
    <row r="82" spans="1:11">
      <c r="G82" s="82" t="s">
        <v>302</v>
      </c>
      <c r="H82" s="82">
        <v>16</v>
      </c>
      <c r="I82" s="82">
        <v>44</v>
      </c>
      <c r="J82" s="82">
        <f>+H82*I82</f>
        <v>704</v>
      </c>
      <c r="K82" s="117">
        <v>44</v>
      </c>
    </row>
    <row r="83" spans="1:11">
      <c r="K83" s="117"/>
    </row>
    <row r="84" spans="1:11">
      <c r="A84" s="81" t="s">
        <v>681</v>
      </c>
      <c r="B84" s="81" t="s">
        <v>634</v>
      </c>
      <c r="K84" s="117"/>
    </row>
    <row r="85" spans="1:11">
      <c r="K85" s="117"/>
    </row>
    <row r="86" spans="1:11">
      <c r="G86" s="82" t="s">
        <v>302</v>
      </c>
      <c r="H86" s="82">
        <v>61</v>
      </c>
      <c r="I86" s="82">
        <v>22</v>
      </c>
      <c r="J86" s="82">
        <f>+H86*I86</f>
        <v>1342</v>
      </c>
      <c r="K86" s="117">
        <v>22</v>
      </c>
    </row>
    <row r="87" spans="1:11">
      <c r="K87" s="117"/>
    </row>
    <row r="88" spans="1:11">
      <c r="A88" s="81" t="s">
        <v>868</v>
      </c>
      <c r="B88" s="81" t="s">
        <v>635</v>
      </c>
      <c r="K88" s="117"/>
    </row>
    <row r="89" spans="1:11">
      <c r="K89" s="117"/>
    </row>
    <row r="90" spans="1:11">
      <c r="B90" s="81" t="s">
        <v>636</v>
      </c>
      <c r="G90" s="82" t="s">
        <v>1132</v>
      </c>
      <c r="H90" s="82">
        <v>543</v>
      </c>
      <c r="I90" s="82">
        <v>24</v>
      </c>
      <c r="J90" s="82">
        <f>+H90*I90</f>
        <v>13032</v>
      </c>
      <c r="K90" s="117">
        <v>24</v>
      </c>
    </row>
    <row r="91" spans="1:11">
      <c r="K91" s="117"/>
    </row>
    <row r="92" spans="1:11">
      <c r="K92" s="117"/>
    </row>
    <row r="93" spans="1:11">
      <c r="A93" s="81" t="s">
        <v>1338</v>
      </c>
      <c r="B93" s="81" t="s">
        <v>637</v>
      </c>
      <c r="K93" s="117"/>
    </row>
    <row r="94" spans="1:11">
      <c r="B94" s="81" t="s">
        <v>638</v>
      </c>
      <c r="K94" s="117"/>
    </row>
    <row r="95" spans="1:11">
      <c r="K95" s="117"/>
    </row>
    <row r="96" spans="1:11">
      <c r="B96" s="81" t="s">
        <v>639</v>
      </c>
      <c r="C96" s="81" t="s">
        <v>640</v>
      </c>
      <c r="G96" s="82" t="s">
        <v>1132</v>
      </c>
      <c r="H96" s="82">
        <v>18</v>
      </c>
      <c r="I96" s="82">
        <v>35</v>
      </c>
      <c r="J96" s="82">
        <f>+H96*I96</f>
        <v>630</v>
      </c>
      <c r="K96" s="117">
        <v>35</v>
      </c>
    </row>
    <row r="97" spans="1:11">
      <c r="B97" s="81" t="s">
        <v>641</v>
      </c>
      <c r="C97" s="81" t="s">
        <v>640</v>
      </c>
      <c r="G97" s="82" t="s">
        <v>1132</v>
      </c>
      <c r="H97" s="82">
        <v>25</v>
      </c>
      <c r="I97" s="82">
        <v>40</v>
      </c>
      <c r="J97" s="82">
        <f>+H97*I97</f>
        <v>1000</v>
      </c>
      <c r="K97" s="117">
        <v>40</v>
      </c>
    </row>
    <row r="98" spans="1:11">
      <c r="B98" s="81" t="s">
        <v>642</v>
      </c>
      <c r="C98" s="81" t="s">
        <v>640</v>
      </c>
      <c r="G98" s="82" t="s">
        <v>1132</v>
      </c>
      <c r="H98" s="82">
        <v>74</v>
      </c>
      <c r="I98" s="82">
        <v>45</v>
      </c>
      <c r="J98" s="82">
        <f>+H98*I98</f>
        <v>3330</v>
      </c>
      <c r="K98" s="117">
        <v>45</v>
      </c>
    </row>
    <row r="99" spans="1:11">
      <c r="B99" s="81" t="s">
        <v>643</v>
      </c>
      <c r="G99" s="82" t="s">
        <v>1132</v>
      </c>
      <c r="H99" s="82">
        <v>81</v>
      </c>
      <c r="I99" s="82">
        <v>85</v>
      </c>
      <c r="J99" s="82">
        <f>+H99*I99</f>
        <v>6885</v>
      </c>
      <c r="K99" s="117">
        <v>85</v>
      </c>
    </row>
    <row r="100" spans="1:11">
      <c r="B100" s="81" t="s">
        <v>644</v>
      </c>
      <c r="G100" s="82" t="s">
        <v>1132</v>
      </c>
      <c r="H100" s="82">
        <v>75</v>
      </c>
      <c r="I100" s="82">
        <v>140</v>
      </c>
      <c r="J100" s="82">
        <f>+H100*I100</f>
        <v>10500</v>
      </c>
      <c r="K100" s="117">
        <v>140</v>
      </c>
    </row>
    <row r="101" spans="1:11">
      <c r="K101" s="117"/>
    </row>
    <row r="102" spans="1:11">
      <c r="A102" s="81" t="s">
        <v>885</v>
      </c>
      <c r="B102" s="81" t="s">
        <v>645</v>
      </c>
      <c r="K102" s="117"/>
    </row>
    <row r="103" spans="1:11">
      <c r="B103" s="81" t="s">
        <v>646</v>
      </c>
      <c r="K103" s="117"/>
    </row>
    <row r="104" spans="1:11">
      <c r="B104" s="81" t="s">
        <v>647</v>
      </c>
      <c r="K104" s="117"/>
    </row>
    <row r="105" spans="1:11">
      <c r="B105" s="81" t="s">
        <v>625</v>
      </c>
      <c r="K105" s="117"/>
    </row>
    <row r="106" spans="1:11">
      <c r="K106" s="117"/>
    </row>
    <row r="107" spans="1:11">
      <c r="B107" s="81" t="s">
        <v>639</v>
      </c>
      <c r="C107" s="81" t="s">
        <v>640</v>
      </c>
      <c r="G107" s="82" t="s">
        <v>1132</v>
      </c>
      <c r="H107" s="82">
        <v>18</v>
      </c>
      <c r="I107" s="82">
        <v>16</v>
      </c>
      <c r="J107" s="82">
        <f>+H107*I107</f>
        <v>288</v>
      </c>
      <c r="K107" s="117">
        <v>16</v>
      </c>
    </row>
    <row r="108" spans="1:11">
      <c r="B108" s="81" t="s">
        <v>641</v>
      </c>
      <c r="C108" s="81" t="s">
        <v>640</v>
      </c>
      <c r="G108" s="82" t="s">
        <v>1132</v>
      </c>
      <c r="H108" s="82">
        <v>25</v>
      </c>
      <c r="I108" s="82">
        <v>18</v>
      </c>
      <c r="J108" s="82">
        <f>+H108*I108</f>
        <v>450</v>
      </c>
      <c r="K108" s="117">
        <v>18</v>
      </c>
    </row>
    <row r="109" spans="1:11">
      <c r="B109" s="81" t="s">
        <v>642</v>
      </c>
      <c r="C109" s="81" t="s">
        <v>640</v>
      </c>
      <c r="G109" s="82" t="s">
        <v>1132</v>
      </c>
      <c r="H109" s="82">
        <v>74</v>
      </c>
      <c r="I109" s="82">
        <v>20</v>
      </c>
      <c r="J109" s="82">
        <f>+H109*I109</f>
        <v>1480</v>
      </c>
      <c r="K109" s="117">
        <v>20</v>
      </c>
    </row>
    <row r="110" spans="1:11">
      <c r="B110" s="81" t="s">
        <v>643</v>
      </c>
      <c r="G110" s="82" t="s">
        <v>1132</v>
      </c>
      <c r="H110" s="82">
        <v>77</v>
      </c>
      <c r="I110" s="82">
        <v>26</v>
      </c>
      <c r="J110" s="82">
        <f>+H110*I110</f>
        <v>2002</v>
      </c>
      <c r="K110" s="117">
        <v>26</v>
      </c>
    </row>
    <row r="111" spans="1:11">
      <c r="B111" s="81" t="s">
        <v>644</v>
      </c>
      <c r="D111" s="81" t="s">
        <v>1707</v>
      </c>
      <c r="G111" s="82" t="s">
        <v>1132</v>
      </c>
      <c r="H111" s="82">
        <v>70</v>
      </c>
      <c r="I111" s="82">
        <v>42</v>
      </c>
      <c r="J111" s="82">
        <f>+H111*I111</f>
        <v>2940</v>
      </c>
      <c r="K111" s="117">
        <v>42</v>
      </c>
    </row>
    <row r="112" spans="1:11">
      <c r="K112" s="117"/>
    </row>
    <row r="113" spans="1:11">
      <c r="A113" s="81" t="s">
        <v>888</v>
      </c>
      <c r="B113" s="81" t="s">
        <v>645</v>
      </c>
      <c r="K113" s="117"/>
    </row>
    <row r="114" spans="1:11">
      <c r="B114" s="81" t="s">
        <v>626</v>
      </c>
      <c r="K114" s="117"/>
    </row>
    <row r="115" spans="1:11">
      <c r="B115" s="81" t="s">
        <v>627</v>
      </c>
      <c r="K115" s="117"/>
    </row>
    <row r="116" spans="1:11">
      <c r="K116" s="117"/>
    </row>
    <row r="117" spans="1:11">
      <c r="B117" s="81" t="s">
        <v>643</v>
      </c>
      <c r="G117" s="82" t="s">
        <v>1132</v>
      </c>
      <c r="H117" s="82">
        <v>10</v>
      </c>
      <c r="I117" s="82">
        <v>100</v>
      </c>
      <c r="J117" s="82">
        <f>+H117*I117</f>
        <v>1000</v>
      </c>
      <c r="K117" s="117">
        <v>100</v>
      </c>
    </row>
    <row r="118" spans="1:11">
      <c r="B118" s="81" t="s">
        <v>644</v>
      </c>
      <c r="G118" s="82" t="s">
        <v>1132</v>
      </c>
      <c r="H118" s="82">
        <v>10</v>
      </c>
      <c r="I118" s="82">
        <v>120</v>
      </c>
      <c r="J118" s="82">
        <f>+H118*I118</f>
        <v>1200</v>
      </c>
      <c r="K118" s="117">
        <v>120</v>
      </c>
    </row>
    <row r="119" spans="1:11">
      <c r="K119" s="117"/>
    </row>
    <row r="120" spans="1:11">
      <c r="A120" s="81" t="s">
        <v>422</v>
      </c>
      <c r="B120" s="81" t="s">
        <v>628</v>
      </c>
      <c r="K120" s="117"/>
    </row>
    <row r="121" spans="1:11">
      <c r="A121" s="81" t="s">
        <v>629</v>
      </c>
      <c r="K121" s="117"/>
    </row>
    <row r="122" spans="1:11">
      <c r="A122" s="81" t="s">
        <v>630</v>
      </c>
      <c r="K122" s="117"/>
    </row>
    <row r="123" spans="1:11">
      <c r="A123" s="81" t="s">
        <v>1707</v>
      </c>
      <c r="K123" s="117"/>
    </row>
    <row r="124" spans="1:11">
      <c r="B124" s="81" t="s">
        <v>631</v>
      </c>
      <c r="C124" s="81" t="s">
        <v>632</v>
      </c>
      <c r="D124" s="81" t="s">
        <v>1984</v>
      </c>
      <c r="G124" s="82" t="s">
        <v>302</v>
      </c>
      <c r="H124" s="82">
        <v>2</v>
      </c>
      <c r="I124" s="82">
        <v>50</v>
      </c>
      <c r="J124" s="82">
        <f>+H124*I124</f>
        <v>100</v>
      </c>
      <c r="K124" s="117">
        <v>50</v>
      </c>
    </row>
    <row r="125" spans="1:11">
      <c r="B125" s="81" t="s">
        <v>631</v>
      </c>
      <c r="C125" s="81" t="s">
        <v>633</v>
      </c>
      <c r="D125" s="81" t="s">
        <v>1983</v>
      </c>
      <c r="G125" s="82" t="s">
        <v>302</v>
      </c>
      <c r="H125" s="82">
        <v>1</v>
      </c>
      <c r="I125" s="82">
        <v>65</v>
      </c>
      <c r="J125" s="82">
        <f>+H125*I125</f>
        <v>65</v>
      </c>
      <c r="K125" s="117">
        <v>65</v>
      </c>
    </row>
    <row r="126" spans="1:11">
      <c r="K126" s="117"/>
    </row>
    <row r="127" spans="1:11">
      <c r="A127" s="81" t="s">
        <v>423</v>
      </c>
      <c r="B127" s="81" t="s">
        <v>1343</v>
      </c>
      <c r="K127" s="117"/>
    </row>
    <row r="128" spans="1:11">
      <c r="A128" s="81" t="s">
        <v>629</v>
      </c>
      <c r="K128" s="117"/>
    </row>
    <row r="129" spans="1:11">
      <c r="A129" s="81" t="s">
        <v>1465</v>
      </c>
      <c r="K129" s="117"/>
    </row>
    <row r="130" spans="1:11">
      <c r="A130" s="81" t="s">
        <v>1707</v>
      </c>
      <c r="K130" s="117"/>
    </row>
    <row r="131" spans="1:11">
      <c r="B131" s="81" t="s">
        <v>631</v>
      </c>
      <c r="C131" s="81" t="s">
        <v>632</v>
      </c>
      <c r="D131" s="81" t="s">
        <v>1984</v>
      </c>
      <c r="G131" s="82" t="s">
        <v>302</v>
      </c>
      <c r="H131" s="82">
        <v>2</v>
      </c>
      <c r="I131" s="82">
        <v>400</v>
      </c>
      <c r="J131" s="82">
        <f>+H131*I131</f>
        <v>800</v>
      </c>
      <c r="K131" s="117">
        <v>400</v>
      </c>
    </row>
    <row r="132" spans="1:11">
      <c r="B132" s="81" t="s">
        <v>631</v>
      </c>
      <c r="C132" s="81" t="s">
        <v>633</v>
      </c>
      <c r="D132" s="81" t="s">
        <v>1983</v>
      </c>
      <c r="G132" s="82" t="s">
        <v>302</v>
      </c>
      <c r="H132" s="82">
        <v>1</v>
      </c>
      <c r="I132" s="82">
        <v>340</v>
      </c>
      <c r="J132" s="82">
        <f>+H132*I132</f>
        <v>340</v>
      </c>
      <c r="K132" s="117">
        <v>340</v>
      </c>
    </row>
    <row r="133" spans="1:11">
      <c r="K133" s="117"/>
    </row>
    <row r="134" spans="1:11">
      <c r="A134" s="81" t="s">
        <v>424</v>
      </c>
      <c r="B134" s="81" t="s">
        <v>1466</v>
      </c>
      <c r="K134" s="117"/>
    </row>
    <row r="135" spans="1:11">
      <c r="K135" s="117"/>
    </row>
    <row r="136" spans="1:11">
      <c r="G136" s="82" t="s">
        <v>54</v>
      </c>
      <c r="H136" s="82">
        <v>3</v>
      </c>
      <c r="I136" s="82">
        <v>180</v>
      </c>
      <c r="J136" s="82">
        <f>+H136*I136</f>
        <v>540</v>
      </c>
      <c r="K136" s="117">
        <v>180</v>
      </c>
    </row>
    <row r="137" spans="1:11">
      <c r="K137" s="117"/>
    </row>
    <row r="138" spans="1:11">
      <c r="A138" s="81" t="s">
        <v>1023</v>
      </c>
      <c r="B138" s="81" t="s">
        <v>1467</v>
      </c>
      <c r="K138" s="117"/>
    </row>
    <row r="139" spans="1:11">
      <c r="A139" s="81" t="s">
        <v>1461</v>
      </c>
      <c r="K139" s="117"/>
    </row>
    <row r="140" spans="1:11">
      <c r="A140" s="81" t="s">
        <v>723</v>
      </c>
      <c r="K140" s="117"/>
    </row>
    <row r="141" spans="1:11">
      <c r="A141" s="81" t="s">
        <v>724</v>
      </c>
      <c r="K141" s="117"/>
    </row>
    <row r="142" spans="1:11">
      <c r="G142" s="82" t="s">
        <v>54</v>
      </c>
      <c r="H142" s="82">
        <v>4</v>
      </c>
      <c r="I142" s="82">
        <v>260</v>
      </c>
      <c r="J142" s="82">
        <f>+H142*I142</f>
        <v>1040</v>
      </c>
      <c r="K142" s="117">
        <v>260</v>
      </c>
    </row>
    <row r="143" spans="1:11">
      <c r="K143" s="117"/>
    </row>
    <row r="144" spans="1:11">
      <c r="A144" s="81" t="s">
        <v>1024</v>
      </c>
      <c r="B144" s="81" t="s">
        <v>725</v>
      </c>
      <c r="K144" s="117"/>
    </row>
    <row r="145" spans="1:11">
      <c r="B145" s="81" t="s">
        <v>726</v>
      </c>
      <c r="K145" s="117"/>
    </row>
    <row r="146" spans="1:11">
      <c r="K146" s="117"/>
    </row>
    <row r="147" spans="1:11">
      <c r="B147" s="81" t="s">
        <v>727</v>
      </c>
      <c r="G147" s="82" t="s">
        <v>302</v>
      </c>
      <c r="H147" s="82">
        <v>4</v>
      </c>
      <c r="I147" s="82">
        <v>44</v>
      </c>
      <c r="J147" s="82">
        <f>+H147*I147</f>
        <v>176</v>
      </c>
      <c r="K147" s="117">
        <v>44</v>
      </c>
    </row>
    <row r="148" spans="1:11" ht="15" thickBot="1">
      <c r="K148" s="117"/>
    </row>
    <row r="149" spans="1:11" ht="15">
      <c r="B149" s="88" t="s">
        <v>564</v>
      </c>
      <c r="E149" s="89"/>
      <c r="F149" s="89"/>
      <c r="G149" s="90"/>
      <c r="H149" s="91"/>
      <c r="I149" s="91"/>
      <c r="J149" s="85">
        <f>SUM(J24:J148)</f>
        <v>136101</v>
      </c>
      <c r="K149" s="118"/>
    </row>
    <row r="150" spans="1:11">
      <c r="K150" s="117"/>
    </row>
    <row r="151" spans="1:11">
      <c r="K151" s="117"/>
    </row>
    <row r="152" spans="1:11" ht="15">
      <c r="A152" s="65" t="s">
        <v>728</v>
      </c>
      <c r="B152" s="65" t="s">
        <v>729</v>
      </c>
      <c r="K152" s="117"/>
    </row>
    <row r="153" spans="1:11">
      <c r="K153" s="117"/>
    </row>
    <row r="154" spans="1:11" ht="15">
      <c r="A154" s="65" t="s">
        <v>730</v>
      </c>
      <c r="B154" s="65" t="s">
        <v>731</v>
      </c>
      <c r="K154" s="117"/>
    </row>
    <row r="155" spans="1:11">
      <c r="K155" s="117"/>
    </row>
    <row r="156" spans="1:11">
      <c r="K156" s="117"/>
    </row>
    <row r="157" spans="1:11">
      <c r="A157" s="81" t="s">
        <v>287</v>
      </c>
      <c r="B157" s="81" t="s">
        <v>732</v>
      </c>
      <c r="K157" s="117"/>
    </row>
    <row r="158" spans="1:11">
      <c r="A158" s="81" t="s">
        <v>733</v>
      </c>
      <c r="K158" s="117"/>
    </row>
    <row r="159" spans="1:11">
      <c r="A159" s="81" t="s">
        <v>734</v>
      </c>
      <c r="K159" s="117"/>
    </row>
    <row r="160" spans="1:11">
      <c r="A160" s="81" t="s">
        <v>735</v>
      </c>
      <c r="K160" s="117"/>
    </row>
    <row r="161" spans="1:11">
      <c r="K161" s="117"/>
    </row>
    <row r="162" spans="1:11">
      <c r="G162" s="82" t="s">
        <v>736</v>
      </c>
      <c r="H162" s="82">
        <v>1</v>
      </c>
      <c r="I162" s="82">
        <v>42500</v>
      </c>
      <c r="J162" s="82">
        <f>+H162*I162</f>
        <v>42500</v>
      </c>
      <c r="K162" s="117">
        <v>42500</v>
      </c>
    </row>
    <row r="163" spans="1:11">
      <c r="K163" s="117"/>
    </row>
    <row r="164" spans="1:11">
      <c r="A164" s="81" t="s">
        <v>290</v>
      </c>
      <c r="B164" s="81" t="s">
        <v>199</v>
      </c>
      <c r="K164" s="117"/>
    </row>
    <row r="165" spans="1:11">
      <c r="A165" s="81" t="s">
        <v>200</v>
      </c>
      <c r="K165" s="117"/>
    </row>
    <row r="166" spans="1:11">
      <c r="B166" s="81" t="s">
        <v>201</v>
      </c>
      <c r="K166" s="117"/>
    </row>
    <row r="167" spans="1:11">
      <c r="A167" s="81" t="s">
        <v>202</v>
      </c>
      <c r="K167" s="117"/>
    </row>
    <row r="168" spans="1:11">
      <c r="A168" s="81" t="s">
        <v>203</v>
      </c>
      <c r="K168" s="117"/>
    </row>
    <row r="169" spans="1:11">
      <c r="A169" s="81" t="s">
        <v>1367</v>
      </c>
      <c r="K169" s="117"/>
    </row>
    <row r="170" spans="1:11">
      <c r="A170" s="81" t="s">
        <v>1707</v>
      </c>
      <c r="B170" s="81" t="s">
        <v>1322</v>
      </c>
      <c r="C170" s="81" t="s">
        <v>1323</v>
      </c>
      <c r="K170" s="117"/>
    </row>
    <row r="171" spans="1:11">
      <c r="G171" s="82" t="s">
        <v>736</v>
      </c>
      <c r="H171" s="82">
        <v>1</v>
      </c>
      <c r="I171" s="82">
        <v>8900</v>
      </c>
      <c r="J171" s="82">
        <f>+H171*I171</f>
        <v>8900</v>
      </c>
      <c r="K171" s="117">
        <v>8900</v>
      </c>
    </row>
    <row r="172" spans="1:11">
      <c r="K172" s="117"/>
    </row>
    <row r="173" spans="1:11">
      <c r="A173" s="81" t="s">
        <v>301</v>
      </c>
      <c r="B173" s="81" t="s">
        <v>1324</v>
      </c>
      <c r="K173" s="117"/>
    </row>
    <row r="174" spans="1:11">
      <c r="A174" s="81" t="s">
        <v>1325</v>
      </c>
      <c r="K174" s="117"/>
    </row>
    <row r="175" spans="1:11">
      <c r="A175" s="81" t="s">
        <v>1326</v>
      </c>
      <c r="K175" s="117"/>
    </row>
    <row r="176" spans="1:11">
      <c r="A176" s="81" t="s">
        <v>1644</v>
      </c>
      <c r="K176" s="117"/>
    </row>
    <row r="177" spans="1:11">
      <c r="B177" s="81" t="s">
        <v>1645</v>
      </c>
      <c r="K177" s="117"/>
    </row>
    <row r="178" spans="1:11">
      <c r="H178" s="82">
        <v>1</v>
      </c>
      <c r="I178" s="82">
        <v>3300</v>
      </c>
      <c r="J178" s="82">
        <f>+H178*I178</f>
        <v>3300</v>
      </c>
      <c r="K178" s="117">
        <v>3300</v>
      </c>
    </row>
    <row r="179" spans="1:11">
      <c r="K179" s="117"/>
    </row>
    <row r="180" spans="1:11">
      <c r="A180" s="81" t="s">
        <v>305</v>
      </c>
      <c r="B180" s="81" t="s">
        <v>1646</v>
      </c>
      <c r="K180" s="117"/>
    </row>
    <row r="181" spans="1:11">
      <c r="A181" s="81" t="s">
        <v>1647</v>
      </c>
      <c r="K181" s="117"/>
    </row>
    <row r="182" spans="1:11">
      <c r="A182" s="81" t="s">
        <v>1648</v>
      </c>
      <c r="K182" s="117"/>
    </row>
    <row r="183" spans="1:11">
      <c r="A183" s="81" t="s">
        <v>376</v>
      </c>
      <c r="K183" s="117"/>
    </row>
    <row r="184" spans="1:11">
      <c r="A184" s="81" t="s">
        <v>377</v>
      </c>
      <c r="K184" s="117"/>
    </row>
    <row r="185" spans="1:11">
      <c r="K185" s="117"/>
    </row>
    <row r="186" spans="1:11">
      <c r="H186" s="82">
        <v>1</v>
      </c>
      <c r="I186" s="82">
        <v>3600</v>
      </c>
      <c r="J186" s="82">
        <f>+H186*I186</f>
        <v>3600</v>
      </c>
      <c r="K186" s="117">
        <v>3600</v>
      </c>
    </row>
    <row r="187" spans="1:11">
      <c r="K187" s="117"/>
    </row>
    <row r="188" spans="1:11" ht="48.75" customHeight="1">
      <c r="A188" s="81" t="s">
        <v>1501</v>
      </c>
      <c r="B188" s="1361" t="s">
        <v>378</v>
      </c>
      <c r="C188" s="1356"/>
      <c r="D188" s="1356"/>
      <c r="E188" s="1356"/>
      <c r="F188" s="1356"/>
      <c r="G188" s="1356"/>
      <c r="K188" s="117"/>
    </row>
    <row r="189" spans="1:11">
      <c r="K189" s="117"/>
    </row>
    <row r="190" spans="1:11">
      <c r="H190" s="82">
        <v>1</v>
      </c>
      <c r="I190" s="82">
        <v>38500</v>
      </c>
      <c r="J190" s="82">
        <f>+H190*I190</f>
        <v>38500</v>
      </c>
      <c r="K190" s="117">
        <v>38500</v>
      </c>
    </row>
    <row r="191" spans="1:11">
      <c r="K191" s="117"/>
    </row>
    <row r="192" spans="1:11">
      <c r="A192" s="81" t="s">
        <v>1502</v>
      </c>
      <c r="B192" s="81" t="s">
        <v>379</v>
      </c>
      <c r="K192" s="117"/>
    </row>
    <row r="193" spans="1:11">
      <c r="A193" s="81" t="s">
        <v>380</v>
      </c>
      <c r="K193" s="117"/>
    </row>
    <row r="194" spans="1:11">
      <c r="G194" s="82" t="s">
        <v>1983</v>
      </c>
      <c r="H194" s="82">
        <v>1</v>
      </c>
      <c r="I194" s="82">
        <v>310</v>
      </c>
      <c r="J194" s="82">
        <f>+H194*I194</f>
        <v>310</v>
      </c>
      <c r="K194" s="117">
        <v>310</v>
      </c>
    </row>
    <row r="195" spans="1:11">
      <c r="K195" s="117"/>
    </row>
    <row r="196" spans="1:11" ht="31.5" customHeight="1">
      <c r="A196" s="81" t="s">
        <v>1506</v>
      </c>
      <c r="B196" s="1360" t="s">
        <v>381</v>
      </c>
      <c r="C196" s="1360"/>
      <c r="D196" s="1360"/>
      <c r="E196" s="1360"/>
      <c r="F196" s="1360"/>
      <c r="K196" s="117"/>
    </row>
    <row r="197" spans="1:11">
      <c r="K197" s="117"/>
    </row>
    <row r="198" spans="1:11">
      <c r="B198" s="81" t="s">
        <v>382</v>
      </c>
      <c r="F198" s="81" t="s">
        <v>700</v>
      </c>
      <c r="H198" s="82">
        <v>2</v>
      </c>
      <c r="I198" s="82">
        <v>2300</v>
      </c>
      <c r="J198" s="82">
        <f>+H198*I198</f>
        <v>4600</v>
      </c>
      <c r="K198" s="117">
        <v>2300</v>
      </c>
    </row>
    <row r="199" spans="1:11">
      <c r="K199" s="117"/>
    </row>
    <row r="200" spans="1:11" ht="37.5" customHeight="1">
      <c r="A200" s="81" t="s">
        <v>979</v>
      </c>
      <c r="B200" s="1360" t="s">
        <v>383</v>
      </c>
      <c r="C200" s="1360"/>
      <c r="D200" s="1360"/>
      <c r="E200" s="1360"/>
      <c r="F200" s="1360"/>
      <c r="K200" s="117"/>
    </row>
    <row r="201" spans="1:11">
      <c r="K201" s="117"/>
    </row>
    <row r="202" spans="1:11">
      <c r="B202" s="81" t="s">
        <v>382</v>
      </c>
      <c r="F202" s="81" t="s">
        <v>879</v>
      </c>
      <c r="H202" s="82">
        <v>4</v>
      </c>
      <c r="I202" s="82">
        <v>1850</v>
      </c>
      <c r="J202" s="82">
        <f>+H202*I202</f>
        <v>7400</v>
      </c>
      <c r="K202" s="117">
        <v>1850</v>
      </c>
    </row>
    <row r="203" spans="1:11">
      <c r="K203" s="117"/>
    </row>
    <row r="204" spans="1:11">
      <c r="A204" s="81" t="s">
        <v>680</v>
      </c>
      <c r="B204" s="81" t="s">
        <v>880</v>
      </c>
      <c r="K204" s="117"/>
    </row>
    <row r="205" spans="1:11">
      <c r="B205" s="81" t="s">
        <v>881</v>
      </c>
      <c r="K205" s="117"/>
    </row>
    <row r="206" spans="1:11">
      <c r="K206" s="117"/>
    </row>
    <row r="207" spans="1:11">
      <c r="B207" s="81" t="s">
        <v>382</v>
      </c>
      <c r="F207" s="81" t="s">
        <v>700</v>
      </c>
      <c r="H207" s="82">
        <v>2</v>
      </c>
      <c r="I207" s="82">
        <v>1100</v>
      </c>
      <c r="J207" s="82">
        <f>+H207*I207</f>
        <v>2200</v>
      </c>
      <c r="K207" s="117">
        <v>1100</v>
      </c>
    </row>
    <row r="208" spans="1:11">
      <c r="K208" s="117"/>
    </row>
    <row r="209" spans="1:11">
      <c r="K209" s="117"/>
    </row>
    <row r="210" spans="1:11">
      <c r="A210" s="81" t="s">
        <v>681</v>
      </c>
      <c r="B210" s="81" t="s">
        <v>882</v>
      </c>
      <c r="K210" s="117"/>
    </row>
    <row r="211" spans="1:11">
      <c r="A211" s="81" t="s">
        <v>1707</v>
      </c>
      <c r="B211" s="81" t="s">
        <v>332</v>
      </c>
      <c r="K211" s="117"/>
    </row>
    <row r="212" spans="1:11">
      <c r="B212" s="81" t="s">
        <v>333</v>
      </c>
      <c r="K212" s="117"/>
    </row>
    <row r="213" spans="1:11">
      <c r="B213" s="81" t="s">
        <v>334</v>
      </c>
      <c r="K213" s="117"/>
    </row>
    <row r="214" spans="1:11">
      <c r="A214" s="81" t="s">
        <v>1707</v>
      </c>
      <c r="H214" s="82">
        <v>1</v>
      </c>
      <c r="I214" s="82">
        <v>16600</v>
      </c>
      <c r="J214" s="82">
        <f>+H214*I214</f>
        <v>16600</v>
      </c>
      <c r="K214" s="117">
        <v>16600</v>
      </c>
    </row>
    <row r="215" spans="1:11">
      <c r="K215" s="117"/>
    </row>
    <row r="216" spans="1:11">
      <c r="A216" s="81" t="s">
        <v>885</v>
      </c>
      <c r="B216" s="81" t="s">
        <v>628</v>
      </c>
      <c r="K216" s="117"/>
    </row>
    <row r="217" spans="1:11">
      <c r="A217" s="81" t="s">
        <v>629</v>
      </c>
      <c r="K217" s="117"/>
    </row>
    <row r="218" spans="1:11">
      <c r="A218" s="81" t="s">
        <v>630</v>
      </c>
      <c r="K218" s="117"/>
    </row>
    <row r="219" spans="1:11">
      <c r="A219" s="81" t="s">
        <v>1707</v>
      </c>
      <c r="K219" s="117"/>
    </row>
    <row r="220" spans="1:11">
      <c r="B220" s="81" t="s">
        <v>631</v>
      </c>
      <c r="C220" s="81" t="s">
        <v>632</v>
      </c>
      <c r="D220" s="81" t="s">
        <v>1983</v>
      </c>
      <c r="H220" s="82">
        <v>1</v>
      </c>
      <c r="I220" s="82">
        <v>50</v>
      </c>
      <c r="J220" s="82">
        <f t="shared" ref="J220:J225" si="1">+H220*I220</f>
        <v>50</v>
      </c>
      <c r="K220" s="117">
        <v>50</v>
      </c>
    </row>
    <row r="221" spans="1:11">
      <c r="B221" s="81" t="s">
        <v>631</v>
      </c>
      <c r="C221" s="81" t="s">
        <v>633</v>
      </c>
      <c r="D221" s="81" t="s">
        <v>335</v>
      </c>
      <c r="H221" s="82">
        <v>8</v>
      </c>
      <c r="I221" s="82">
        <v>65</v>
      </c>
      <c r="J221" s="82">
        <f t="shared" si="1"/>
        <v>520</v>
      </c>
      <c r="K221" s="117">
        <v>65</v>
      </c>
    </row>
    <row r="222" spans="1:11">
      <c r="B222" s="81" t="s">
        <v>631</v>
      </c>
      <c r="C222" s="81" t="s">
        <v>336</v>
      </c>
      <c r="D222" s="81" t="s">
        <v>1983</v>
      </c>
      <c r="H222" s="82">
        <v>1</v>
      </c>
      <c r="I222" s="82">
        <v>95</v>
      </c>
      <c r="J222" s="82">
        <f t="shared" si="1"/>
        <v>95</v>
      </c>
      <c r="K222" s="117">
        <v>95</v>
      </c>
    </row>
    <row r="223" spans="1:11">
      <c r="B223" s="81" t="s">
        <v>631</v>
      </c>
      <c r="C223" s="81" t="s">
        <v>337</v>
      </c>
      <c r="D223" s="81" t="s">
        <v>338</v>
      </c>
      <c r="E223" s="81" t="s">
        <v>335</v>
      </c>
      <c r="H223" s="82">
        <v>8</v>
      </c>
      <c r="I223" s="82">
        <v>130</v>
      </c>
      <c r="J223" s="82">
        <f t="shared" si="1"/>
        <v>1040</v>
      </c>
      <c r="K223" s="117">
        <v>130</v>
      </c>
    </row>
    <row r="224" spans="1:11">
      <c r="B224" s="81" t="s">
        <v>631</v>
      </c>
      <c r="C224" s="81" t="s">
        <v>339</v>
      </c>
      <c r="D224" s="81" t="s">
        <v>338</v>
      </c>
      <c r="E224" s="81" t="s">
        <v>340</v>
      </c>
      <c r="H224" s="82">
        <v>3</v>
      </c>
      <c r="I224" s="82">
        <v>150</v>
      </c>
      <c r="J224" s="82">
        <f t="shared" si="1"/>
        <v>450</v>
      </c>
      <c r="K224" s="117">
        <v>150</v>
      </c>
    </row>
    <row r="225" spans="1:11">
      <c r="B225" s="81" t="s">
        <v>631</v>
      </c>
      <c r="C225" s="81" t="s">
        <v>341</v>
      </c>
      <c r="D225" s="81" t="s">
        <v>338</v>
      </c>
      <c r="E225" s="81" t="s">
        <v>342</v>
      </c>
      <c r="H225" s="82">
        <v>5</v>
      </c>
      <c r="I225" s="82">
        <v>180</v>
      </c>
      <c r="J225" s="82">
        <f t="shared" si="1"/>
        <v>900</v>
      </c>
      <c r="K225" s="117">
        <v>180</v>
      </c>
    </row>
    <row r="226" spans="1:11">
      <c r="K226" s="117"/>
    </row>
    <row r="227" spans="1:11">
      <c r="A227" s="81" t="s">
        <v>888</v>
      </c>
      <c r="B227" s="81" t="s">
        <v>385</v>
      </c>
      <c r="K227" s="117"/>
    </row>
    <row r="228" spans="1:11">
      <c r="A228" s="81" t="s">
        <v>386</v>
      </c>
      <c r="K228" s="117"/>
    </row>
    <row r="229" spans="1:11">
      <c r="A229" s="81" t="s">
        <v>387</v>
      </c>
      <c r="K229" s="117"/>
    </row>
    <row r="230" spans="1:11">
      <c r="A230" s="81" t="s">
        <v>1707</v>
      </c>
      <c r="K230" s="117"/>
    </row>
    <row r="231" spans="1:11">
      <c r="B231" s="81" t="s">
        <v>631</v>
      </c>
      <c r="C231" s="81" t="s">
        <v>1676</v>
      </c>
      <c r="D231" s="81" t="s">
        <v>340</v>
      </c>
      <c r="H231" s="82">
        <v>3</v>
      </c>
      <c r="I231" s="82">
        <v>98</v>
      </c>
      <c r="J231" s="82">
        <f>+H231*I231</f>
        <v>294</v>
      </c>
      <c r="K231" s="117">
        <v>98</v>
      </c>
    </row>
    <row r="232" spans="1:11">
      <c r="B232" s="81" t="s">
        <v>631</v>
      </c>
      <c r="C232" s="81" t="s">
        <v>339</v>
      </c>
      <c r="D232" s="81" t="s">
        <v>338</v>
      </c>
      <c r="E232" s="81" t="s">
        <v>1983</v>
      </c>
      <c r="H232" s="82">
        <v>1</v>
      </c>
      <c r="I232" s="82">
        <v>120</v>
      </c>
      <c r="J232" s="82">
        <f>+H232*I232</f>
        <v>120</v>
      </c>
      <c r="K232" s="117">
        <v>120</v>
      </c>
    </row>
    <row r="233" spans="1:11">
      <c r="A233" s="81" t="s">
        <v>1707</v>
      </c>
      <c r="K233" s="117"/>
    </row>
    <row r="234" spans="1:11">
      <c r="A234" s="81" t="s">
        <v>422</v>
      </c>
      <c r="B234" s="81" t="s">
        <v>788</v>
      </c>
      <c r="K234" s="117"/>
    </row>
    <row r="235" spans="1:11">
      <c r="A235" s="81" t="s">
        <v>629</v>
      </c>
      <c r="K235" s="117"/>
    </row>
    <row r="236" spans="1:11">
      <c r="A236" s="81" t="s">
        <v>630</v>
      </c>
      <c r="K236" s="117"/>
    </row>
    <row r="237" spans="1:11">
      <c r="A237" s="81" t="s">
        <v>1707</v>
      </c>
      <c r="K237" s="117"/>
    </row>
    <row r="238" spans="1:11">
      <c r="B238" s="81" t="s">
        <v>631</v>
      </c>
      <c r="C238" s="81" t="s">
        <v>1676</v>
      </c>
      <c r="D238" s="81" t="s">
        <v>1984</v>
      </c>
      <c r="H238" s="82">
        <v>2</v>
      </c>
      <c r="I238" s="82">
        <v>98</v>
      </c>
      <c r="J238" s="82">
        <f>+H238*I238</f>
        <v>196</v>
      </c>
      <c r="K238" s="117">
        <v>98</v>
      </c>
    </row>
    <row r="239" spans="1:11">
      <c r="B239" s="81" t="s">
        <v>631</v>
      </c>
      <c r="C239" s="81" t="s">
        <v>339</v>
      </c>
      <c r="D239" s="81" t="s">
        <v>338</v>
      </c>
      <c r="E239" s="81" t="s">
        <v>1983</v>
      </c>
      <c r="H239" s="82">
        <v>1</v>
      </c>
      <c r="I239" s="82">
        <v>120</v>
      </c>
      <c r="J239" s="82">
        <f>+H239*I239</f>
        <v>120</v>
      </c>
      <c r="K239" s="117">
        <v>120</v>
      </c>
    </row>
    <row r="240" spans="1:11">
      <c r="A240" s="81" t="s">
        <v>1707</v>
      </c>
      <c r="K240" s="117"/>
    </row>
    <row r="241" spans="1:11">
      <c r="A241" s="81" t="s">
        <v>423</v>
      </c>
      <c r="B241" s="81" t="s">
        <v>1343</v>
      </c>
      <c r="K241" s="117"/>
    </row>
    <row r="242" spans="1:11">
      <c r="A242" s="81" t="s">
        <v>629</v>
      </c>
      <c r="K242" s="117"/>
    </row>
    <row r="243" spans="1:11">
      <c r="A243" s="81" t="s">
        <v>1465</v>
      </c>
      <c r="K243" s="117"/>
    </row>
    <row r="244" spans="1:11">
      <c r="A244" s="81" t="s">
        <v>1707</v>
      </c>
      <c r="K244" s="117"/>
    </row>
    <row r="245" spans="1:11">
      <c r="B245" s="81" t="s">
        <v>631</v>
      </c>
      <c r="C245" s="81" t="s">
        <v>633</v>
      </c>
      <c r="D245" s="81" t="s">
        <v>1983</v>
      </c>
      <c r="H245" s="82">
        <v>1</v>
      </c>
      <c r="I245" s="82">
        <v>340</v>
      </c>
      <c r="J245" s="82">
        <f>+H245*I245</f>
        <v>340</v>
      </c>
      <c r="K245" s="117">
        <v>340</v>
      </c>
    </row>
    <row r="246" spans="1:11">
      <c r="B246" s="81" t="s">
        <v>631</v>
      </c>
      <c r="C246" s="81" t="s">
        <v>336</v>
      </c>
      <c r="D246" s="81" t="s">
        <v>1983</v>
      </c>
      <c r="H246" s="82">
        <v>1</v>
      </c>
      <c r="I246" s="82">
        <v>480</v>
      </c>
      <c r="J246" s="82">
        <f>+H246*I246</f>
        <v>480</v>
      </c>
      <c r="K246" s="117">
        <v>480</v>
      </c>
    </row>
    <row r="247" spans="1:11">
      <c r="A247" s="81" t="s">
        <v>631</v>
      </c>
      <c r="B247" s="81" t="s">
        <v>1676</v>
      </c>
      <c r="C247" s="81" t="s">
        <v>1984</v>
      </c>
      <c r="H247" s="82">
        <v>2</v>
      </c>
      <c r="I247" s="82">
        <v>590</v>
      </c>
      <c r="J247" s="82">
        <f>+H247*I247</f>
        <v>1180</v>
      </c>
      <c r="K247" s="117">
        <v>590</v>
      </c>
    </row>
    <row r="248" spans="1:11">
      <c r="B248" s="81" t="s">
        <v>631</v>
      </c>
      <c r="C248" s="81" t="s">
        <v>339</v>
      </c>
      <c r="D248" s="81" t="s">
        <v>338</v>
      </c>
      <c r="E248" s="81" t="s">
        <v>1983</v>
      </c>
      <c r="H248" s="82">
        <v>1</v>
      </c>
      <c r="I248" s="82">
        <v>710</v>
      </c>
      <c r="J248" s="82">
        <f>+H248*I248</f>
        <v>710</v>
      </c>
      <c r="K248" s="117">
        <v>710</v>
      </c>
    </row>
    <row r="249" spans="1:11">
      <c r="K249" s="117"/>
    </row>
    <row r="250" spans="1:11">
      <c r="A250" s="81" t="s">
        <v>424</v>
      </c>
      <c r="B250" s="81" t="s">
        <v>789</v>
      </c>
      <c r="K250" s="117"/>
    </row>
    <row r="251" spans="1:11">
      <c r="A251" s="81" t="s">
        <v>1461</v>
      </c>
      <c r="K251" s="117"/>
    </row>
    <row r="252" spans="1:11">
      <c r="A252" s="81" t="s">
        <v>723</v>
      </c>
      <c r="K252" s="117"/>
    </row>
    <row r="253" spans="1:11">
      <c r="A253" s="81" t="s">
        <v>724</v>
      </c>
      <c r="K253" s="117"/>
    </row>
    <row r="254" spans="1:11">
      <c r="H254" s="82">
        <v>8</v>
      </c>
      <c r="I254" s="82">
        <v>260</v>
      </c>
      <c r="J254" s="82">
        <f>+H254*I254</f>
        <v>2080</v>
      </c>
      <c r="K254" s="117">
        <v>260</v>
      </c>
    </row>
    <row r="255" spans="1:11">
      <c r="K255" s="117"/>
    </row>
    <row r="256" spans="1:11">
      <c r="A256" s="81" t="s">
        <v>1023</v>
      </c>
      <c r="B256" s="81" t="s">
        <v>1466</v>
      </c>
      <c r="K256" s="117"/>
    </row>
    <row r="257" spans="1:11">
      <c r="H257" s="82">
        <v>2</v>
      </c>
      <c r="I257" s="82">
        <v>180</v>
      </c>
      <c r="J257" s="82">
        <f>+H257*I257</f>
        <v>360</v>
      </c>
      <c r="K257" s="117">
        <v>180</v>
      </c>
    </row>
    <row r="258" spans="1:11">
      <c r="A258" s="81" t="s">
        <v>1024</v>
      </c>
      <c r="B258" s="81" t="s">
        <v>1836</v>
      </c>
      <c r="K258" s="117"/>
    </row>
    <row r="259" spans="1:11">
      <c r="B259" s="81" t="s">
        <v>1782</v>
      </c>
      <c r="K259" s="117"/>
    </row>
    <row r="260" spans="1:11">
      <c r="H260" s="82">
        <v>3</v>
      </c>
      <c r="I260" s="82">
        <v>70</v>
      </c>
      <c r="J260" s="82">
        <f>+H260*I260</f>
        <v>210</v>
      </c>
      <c r="K260" s="117">
        <v>70</v>
      </c>
    </row>
    <row r="261" spans="1:11">
      <c r="A261" s="81" t="s">
        <v>1025</v>
      </c>
      <c r="B261" s="81" t="s">
        <v>1783</v>
      </c>
      <c r="K261" s="117"/>
    </row>
    <row r="262" spans="1:11">
      <c r="B262" s="81" t="s">
        <v>1784</v>
      </c>
      <c r="K262" s="117"/>
    </row>
    <row r="263" spans="1:11">
      <c r="B263" s="81" t="s">
        <v>1044</v>
      </c>
      <c r="K263" s="117"/>
    </row>
    <row r="264" spans="1:11">
      <c r="H264" s="82">
        <v>15</v>
      </c>
      <c r="I264" s="82">
        <v>70</v>
      </c>
      <c r="J264" s="82">
        <f>+H264*I264</f>
        <v>1050</v>
      </c>
      <c r="K264" s="117">
        <v>70</v>
      </c>
    </row>
    <row r="265" spans="1:11">
      <c r="A265" s="81" t="s">
        <v>114</v>
      </c>
      <c r="B265" s="81" t="s">
        <v>1045</v>
      </c>
      <c r="K265" s="117"/>
    </row>
    <row r="266" spans="1:11">
      <c r="A266" s="81" t="s">
        <v>1046</v>
      </c>
      <c r="K266" s="117"/>
    </row>
    <row r="267" spans="1:11">
      <c r="K267" s="117"/>
    </row>
    <row r="268" spans="1:11">
      <c r="A268" s="81" t="s">
        <v>1047</v>
      </c>
      <c r="B268" s="81" t="s">
        <v>1984</v>
      </c>
      <c r="H268" s="82">
        <v>2</v>
      </c>
      <c r="I268" s="82">
        <v>44</v>
      </c>
      <c r="J268" s="82">
        <f>+H268*I268</f>
        <v>88</v>
      </c>
      <c r="K268" s="117">
        <v>44</v>
      </c>
    </row>
    <row r="269" spans="1:11">
      <c r="K269" s="117"/>
    </row>
    <row r="270" spans="1:11">
      <c r="A270" s="81" t="s">
        <v>115</v>
      </c>
      <c r="B270" s="81" t="s">
        <v>637</v>
      </c>
      <c r="K270" s="117"/>
    </row>
    <row r="271" spans="1:11">
      <c r="B271" s="81" t="s">
        <v>638</v>
      </c>
      <c r="K271" s="117"/>
    </row>
    <row r="272" spans="1:11">
      <c r="K272" s="117"/>
    </row>
    <row r="273" spans="1:11">
      <c r="B273" s="81" t="s">
        <v>1048</v>
      </c>
      <c r="C273" s="81" t="s">
        <v>1049</v>
      </c>
      <c r="H273" s="82">
        <v>2</v>
      </c>
      <c r="I273" s="82">
        <v>41</v>
      </c>
      <c r="J273" s="82">
        <f>+H273*I273</f>
        <v>82</v>
      </c>
      <c r="K273" s="117">
        <v>41</v>
      </c>
    </row>
    <row r="274" spans="1:11">
      <c r="B274" s="81" t="s">
        <v>1050</v>
      </c>
      <c r="C274" s="81" t="s">
        <v>1049</v>
      </c>
      <c r="H274" s="82">
        <v>2</v>
      </c>
      <c r="I274" s="82">
        <v>54</v>
      </c>
      <c r="J274" s="82">
        <f>+H274*I274</f>
        <v>108</v>
      </c>
      <c r="K274" s="117">
        <v>54</v>
      </c>
    </row>
    <row r="275" spans="1:11">
      <c r="B275" s="81" t="s">
        <v>643</v>
      </c>
      <c r="C275" s="81" t="s">
        <v>1051</v>
      </c>
      <c r="H275" s="82">
        <v>16</v>
      </c>
      <c r="I275" s="82">
        <v>86</v>
      </c>
      <c r="J275" s="82">
        <f>+H275*I275</f>
        <v>1376</v>
      </c>
      <c r="K275" s="117">
        <v>86</v>
      </c>
    </row>
    <row r="276" spans="1:11">
      <c r="B276" s="81" t="s">
        <v>644</v>
      </c>
      <c r="C276" s="81" t="s">
        <v>1052</v>
      </c>
      <c r="H276" s="82">
        <v>2</v>
      </c>
      <c r="I276" s="82">
        <v>126</v>
      </c>
      <c r="J276" s="82">
        <f>+H276*I276</f>
        <v>252</v>
      </c>
      <c r="K276" s="117">
        <v>126</v>
      </c>
    </row>
    <row r="277" spans="1:11">
      <c r="B277" s="81" t="s">
        <v>1053</v>
      </c>
      <c r="C277" s="81" t="s">
        <v>1054</v>
      </c>
      <c r="H277" s="82">
        <v>15</v>
      </c>
      <c r="I277" s="82">
        <v>180</v>
      </c>
      <c r="J277" s="82">
        <f>+H277*I277</f>
        <v>2700</v>
      </c>
      <c r="K277" s="117">
        <v>180</v>
      </c>
    </row>
    <row r="278" spans="1:11">
      <c r="K278" s="117"/>
    </row>
    <row r="279" spans="1:11">
      <c r="A279" s="81" t="s">
        <v>371</v>
      </c>
      <c r="B279" s="81" t="s">
        <v>989</v>
      </c>
      <c r="K279" s="117"/>
    </row>
    <row r="280" spans="1:11">
      <c r="A280" s="81" t="s">
        <v>990</v>
      </c>
      <c r="K280" s="117"/>
    </row>
    <row r="281" spans="1:11">
      <c r="K281" s="117"/>
    </row>
    <row r="282" spans="1:11">
      <c r="B282" s="81" t="s">
        <v>1047</v>
      </c>
      <c r="C282" s="81" t="s">
        <v>991</v>
      </c>
      <c r="H282" s="82">
        <v>1.5</v>
      </c>
      <c r="I282" s="82">
        <v>90</v>
      </c>
      <c r="J282" s="82">
        <f>+H282*I282</f>
        <v>135</v>
      </c>
      <c r="K282" s="117">
        <v>90</v>
      </c>
    </row>
    <row r="283" spans="1:11">
      <c r="B283" s="81" t="s">
        <v>1272</v>
      </c>
      <c r="C283" s="81" t="s">
        <v>1273</v>
      </c>
      <c r="H283" s="82">
        <v>4</v>
      </c>
      <c r="I283" s="82">
        <v>110</v>
      </c>
      <c r="J283" s="82">
        <f>+H283*I283</f>
        <v>440</v>
      </c>
      <c r="K283" s="117">
        <v>110</v>
      </c>
    </row>
    <row r="284" spans="1:11">
      <c r="K284" s="117"/>
    </row>
    <row r="285" spans="1:11">
      <c r="A285" s="81" t="s">
        <v>183</v>
      </c>
      <c r="B285" s="81" t="s">
        <v>1274</v>
      </c>
      <c r="K285" s="117"/>
    </row>
    <row r="286" spans="1:11">
      <c r="B286" s="81" t="s">
        <v>1368</v>
      </c>
      <c r="K286" s="117"/>
    </row>
    <row r="287" spans="1:11">
      <c r="B287" s="81" t="s">
        <v>1369</v>
      </c>
      <c r="K287" s="117"/>
    </row>
    <row r="288" spans="1:11">
      <c r="A288" s="81" t="s">
        <v>1232</v>
      </c>
      <c r="K288" s="117"/>
    </row>
    <row r="289" spans="1:11">
      <c r="A289" s="81" t="s">
        <v>1233</v>
      </c>
      <c r="K289" s="117"/>
    </row>
    <row r="290" spans="1:11">
      <c r="K290" s="117"/>
    </row>
    <row r="291" spans="1:11">
      <c r="B291" s="81" t="s">
        <v>1048</v>
      </c>
      <c r="C291" s="81" t="s">
        <v>1049</v>
      </c>
      <c r="H291" s="82">
        <v>2</v>
      </c>
      <c r="I291" s="82">
        <v>28</v>
      </c>
      <c r="J291" s="82">
        <f>+H291*I291</f>
        <v>56</v>
      </c>
      <c r="K291" s="117">
        <v>28</v>
      </c>
    </row>
    <row r="292" spans="1:11">
      <c r="B292" s="81" t="s">
        <v>1050</v>
      </c>
      <c r="C292" s="81" t="s">
        <v>1049</v>
      </c>
      <c r="H292" s="82">
        <v>2</v>
      </c>
      <c r="I292" s="82">
        <v>31</v>
      </c>
      <c r="J292" s="82">
        <f>+H292*I292</f>
        <v>62</v>
      </c>
      <c r="K292" s="117">
        <v>31</v>
      </c>
    </row>
    <row r="293" spans="1:11">
      <c r="B293" s="81" t="s">
        <v>643</v>
      </c>
      <c r="C293" s="81" t="s">
        <v>1051</v>
      </c>
      <c r="H293" s="82">
        <v>16</v>
      </c>
      <c r="I293" s="82">
        <v>38</v>
      </c>
      <c r="J293" s="82">
        <f>+H293*I293</f>
        <v>608</v>
      </c>
      <c r="K293" s="117">
        <v>38</v>
      </c>
    </row>
    <row r="294" spans="1:11">
      <c r="B294" s="81" t="s">
        <v>644</v>
      </c>
      <c r="C294" s="81" t="s">
        <v>1052</v>
      </c>
      <c r="H294" s="82">
        <v>5</v>
      </c>
      <c r="I294" s="82">
        <v>45</v>
      </c>
      <c r="J294" s="82">
        <f>+H294*I294</f>
        <v>225</v>
      </c>
      <c r="K294" s="117">
        <v>45</v>
      </c>
    </row>
    <row r="295" spans="1:11">
      <c r="B295" s="81" t="s">
        <v>1053</v>
      </c>
      <c r="C295" s="81" t="s">
        <v>1054</v>
      </c>
      <c r="H295" s="82">
        <v>15</v>
      </c>
      <c r="I295" s="82">
        <v>60</v>
      </c>
      <c r="J295" s="82">
        <f>+H295*I295</f>
        <v>900</v>
      </c>
      <c r="K295" s="117">
        <v>60</v>
      </c>
    </row>
    <row r="296" spans="1:11">
      <c r="K296" s="117"/>
    </row>
    <row r="297" spans="1:11" ht="15" thickBot="1">
      <c r="K297" s="117"/>
    </row>
    <row r="298" spans="1:11" ht="15">
      <c r="B298" s="88" t="s">
        <v>564</v>
      </c>
      <c r="E298" s="89"/>
      <c r="F298" s="89"/>
      <c r="G298" s="90"/>
      <c r="H298" s="91"/>
      <c r="I298" s="91"/>
      <c r="J298" s="85">
        <f>SUM(J160:J297)</f>
        <v>145137</v>
      </c>
      <c r="K298" s="118"/>
    </row>
    <row r="299" spans="1:11" ht="15">
      <c r="B299" s="88"/>
      <c r="E299" s="92"/>
      <c r="F299" s="92"/>
      <c r="G299" s="93"/>
      <c r="H299" s="94"/>
      <c r="I299" s="94"/>
      <c r="J299" s="94"/>
      <c r="K299" s="117"/>
    </row>
    <row r="300" spans="1:11" ht="15">
      <c r="B300" s="88"/>
      <c r="E300" s="92"/>
      <c r="F300" s="92"/>
      <c r="G300" s="93"/>
      <c r="H300" s="94"/>
      <c r="I300" s="94"/>
      <c r="J300" s="94"/>
      <c r="K300" s="117"/>
    </row>
    <row r="301" spans="1:11" ht="15">
      <c r="A301" s="65" t="s">
        <v>518</v>
      </c>
      <c r="K301" s="117"/>
    </row>
    <row r="302" spans="1:11">
      <c r="K302" s="117"/>
    </row>
    <row r="303" spans="1:11">
      <c r="A303" s="81" t="s">
        <v>287</v>
      </c>
      <c r="B303" s="81" t="s">
        <v>519</v>
      </c>
      <c r="K303" s="117"/>
    </row>
    <row r="304" spans="1:11">
      <c r="A304" s="81" t="s">
        <v>520</v>
      </c>
      <c r="K304" s="117"/>
    </row>
    <row r="305" spans="1:11">
      <c r="A305" s="81" t="s">
        <v>521</v>
      </c>
      <c r="K305" s="117"/>
    </row>
    <row r="306" spans="1:11">
      <c r="B306" s="81" t="s">
        <v>1862</v>
      </c>
      <c r="K306" s="117"/>
    </row>
    <row r="307" spans="1:11">
      <c r="B307" s="100" t="s">
        <v>252</v>
      </c>
      <c r="K307" s="117"/>
    </row>
    <row r="308" spans="1:11">
      <c r="B308" s="81" t="s">
        <v>1863</v>
      </c>
      <c r="K308" s="117"/>
    </row>
    <row r="309" spans="1:11">
      <c r="B309" s="81" t="s">
        <v>1864</v>
      </c>
      <c r="K309" s="117"/>
    </row>
    <row r="310" spans="1:11">
      <c r="B310" s="81" t="s">
        <v>1865</v>
      </c>
      <c r="K310" s="117"/>
    </row>
    <row r="311" spans="1:11">
      <c r="B311" s="81" t="s">
        <v>1866</v>
      </c>
      <c r="K311" s="117"/>
    </row>
    <row r="312" spans="1:11">
      <c r="B312" s="100" t="s">
        <v>253</v>
      </c>
      <c r="K312" s="117"/>
    </row>
    <row r="313" spans="1:11">
      <c r="B313" s="81" t="s">
        <v>1867</v>
      </c>
      <c r="K313" s="117"/>
    </row>
    <row r="314" spans="1:11">
      <c r="A314" s="81" t="s">
        <v>1868</v>
      </c>
      <c r="K314" s="117"/>
    </row>
    <row r="315" spans="1:11">
      <c r="A315" s="81" t="s">
        <v>1218</v>
      </c>
      <c r="K315" s="117"/>
    </row>
    <row r="316" spans="1:11">
      <c r="A316" s="81" t="s">
        <v>1319</v>
      </c>
      <c r="K316" s="117"/>
    </row>
    <row r="317" spans="1:11">
      <c r="A317" s="81" t="s">
        <v>1320</v>
      </c>
      <c r="K317" s="117"/>
    </row>
    <row r="318" spans="1:11">
      <c r="A318" s="81" t="s">
        <v>1321</v>
      </c>
      <c r="K318" s="117"/>
    </row>
    <row r="319" spans="1:11">
      <c r="H319" s="82">
        <v>1</v>
      </c>
      <c r="I319" s="82">
        <v>16500</v>
      </c>
      <c r="J319" s="82">
        <f>+H319*I319</f>
        <v>16500</v>
      </c>
      <c r="K319" s="117">
        <v>16500</v>
      </c>
    </row>
    <row r="320" spans="1:11">
      <c r="K320" s="117"/>
    </row>
    <row r="321" spans="1:11">
      <c r="A321" s="81" t="s">
        <v>290</v>
      </c>
      <c r="B321" s="81" t="s">
        <v>1202</v>
      </c>
      <c r="K321" s="117"/>
    </row>
    <row r="322" spans="1:11">
      <c r="B322" s="81" t="s">
        <v>1203</v>
      </c>
      <c r="K322" s="117"/>
    </row>
    <row r="323" spans="1:11">
      <c r="H323" s="82">
        <v>1</v>
      </c>
      <c r="I323" s="82">
        <v>800</v>
      </c>
      <c r="J323" s="82">
        <f>+H323*I323</f>
        <v>800</v>
      </c>
      <c r="K323" s="117">
        <v>800</v>
      </c>
    </row>
    <row r="324" spans="1:11">
      <c r="K324" s="117"/>
    </row>
    <row r="325" spans="1:11">
      <c r="A325" s="81" t="s">
        <v>1918</v>
      </c>
      <c r="B325" s="81" t="s">
        <v>1204</v>
      </c>
      <c r="K325" s="117"/>
    </row>
    <row r="326" spans="1:11">
      <c r="H326" s="82">
        <v>1</v>
      </c>
      <c r="I326" s="82">
        <v>500</v>
      </c>
      <c r="J326" s="82">
        <f>+H326*I326</f>
        <v>500</v>
      </c>
      <c r="K326" s="117">
        <v>500</v>
      </c>
    </row>
    <row r="327" spans="1:11">
      <c r="K327" s="117"/>
    </row>
    <row r="328" spans="1:11">
      <c r="A328" s="81" t="s">
        <v>301</v>
      </c>
      <c r="B328" s="81" t="s">
        <v>1205</v>
      </c>
      <c r="K328" s="117"/>
    </row>
    <row r="329" spans="1:11">
      <c r="B329" s="81" t="s">
        <v>1206</v>
      </c>
      <c r="K329" s="117"/>
    </row>
    <row r="330" spans="1:11">
      <c r="B330" s="81" t="s">
        <v>703</v>
      </c>
      <c r="K330" s="117"/>
    </row>
    <row r="331" spans="1:11">
      <c r="H331" s="82">
        <v>1</v>
      </c>
      <c r="I331" s="82">
        <v>350</v>
      </c>
      <c r="J331" s="82">
        <f>+H331*I331</f>
        <v>350</v>
      </c>
      <c r="K331" s="117">
        <v>350</v>
      </c>
    </row>
    <row r="332" spans="1:11">
      <c r="K332" s="117"/>
    </row>
    <row r="333" spans="1:11">
      <c r="A333" s="81" t="s">
        <v>305</v>
      </c>
      <c r="B333" s="81" t="s">
        <v>1207</v>
      </c>
      <c r="K333" s="117"/>
    </row>
    <row r="334" spans="1:11">
      <c r="B334" s="81" t="s">
        <v>1208</v>
      </c>
      <c r="K334" s="117"/>
    </row>
    <row r="335" spans="1:11">
      <c r="H335" s="82">
        <v>2</v>
      </c>
      <c r="I335" s="82">
        <v>65</v>
      </c>
      <c r="J335" s="82">
        <f>+H335*I335</f>
        <v>130</v>
      </c>
      <c r="K335" s="117">
        <v>65</v>
      </c>
    </row>
    <row r="336" spans="1:11">
      <c r="K336" s="117"/>
    </row>
    <row r="337" spans="1:11">
      <c r="A337" s="81" t="s">
        <v>1501</v>
      </c>
      <c r="B337" s="81" t="s">
        <v>548</v>
      </c>
      <c r="K337" s="117"/>
    </row>
    <row r="338" spans="1:11">
      <c r="B338" s="81" t="s">
        <v>1208</v>
      </c>
      <c r="K338" s="117"/>
    </row>
    <row r="339" spans="1:11">
      <c r="H339" s="82">
        <v>1</v>
      </c>
      <c r="I339" s="82">
        <v>100</v>
      </c>
      <c r="J339" s="82">
        <f>+H339*I339</f>
        <v>100</v>
      </c>
      <c r="K339" s="117">
        <v>100</v>
      </c>
    </row>
    <row r="340" spans="1:11">
      <c r="K340" s="117"/>
    </row>
    <row r="341" spans="1:11">
      <c r="A341" s="81" t="s">
        <v>1502</v>
      </c>
      <c r="B341" s="81" t="s">
        <v>549</v>
      </c>
      <c r="K341" s="117"/>
    </row>
    <row r="342" spans="1:11">
      <c r="K342" s="117"/>
    </row>
    <row r="343" spans="1:11">
      <c r="H343" s="82">
        <v>1</v>
      </c>
      <c r="I343" s="82">
        <v>140</v>
      </c>
      <c r="J343" s="82">
        <f>+H343*I343</f>
        <v>140</v>
      </c>
      <c r="K343" s="117">
        <v>140</v>
      </c>
    </row>
    <row r="344" spans="1:11">
      <c r="K344" s="117"/>
    </row>
    <row r="345" spans="1:11">
      <c r="A345" s="81" t="s">
        <v>1506</v>
      </c>
      <c r="B345" s="81" t="s">
        <v>1266</v>
      </c>
      <c r="K345" s="117"/>
    </row>
    <row r="346" spans="1:11">
      <c r="B346" s="81" t="s">
        <v>1267</v>
      </c>
      <c r="K346" s="117"/>
    </row>
    <row r="347" spans="1:11">
      <c r="K347" s="117"/>
    </row>
    <row r="348" spans="1:11">
      <c r="B348" s="81" t="s">
        <v>1268</v>
      </c>
      <c r="C348" s="81" t="s">
        <v>1269</v>
      </c>
      <c r="H348" s="82">
        <v>19</v>
      </c>
      <c r="I348" s="82">
        <v>45</v>
      </c>
      <c r="J348" s="82">
        <f>+H348*I348</f>
        <v>855</v>
      </c>
      <c r="K348" s="117">
        <v>45</v>
      </c>
    </row>
    <row r="349" spans="1:11">
      <c r="K349" s="117"/>
    </row>
    <row r="350" spans="1:11">
      <c r="K350" s="117"/>
    </row>
    <row r="351" spans="1:11">
      <c r="K351" s="117"/>
    </row>
    <row r="352" spans="1:11">
      <c r="A352" s="81" t="s">
        <v>979</v>
      </c>
      <c r="B352" s="81" t="s">
        <v>1270</v>
      </c>
      <c r="K352" s="117"/>
    </row>
    <row r="353" spans="1:11">
      <c r="K353" s="117"/>
    </row>
    <row r="354" spans="1:11">
      <c r="B354" s="81" t="s">
        <v>1271</v>
      </c>
      <c r="C354" s="81" t="s">
        <v>950</v>
      </c>
      <c r="H354" s="82">
        <v>8</v>
      </c>
      <c r="I354" s="82">
        <v>32</v>
      </c>
      <c r="J354" s="82">
        <f>+H354*I354</f>
        <v>256</v>
      </c>
      <c r="K354" s="117">
        <v>32</v>
      </c>
    </row>
    <row r="355" spans="1:11">
      <c r="K355" s="117"/>
    </row>
    <row r="356" spans="1:11">
      <c r="A356" s="81" t="s">
        <v>1549</v>
      </c>
      <c r="B356" s="81" t="s">
        <v>1550</v>
      </c>
      <c r="K356" s="117"/>
    </row>
    <row r="357" spans="1:11">
      <c r="A357" s="81" t="s">
        <v>1551</v>
      </c>
      <c r="K357" s="117"/>
    </row>
    <row r="358" spans="1:11">
      <c r="K358" s="117"/>
    </row>
    <row r="359" spans="1:11">
      <c r="H359" s="82">
        <v>3</v>
      </c>
      <c r="I359" s="82">
        <v>530</v>
      </c>
      <c r="J359" s="82">
        <f>+H359*I359</f>
        <v>1590</v>
      </c>
      <c r="K359" s="117">
        <v>530</v>
      </c>
    </row>
    <row r="360" spans="1:11">
      <c r="K360" s="117"/>
    </row>
    <row r="361" spans="1:11">
      <c r="A361" s="81" t="s">
        <v>1552</v>
      </c>
      <c r="B361" s="81" t="s">
        <v>1553</v>
      </c>
      <c r="K361" s="117"/>
    </row>
    <row r="362" spans="1:11">
      <c r="B362" s="81" t="s">
        <v>1554</v>
      </c>
      <c r="K362" s="117"/>
    </row>
    <row r="363" spans="1:11">
      <c r="H363" s="82">
        <v>1</v>
      </c>
      <c r="I363" s="82">
        <v>1200</v>
      </c>
      <c r="J363" s="82">
        <f>+H363*I363</f>
        <v>1200</v>
      </c>
      <c r="K363" s="117">
        <v>1200</v>
      </c>
    </row>
    <row r="364" spans="1:11" ht="15" thickBot="1">
      <c r="K364" s="117"/>
    </row>
    <row r="365" spans="1:11" ht="15">
      <c r="B365" s="88" t="s">
        <v>564</v>
      </c>
      <c r="E365" s="89"/>
      <c r="F365" s="89"/>
      <c r="G365" s="95"/>
      <c r="H365" s="96"/>
      <c r="I365" s="96"/>
      <c r="J365" s="97">
        <f>SUM(J314:J364)</f>
        <v>22421</v>
      </c>
      <c r="K365" s="119"/>
    </row>
    <row r="366" spans="1:11" ht="15">
      <c r="B366" s="65" t="s">
        <v>1555</v>
      </c>
      <c r="J366" s="61">
        <f>+J365+J298</f>
        <v>167558</v>
      </c>
      <c r="K366" s="117"/>
    </row>
    <row r="367" spans="1:11">
      <c r="A367" s="81" t="s">
        <v>1707</v>
      </c>
      <c r="K367" s="117"/>
    </row>
    <row r="368" spans="1:11" ht="15">
      <c r="A368" s="65" t="s">
        <v>300</v>
      </c>
      <c r="B368" s="65" t="s">
        <v>1556</v>
      </c>
      <c r="K368" s="117"/>
    </row>
    <row r="369" spans="1:11">
      <c r="K369" s="117"/>
    </row>
    <row r="370" spans="1:11">
      <c r="A370" s="81" t="s">
        <v>1557</v>
      </c>
      <c r="K370" s="117"/>
    </row>
    <row r="371" spans="1:11">
      <c r="A371" s="81" t="s">
        <v>1558</v>
      </c>
      <c r="K371" s="117"/>
    </row>
    <row r="372" spans="1:11">
      <c r="A372" s="81" t="s">
        <v>1559</v>
      </c>
      <c r="K372" s="117"/>
    </row>
    <row r="373" spans="1:11">
      <c r="A373" s="81" t="s">
        <v>1707</v>
      </c>
      <c r="B373" s="100" t="s">
        <v>828</v>
      </c>
      <c r="C373" s="81" t="s">
        <v>1707</v>
      </c>
      <c r="D373" s="81" t="s">
        <v>1560</v>
      </c>
      <c r="E373" s="81" t="s">
        <v>1561</v>
      </c>
      <c r="K373" s="117"/>
    </row>
    <row r="374" spans="1:11">
      <c r="B374" s="100" t="s">
        <v>829</v>
      </c>
      <c r="E374" s="81" t="s">
        <v>1562</v>
      </c>
      <c r="K374" s="117"/>
    </row>
    <row r="375" spans="1:11">
      <c r="B375" s="100" t="s">
        <v>830</v>
      </c>
      <c r="D375" s="81" t="s">
        <v>1563</v>
      </c>
      <c r="K375" s="117"/>
    </row>
    <row r="376" spans="1:11">
      <c r="B376" s="100" t="s">
        <v>831</v>
      </c>
      <c r="C376" s="81" t="s">
        <v>1564</v>
      </c>
      <c r="D376" s="81" t="s">
        <v>1565</v>
      </c>
      <c r="K376" s="117"/>
    </row>
    <row r="377" spans="1:11">
      <c r="B377" s="100" t="s">
        <v>832</v>
      </c>
      <c r="E377" s="81" t="s">
        <v>404</v>
      </c>
      <c r="F377" s="81" t="s">
        <v>1566</v>
      </c>
      <c r="K377" s="117"/>
    </row>
    <row r="378" spans="1:11">
      <c r="B378" s="81" t="s">
        <v>1567</v>
      </c>
      <c r="K378" s="117"/>
    </row>
    <row r="379" spans="1:11">
      <c r="K379" s="117"/>
    </row>
    <row r="380" spans="1:11">
      <c r="A380" s="100" t="s">
        <v>251</v>
      </c>
      <c r="K380" s="117"/>
    </row>
    <row r="381" spans="1:11">
      <c r="A381" s="81" t="s">
        <v>1568</v>
      </c>
      <c r="K381" s="117"/>
    </row>
    <row r="382" spans="1:11">
      <c r="A382" s="100" t="s">
        <v>827</v>
      </c>
      <c r="K382" s="117"/>
    </row>
    <row r="383" spans="1:11">
      <c r="G383" s="82" t="s">
        <v>1569</v>
      </c>
      <c r="H383" s="82">
        <v>1</v>
      </c>
      <c r="I383" s="82">
        <v>16300</v>
      </c>
      <c r="J383" s="82">
        <f>+H383*I383</f>
        <v>16300</v>
      </c>
      <c r="K383" s="117">
        <v>16300</v>
      </c>
    </row>
    <row r="384" spans="1:11">
      <c r="K384" s="117"/>
    </row>
    <row r="385" spans="1:11">
      <c r="A385" s="81" t="s">
        <v>1570</v>
      </c>
      <c r="K385" s="117"/>
    </row>
    <row r="386" spans="1:11">
      <c r="A386" s="81" t="s">
        <v>1571</v>
      </c>
      <c r="K386" s="117"/>
    </row>
    <row r="387" spans="1:11">
      <c r="A387" s="81" t="s">
        <v>1559</v>
      </c>
      <c r="K387" s="117"/>
    </row>
    <row r="388" spans="1:11">
      <c r="A388" s="81" t="s">
        <v>1707</v>
      </c>
      <c r="B388" s="100" t="s">
        <v>828</v>
      </c>
      <c r="C388" s="81" t="s">
        <v>1707</v>
      </c>
      <c r="D388" s="81" t="s">
        <v>1560</v>
      </c>
      <c r="E388" s="81" t="s">
        <v>1572</v>
      </c>
      <c r="K388" s="117"/>
    </row>
    <row r="389" spans="1:11">
      <c r="B389" s="100" t="s">
        <v>829</v>
      </c>
      <c r="E389" s="81" t="s">
        <v>1573</v>
      </c>
      <c r="K389" s="117"/>
    </row>
    <row r="390" spans="1:11">
      <c r="B390" s="100" t="s">
        <v>830</v>
      </c>
      <c r="D390" s="81" t="s">
        <v>1563</v>
      </c>
      <c r="K390" s="117"/>
    </row>
    <row r="391" spans="1:11">
      <c r="B391" s="100" t="s">
        <v>831</v>
      </c>
      <c r="C391" s="81" t="s">
        <v>1564</v>
      </c>
      <c r="D391" s="81" t="s">
        <v>1565</v>
      </c>
      <c r="K391" s="117"/>
    </row>
    <row r="392" spans="1:11">
      <c r="B392" s="100" t="s">
        <v>832</v>
      </c>
      <c r="E392" s="81" t="s">
        <v>404</v>
      </c>
      <c r="F392" s="81" t="s">
        <v>1574</v>
      </c>
      <c r="K392" s="117"/>
    </row>
    <row r="393" spans="1:11">
      <c r="B393" s="81" t="s">
        <v>1567</v>
      </c>
      <c r="K393" s="117"/>
    </row>
    <row r="394" spans="1:11">
      <c r="K394" s="117"/>
    </row>
    <row r="395" spans="1:11">
      <c r="A395" s="81" t="s">
        <v>1568</v>
      </c>
      <c r="K395" s="117"/>
    </row>
    <row r="396" spans="1:11">
      <c r="A396" s="100" t="s">
        <v>827</v>
      </c>
      <c r="K396" s="117"/>
    </row>
    <row r="397" spans="1:11">
      <c r="H397" s="82">
        <v>2</v>
      </c>
      <c r="I397" s="82">
        <v>4450</v>
      </c>
      <c r="J397" s="82">
        <f>+H397*I397</f>
        <v>8900</v>
      </c>
      <c r="K397" s="117">
        <v>4450</v>
      </c>
    </row>
    <row r="398" spans="1:11">
      <c r="K398" s="117"/>
    </row>
    <row r="399" spans="1:11">
      <c r="A399" s="81" t="s">
        <v>300</v>
      </c>
      <c r="B399" s="81" t="s">
        <v>1575</v>
      </c>
      <c r="K399" s="117"/>
    </row>
    <row r="400" spans="1:11">
      <c r="A400" s="81" t="s">
        <v>1576</v>
      </c>
      <c r="K400" s="117"/>
    </row>
    <row r="401" spans="1:11">
      <c r="A401" s="81" t="s">
        <v>1559</v>
      </c>
      <c r="K401" s="117"/>
    </row>
    <row r="402" spans="1:11">
      <c r="A402" s="81" t="s">
        <v>1707</v>
      </c>
      <c r="B402" s="100" t="s">
        <v>828</v>
      </c>
      <c r="C402" s="81" t="s">
        <v>1707</v>
      </c>
      <c r="D402" s="81" t="s">
        <v>1560</v>
      </c>
      <c r="E402" s="81" t="s">
        <v>1577</v>
      </c>
      <c r="K402" s="117"/>
    </row>
    <row r="403" spans="1:11">
      <c r="B403" s="100" t="s">
        <v>829</v>
      </c>
      <c r="E403" s="81" t="s">
        <v>1578</v>
      </c>
      <c r="K403" s="117"/>
    </row>
    <row r="404" spans="1:11">
      <c r="B404" s="100" t="s">
        <v>830</v>
      </c>
      <c r="D404" s="81" t="s">
        <v>1563</v>
      </c>
      <c r="K404" s="117"/>
    </row>
    <row r="405" spans="1:11">
      <c r="B405" s="100" t="s">
        <v>831</v>
      </c>
      <c r="C405" s="81" t="s">
        <v>1564</v>
      </c>
      <c r="D405" s="81" t="s">
        <v>1579</v>
      </c>
      <c r="K405" s="117"/>
    </row>
    <row r="406" spans="1:11">
      <c r="B406" s="100" t="s">
        <v>832</v>
      </c>
      <c r="E406" s="81" t="s">
        <v>404</v>
      </c>
      <c r="F406" s="81" t="s">
        <v>1580</v>
      </c>
      <c r="K406" s="117"/>
    </row>
    <row r="407" spans="1:11">
      <c r="B407" s="81" t="s">
        <v>1567</v>
      </c>
      <c r="K407" s="117"/>
    </row>
    <row r="408" spans="1:11">
      <c r="K408" s="117"/>
    </row>
    <row r="409" spans="1:11">
      <c r="A409" s="81" t="s">
        <v>1581</v>
      </c>
      <c r="K409" s="117"/>
    </row>
    <row r="410" spans="1:11">
      <c r="H410" s="82">
        <v>1</v>
      </c>
      <c r="I410" s="82">
        <v>2900</v>
      </c>
      <c r="J410" s="82">
        <f>+H410*I410</f>
        <v>2900</v>
      </c>
      <c r="K410" s="117">
        <v>2900</v>
      </c>
    </row>
    <row r="411" spans="1:11">
      <c r="K411" s="117"/>
    </row>
    <row r="412" spans="1:11">
      <c r="A412" s="81" t="s">
        <v>301</v>
      </c>
      <c r="B412" s="81" t="s">
        <v>1582</v>
      </c>
      <c r="K412" s="117"/>
    </row>
    <row r="413" spans="1:11">
      <c r="B413" s="81" t="s">
        <v>1583</v>
      </c>
      <c r="K413" s="117"/>
    </row>
    <row r="414" spans="1:11">
      <c r="B414" s="81" t="s">
        <v>1584</v>
      </c>
      <c r="K414" s="117"/>
    </row>
    <row r="415" spans="1:11">
      <c r="A415" s="100"/>
      <c r="K415" s="117"/>
    </row>
    <row r="416" spans="1:11">
      <c r="A416" s="100"/>
      <c r="B416" s="100" t="s">
        <v>823</v>
      </c>
      <c r="C416" s="81" t="s">
        <v>1585</v>
      </c>
      <c r="K416" s="117"/>
    </row>
    <row r="417" spans="1:11">
      <c r="A417" s="100"/>
      <c r="B417" s="100" t="s">
        <v>824</v>
      </c>
      <c r="D417" s="81" t="s">
        <v>1586</v>
      </c>
      <c r="K417" s="117"/>
    </row>
    <row r="418" spans="1:11">
      <c r="A418" s="100"/>
      <c r="B418" s="100"/>
      <c r="K418" s="117"/>
    </row>
    <row r="419" spans="1:11">
      <c r="A419" s="100"/>
      <c r="B419" s="100" t="s">
        <v>1567</v>
      </c>
      <c r="K419" s="117"/>
    </row>
    <row r="420" spans="1:11">
      <c r="A420" s="100"/>
      <c r="B420" s="100" t="s">
        <v>825</v>
      </c>
      <c r="K420" s="117"/>
    </row>
    <row r="421" spans="1:11">
      <c r="A421" s="100"/>
      <c r="B421" s="100" t="s">
        <v>826</v>
      </c>
      <c r="K421" s="117"/>
    </row>
    <row r="422" spans="1:11">
      <c r="A422" s="100"/>
      <c r="B422" s="100"/>
      <c r="H422" s="82">
        <v>1</v>
      </c>
      <c r="I422" s="82">
        <v>6200</v>
      </c>
      <c r="J422" s="82">
        <f>+H422*I422</f>
        <v>6200</v>
      </c>
      <c r="K422" s="117">
        <v>6200</v>
      </c>
    </row>
    <row r="423" spans="1:11">
      <c r="A423" s="81" t="s">
        <v>305</v>
      </c>
      <c r="B423" s="81" t="s">
        <v>1587</v>
      </c>
      <c r="K423" s="117"/>
    </row>
    <row r="424" spans="1:11">
      <c r="B424" s="81" t="s">
        <v>1588</v>
      </c>
      <c r="K424" s="117"/>
    </row>
    <row r="425" spans="1:11">
      <c r="B425" s="81" t="s">
        <v>1584</v>
      </c>
      <c r="K425" s="117"/>
    </row>
    <row r="426" spans="1:11">
      <c r="K426" s="117"/>
    </row>
    <row r="427" spans="1:11">
      <c r="B427" s="100" t="s">
        <v>823</v>
      </c>
      <c r="C427" s="81" t="s">
        <v>1589</v>
      </c>
      <c r="K427" s="117"/>
    </row>
    <row r="428" spans="1:11">
      <c r="B428" s="100" t="s">
        <v>824</v>
      </c>
      <c r="D428" s="81" t="s">
        <v>1590</v>
      </c>
      <c r="K428" s="117"/>
    </row>
    <row r="429" spans="1:11">
      <c r="B429" s="100"/>
      <c r="K429" s="117"/>
    </row>
    <row r="430" spans="1:11">
      <c r="B430" s="100" t="s">
        <v>1567</v>
      </c>
      <c r="K430" s="117"/>
    </row>
    <row r="431" spans="1:11">
      <c r="B431" s="100" t="s">
        <v>825</v>
      </c>
      <c r="K431" s="117"/>
    </row>
    <row r="432" spans="1:11">
      <c r="B432" s="100" t="s">
        <v>826</v>
      </c>
      <c r="K432" s="117"/>
    </row>
    <row r="433" spans="1:11">
      <c r="H433" s="82">
        <v>1</v>
      </c>
      <c r="I433" s="82">
        <v>5450</v>
      </c>
      <c r="J433" s="82">
        <f>+H433*I433</f>
        <v>5450</v>
      </c>
      <c r="K433" s="117">
        <v>5450</v>
      </c>
    </row>
    <row r="434" spans="1:11">
      <c r="K434" s="117"/>
    </row>
    <row r="435" spans="1:11">
      <c r="A435" s="81" t="s">
        <v>1501</v>
      </c>
      <c r="B435" s="81" t="s">
        <v>1587</v>
      </c>
      <c r="K435" s="117"/>
    </row>
    <row r="436" spans="1:11">
      <c r="B436" s="81" t="s">
        <v>1588</v>
      </c>
      <c r="K436" s="117"/>
    </row>
    <row r="437" spans="1:11">
      <c r="B437" s="81" t="s">
        <v>1584</v>
      </c>
      <c r="K437" s="117"/>
    </row>
    <row r="438" spans="1:11">
      <c r="K438" s="117"/>
    </row>
    <row r="439" spans="1:11">
      <c r="B439" s="100" t="s">
        <v>823</v>
      </c>
      <c r="C439" s="81" t="s">
        <v>1591</v>
      </c>
      <c r="K439" s="117"/>
    </row>
    <row r="440" spans="1:11">
      <c r="B440" s="100" t="s">
        <v>824</v>
      </c>
      <c r="D440" s="81" t="s">
        <v>1592</v>
      </c>
      <c r="K440" s="117"/>
    </row>
    <row r="441" spans="1:11">
      <c r="B441" s="100"/>
      <c r="K441" s="117"/>
    </row>
    <row r="442" spans="1:11">
      <c r="B442" s="100" t="s">
        <v>1567</v>
      </c>
      <c r="K442" s="117"/>
    </row>
    <row r="443" spans="1:11">
      <c r="B443" s="100" t="s">
        <v>825</v>
      </c>
      <c r="K443" s="117"/>
    </row>
    <row r="444" spans="1:11">
      <c r="B444" s="100" t="s">
        <v>826</v>
      </c>
      <c r="K444" s="117"/>
    </row>
    <row r="445" spans="1:11">
      <c r="B445" s="100"/>
      <c r="H445" s="82">
        <v>2</v>
      </c>
      <c r="I445" s="82">
        <v>5450</v>
      </c>
      <c r="J445" s="82">
        <f>+H445*I445</f>
        <v>10900</v>
      </c>
      <c r="K445" s="117">
        <v>5450</v>
      </c>
    </row>
    <row r="446" spans="1:11">
      <c r="K446" s="117"/>
    </row>
    <row r="447" spans="1:11">
      <c r="K447" s="117"/>
    </row>
    <row r="448" spans="1:11">
      <c r="K448" s="117"/>
    </row>
    <row r="449" spans="1:11">
      <c r="A449" s="81" t="s">
        <v>1502</v>
      </c>
      <c r="B449" s="81" t="s">
        <v>1993</v>
      </c>
      <c r="K449" s="117"/>
    </row>
    <row r="450" spans="1:11">
      <c r="A450" s="81" t="s">
        <v>1994</v>
      </c>
      <c r="K450" s="117"/>
    </row>
    <row r="451" spans="1:11">
      <c r="A451" s="81" t="s">
        <v>1995</v>
      </c>
      <c r="K451" s="117"/>
    </row>
    <row r="452" spans="1:11">
      <c r="A452" s="81" t="s">
        <v>1996</v>
      </c>
      <c r="K452" s="117"/>
    </row>
    <row r="453" spans="1:11">
      <c r="K453" s="117"/>
    </row>
    <row r="454" spans="1:11">
      <c r="A454" s="81" t="s">
        <v>1997</v>
      </c>
      <c r="G454" s="82" t="s">
        <v>1998</v>
      </c>
      <c r="H454" s="82">
        <v>3</v>
      </c>
      <c r="I454" s="82">
        <v>3600</v>
      </c>
      <c r="J454" s="82">
        <f>+H454*I454</f>
        <v>10800</v>
      </c>
      <c r="K454" s="117">
        <v>3600</v>
      </c>
    </row>
    <row r="455" spans="1:11">
      <c r="K455" s="117"/>
    </row>
    <row r="456" spans="1:11">
      <c r="A456" s="81" t="s">
        <v>1506</v>
      </c>
      <c r="B456" s="81" t="s">
        <v>1999</v>
      </c>
      <c r="K456" s="117"/>
    </row>
    <row r="457" spans="1:11">
      <c r="B457" s="81" t="s">
        <v>2000</v>
      </c>
      <c r="K457" s="117"/>
    </row>
    <row r="458" spans="1:11">
      <c r="A458" s="81" t="s">
        <v>2001</v>
      </c>
      <c r="K458" s="117"/>
    </row>
    <row r="459" spans="1:11">
      <c r="K459" s="117"/>
    </row>
    <row r="460" spans="1:11">
      <c r="B460" s="81" t="s">
        <v>2002</v>
      </c>
      <c r="H460" s="82">
        <v>2</v>
      </c>
      <c r="I460" s="82">
        <v>6300</v>
      </c>
      <c r="J460" s="82">
        <f>+H460*I460</f>
        <v>12600</v>
      </c>
      <c r="K460" s="117">
        <v>6300</v>
      </c>
    </row>
    <row r="461" spans="1:11">
      <c r="B461" s="81" t="s">
        <v>2003</v>
      </c>
      <c r="H461" s="82">
        <v>5</v>
      </c>
      <c r="I461" s="82">
        <v>6950</v>
      </c>
      <c r="J461" s="82">
        <f>+H461*I461</f>
        <v>34750</v>
      </c>
      <c r="K461" s="117">
        <v>6950</v>
      </c>
    </row>
    <row r="462" spans="1:11">
      <c r="B462" s="81" t="s">
        <v>2004</v>
      </c>
      <c r="H462" s="82">
        <v>2</v>
      </c>
      <c r="I462" s="82">
        <v>8350</v>
      </c>
      <c r="J462" s="82">
        <f>+H462*I462</f>
        <v>16700</v>
      </c>
      <c r="K462" s="117">
        <v>8350</v>
      </c>
    </row>
    <row r="463" spans="1:11">
      <c r="B463" s="81" t="s">
        <v>2005</v>
      </c>
      <c r="H463" s="82">
        <v>1</v>
      </c>
      <c r="I463" s="82">
        <v>12900</v>
      </c>
      <c r="J463" s="82">
        <f>+H463*I463</f>
        <v>12900</v>
      </c>
      <c r="K463" s="117">
        <v>12900</v>
      </c>
    </row>
    <row r="464" spans="1:11">
      <c r="K464" s="117"/>
    </row>
    <row r="465" spans="1:11">
      <c r="K465" s="117"/>
    </row>
    <row r="466" spans="1:11">
      <c r="A466" s="81" t="s">
        <v>979</v>
      </c>
      <c r="B466" s="81" t="s">
        <v>2006</v>
      </c>
      <c r="K466" s="117"/>
    </row>
    <row r="467" spans="1:11">
      <c r="B467" s="81" t="s">
        <v>2007</v>
      </c>
      <c r="H467" s="82">
        <v>7</v>
      </c>
      <c r="I467" s="82">
        <v>25</v>
      </c>
      <c r="J467" s="82">
        <f>+H467*I467</f>
        <v>175</v>
      </c>
      <c r="K467" s="117">
        <v>25</v>
      </c>
    </row>
    <row r="468" spans="1:11">
      <c r="B468" s="81" t="s">
        <v>2008</v>
      </c>
      <c r="H468" s="82">
        <v>62</v>
      </c>
      <c r="I468" s="82">
        <v>35</v>
      </c>
      <c r="J468" s="82">
        <f>+H468*I468</f>
        <v>2170</v>
      </c>
      <c r="K468" s="117">
        <v>35</v>
      </c>
    </row>
    <row r="469" spans="1:11">
      <c r="B469" s="81" t="s">
        <v>2009</v>
      </c>
      <c r="H469" s="82">
        <v>65</v>
      </c>
      <c r="I469" s="82">
        <v>40</v>
      </c>
      <c r="J469" s="82">
        <f>+H469*I469</f>
        <v>2600</v>
      </c>
      <c r="K469" s="117">
        <v>40</v>
      </c>
    </row>
    <row r="470" spans="1:11">
      <c r="B470" s="81" t="s">
        <v>2010</v>
      </c>
      <c r="H470" s="82">
        <v>8</v>
      </c>
      <c r="I470" s="82">
        <v>46</v>
      </c>
      <c r="J470" s="82">
        <f>+H470*I470</f>
        <v>368</v>
      </c>
      <c r="K470" s="117">
        <v>46</v>
      </c>
    </row>
    <row r="471" spans="1:11">
      <c r="K471" s="117"/>
    </row>
    <row r="472" spans="1:11">
      <c r="A472" s="81" t="s">
        <v>680</v>
      </c>
      <c r="B472" s="81" t="s">
        <v>2011</v>
      </c>
      <c r="K472" s="117"/>
    </row>
    <row r="473" spans="1:11">
      <c r="B473" s="81" t="s">
        <v>2012</v>
      </c>
      <c r="K473" s="117"/>
    </row>
    <row r="474" spans="1:11">
      <c r="B474" s="81" t="s">
        <v>99</v>
      </c>
      <c r="K474" s="117"/>
    </row>
    <row r="475" spans="1:11">
      <c r="K475" s="117"/>
    </row>
    <row r="476" spans="1:11">
      <c r="B476" s="81" t="s">
        <v>100</v>
      </c>
      <c r="G476" s="82" t="s">
        <v>700</v>
      </c>
      <c r="H476" s="82">
        <v>2</v>
      </c>
      <c r="I476" s="82">
        <v>310</v>
      </c>
      <c r="J476" s="82">
        <f>+H476*I476</f>
        <v>620</v>
      </c>
      <c r="K476" s="117">
        <v>310</v>
      </c>
    </row>
    <row r="477" spans="1:11">
      <c r="B477" s="81" t="s">
        <v>101</v>
      </c>
      <c r="G477" s="82" t="s">
        <v>698</v>
      </c>
      <c r="H477" s="82">
        <v>1</v>
      </c>
      <c r="I477" s="82">
        <v>360</v>
      </c>
      <c r="J477" s="82">
        <f>+H477*I477</f>
        <v>360</v>
      </c>
      <c r="K477" s="117">
        <v>360</v>
      </c>
    </row>
    <row r="478" spans="1:11">
      <c r="B478" s="81" t="s">
        <v>102</v>
      </c>
      <c r="G478" s="82" t="s">
        <v>698</v>
      </c>
      <c r="H478" s="82">
        <v>1</v>
      </c>
      <c r="I478" s="82">
        <v>450</v>
      </c>
      <c r="J478" s="82">
        <f>+H478*I478</f>
        <v>450</v>
      </c>
      <c r="K478" s="117">
        <v>450</v>
      </c>
    </row>
    <row r="479" spans="1:11">
      <c r="K479" s="117"/>
    </row>
    <row r="480" spans="1:11">
      <c r="A480" s="81" t="s">
        <v>681</v>
      </c>
      <c r="B480" s="81" t="s">
        <v>103</v>
      </c>
      <c r="K480" s="117"/>
    </row>
    <row r="481" spans="1:11">
      <c r="B481" s="81" t="s">
        <v>2012</v>
      </c>
      <c r="K481" s="117"/>
    </row>
    <row r="482" spans="1:11">
      <c r="B482" s="81" t="s">
        <v>99</v>
      </c>
      <c r="K482" s="117"/>
    </row>
    <row r="483" spans="1:11">
      <c r="K483" s="117"/>
    </row>
    <row r="484" spans="1:11">
      <c r="B484" s="81" t="s">
        <v>104</v>
      </c>
      <c r="G484" s="82" t="s">
        <v>698</v>
      </c>
      <c r="H484" s="82">
        <v>1</v>
      </c>
      <c r="I484" s="82">
        <v>530</v>
      </c>
      <c r="J484" s="82">
        <f>+H484*I484</f>
        <v>530</v>
      </c>
      <c r="K484" s="117">
        <v>530</v>
      </c>
    </row>
    <row r="485" spans="1:11">
      <c r="B485" s="81" t="s">
        <v>105</v>
      </c>
      <c r="G485" s="82" t="s">
        <v>700</v>
      </c>
      <c r="H485" s="82">
        <v>2</v>
      </c>
      <c r="I485" s="82">
        <v>680</v>
      </c>
      <c r="J485" s="82">
        <f>+H485*I485</f>
        <v>1360</v>
      </c>
      <c r="K485" s="117">
        <v>680</v>
      </c>
    </row>
    <row r="486" spans="1:11">
      <c r="K486" s="117"/>
    </row>
    <row r="487" spans="1:11">
      <c r="A487" s="81" t="s">
        <v>868</v>
      </c>
      <c r="B487" s="81" t="s">
        <v>106</v>
      </c>
      <c r="K487" s="117"/>
    </row>
    <row r="488" spans="1:11">
      <c r="B488" s="81" t="s">
        <v>99</v>
      </c>
      <c r="K488" s="117"/>
    </row>
    <row r="489" spans="1:11">
      <c r="K489" s="117"/>
    </row>
    <row r="490" spans="1:11">
      <c r="B490" s="81" t="s">
        <v>107</v>
      </c>
      <c r="G490" s="82" t="s">
        <v>700</v>
      </c>
      <c r="H490" s="82">
        <v>2</v>
      </c>
      <c r="I490" s="82">
        <v>1500</v>
      </c>
      <c r="J490" s="82">
        <f>+H490*I490</f>
        <v>3000</v>
      </c>
      <c r="K490" s="117">
        <v>1500</v>
      </c>
    </row>
    <row r="491" spans="1:11">
      <c r="K491" s="117"/>
    </row>
    <row r="492" spans="1:11">
      <c r="A492" s="81" t="s">
        <v>1338</v>
      </c>
      <c r="B492" s="81" t="s">
        <v>108</v>
      </c>
      <c r="K492" s="117"/>
    </row>
    <row r="493" spans="1:11">
      <c r="K493" s="117"/>
    </row>
    <row r="494" spans="1:11">
      <c r="B494" s="81" t="s">
        <v>109</v>
      </c>
      <c r="G494" s="82" t="s">
        <v>1144</v>
      </c>
      <c r="H494" s="82">
        <v>12</v>
      </c>
      <c r="I494" s="82">
        <v>94</v>
      </c>
      <c r="J494" s="82">
        <f>+H494*I494</f>
        <v>1128</v>
      </c>
      <c r="K494" s="117">
        <v>94</v>
      </c>
    </row>
    <row r="495" spans="1:11">
      <c r="B495" s="81" t="s">
        <v>1145</v>
      </c>
      <c r="G495" s="82" t="s">
        <v>1146</v>
      </c>
      <c r="H495" s="82">
        <v>4</v>
      </c>
      <c r="I495" s="82">
        <v>110</v>
      </c>
      <c r="J495" s="82">
        <f>+H495*I495</f>
        <v>440</v>
      </c>
      <c r="K495" s="117">
        <v>110</v>
      </c>
    </row>
    <row r="496" spans="1:11">
      <c r="K496" s="117"/>
    </row>
    <row r="497" spans="1:11">
      <c r="A497" s="81" t="s">
        <v>885</v>
      </c>
      <c r="B497" s="81" t="s">
        <v>1147</v>
      </c>
      <c r="K497" s="117"/>
    </row>
    <row r="498" spans="1:11">
      <c r="B498" s="81" t="s">
        <v>1148</v>
      </c>
      <c r="K498" s="117"/>
    </row>
    <row r="499" spans="1:11">
      <c r="K499" s="117"/>
    </row>
    <row r="500" spans="1:11">
      <c r="B500" s="81" t="s">
        <v>1149</v>
      </c>
      <c r="G500" s="82" t="s">
        <v>1984</v>
      </c>
      <c r="H500" s="82">
        <v>2</v>
      </c>
      <c r="I500" s="82">
        <v>320</v>
      </c>
      <c r="J500" s="82">
        <f>+H500*I500</f>
        <v>640</v>
      </c>
      <c r="K500" s="117">
        <v>320</v>
      </c>
    </row>
    <row r="501" spans="1:11">
      <c r="B501" s="81" t="s">
        <v>1150</v>
      </c>
      <c r="G501" s="82" t="s">
        <v>1151</v>
      </c>
      <c r="H501" s="82">
        <v>6</v>
      </c>
      <c r="I501" s="82">
        <v>440</v>
      </c>
      <c r="J501" s="82">
        <f>+H501*I501</f>
        <v>2640</v>
      </c>
      <c r="K501" s="117">
        <v>440</v>
      </c>
    </row>
    <row r="502" spans="1:11">
      <c r="K502" s="117"/>
    </row>
    <row r="503" spans="1:11">
      <c r="A503" s="81" t="s">
        <v>888</v>
      </c>
      <c r="B503" s="81" t="s">
        <v>1152</v>
      </c>
      <c r="K503" s="117"/>
    </row>
    <row r="504" spans="1:11">
      <c r="B504" s="81" t="s">
        <v>1148</v>
      </c>
      <c r="K504" s="117"/>
    </row>
    <row r="505" spans="1:11">
      <c r="K505" s="117"/>
    </row>
    <row r="506" spans="1:11">
      <c r="B506" s="81" t="s">
        <v>1153</v>
      </c>
      <c r="G506" s="82" t="s">
        <v>1984</v>
      </c>
      <c r="H506" s="82">
        <v>2</v>
      </c>
      <c r="I506" s="82">
        <v>140</v>
      </c>
      <c r="J506" s="82">
        <f>+H506*I506</f>
        <v>280</v>
      </c>
      <c r="K506" s="117">
        <v>140</v>
      </c>
    </row>
    <row r="507" spans="1:11">
      <c r="B507" s="81" t="s">
        <v>1154</v>
      </c>
      <c r="G507" s="82" t="s">
        <v>1984</v>
      </c>
      <c r="H507" s="82">
        <v>2</v>
      </c>
      <c r="I507" s="82">
        <v>210</v>
      </c>
      <c r="J507" s="82">
        <f>+H507*I507</f>
        <v>420</v>
      </c>
      <c r="K507" s="117">
        <v>210</v>
      </c>
    </row>
    <row r="508" spans="1:11">
      <c r="B508" s="81" t="s">
        <v>1149</v>
      </c>
      <c r="G508" s="82" t="s">
        <v>1146</v>
      </c>
      <c r="H508" s="82">
        <v>4</v>
      </c>
      <c r="I508" s="82">
        <v>250</v>
      </c>
      <c r="J508" s="82">
        <f>+H508*I508</f>
        <v>1000</v>
      </c>
      <c r="K508" s="117">
        <v>250</v>
      </c>
    </row>
    <row r="509" spans="1:11">
      <c r="K509" s="117"/>
    </row>
    <row r="510" spans="1:11">
      <c r="A510" s="81" t="s">
        <v>422</v>
      </c>
      <c r="B510" s="81" t="s">
        <v>1155</v>
      </c>
      <c r="K510" s="117"/>
    </row>
    <row r="511" spans="1:11">
      <c r="B511" s="81" t="s">
        <v>1148</v>
      </c>
      <c r="K511" s="117"/>
    </row>
    <row r="512" spans="1:11">
      <c r="K512" s="117"/>
    </row>
    <row r="513" spans="1:11">
      <c r="B513" s="81" t="s">
        <v>1153</v>
      </c>
      <c r="G513" s="82" t="s">
        <v>1984</v>
      </c>
      <c r="H513" s="82">
        <v>2</v>
      </c>
      <c r="I513" s="82">
        <v>160</v>
      </c>
      <c r="J513" s="82">
        <f>+H513*I513</f>
        <v>320</v>
      </c>
      <c r="K513" s="117">
        <v>160</v>
      </c>
    </row>
    <row r="514" spans="1:11">
      <c r="K514" s="117"/>
    </row>
    <row r="515" spans="1:11">
      <c r="A515" s="81" t="s">
        <v>423</v>
      </c>
      <c r="B515" s="81" t="s">
        <v>1156</v>
      </c>
      <c r="K515" s="117"/>
    </row>
    <row r="516" spans="1:11">
      <c r="A516" s="81" t="s">
        <v>1157</v>
      </c>
      <c r="K516" s="117"/>
    </row>
    <row r="517" spans="1:11">
      <c r="A517" s="81" t="s">
        <v>1158</v>
      </c>
      <c r="K517" s="117"/>
    </row>
    <row r="518" spans="1:11">
      <c r="A518" s="81" t="s">
        <v>1159</v>
      </c>
      <c r="K518" s="117"/>
    </row>
    <row r="519" spans="1:11">
      <c r="K519" s="117"/>
    </row>
    <row r="520" spans="1:11">
      <c r="H520" s="82">
        <v>120</v>
      </c>
      <c r="I520" s="82">
        <v>280</v>
      </c>
      <c r="J520" s="82">
        <f>+H520*I520</f>
        <v>33600</v>
      </c>
      <c r="K520" s="117">
        <v>280</v>
      </c>
    </row>
    <row r="521" spans="1:11">
      <c r="K521" s="117"/>
    </row>
    <row r="522" spans="1:11">
      <c r="A522" s="81" t="s">
        <v>424</v>
      </c>
      <c r="B522" s="81" t="s">
        <v>1160</v>
      </c>
      <c r="K522" s="117"/>
    </row>
    <row r="523" spans="1:11">
      <c r="B523" s="81" t="s">
        <v>1161</v>
      </c>
      <c r="K523" s="117"/>
    </row>
    <row r="524" spans="1:11">
      <c r="K524" s="117"/>
    </row>
    <row r="525" spans="1:11">
      <c r="H525" s="82">
        <v>70</v>
      </c>
      <c r="I525" s="82">
        <v>98</v>
      </c>
      <c r="J525" s="82">
        <f>+H525*I525</f>
        <v>6860</v>
      </c>
      <c r="K525" s="117">
        <v>98</v>
      </c>
    </row>
    <row r="526" spans="1:11" ht="15" thickBot="1">
      <c r="K526" s="117"/>
    </row>
    <row r="527" spans="1:11" ht="15">
      <c r="B527" s="88" t="s">
        <v>564</v>
      </c>
      <c r="E527" s="89"/>
      <c r="F527" s="89"/>
      <c r="G527" s="90"/>
      <c r="H527" s="91"/>
      <c r="I527" s="91"/>
      <c r="J527" s="85">
        <f>SUM(J372:J526)</f>
        <v>197361</v>
      </c>
      <c r="K527" s="118"/>
    </row>
    <row r="528" spans="1:11">
      <c r="K528" s="117"/>
    </row>
    <row r="529" spans="1:11">
      <c r="K529" s="117"/>
    </row>
    <row r="530" spans="1:11" ht="15">
      <c r="A530" s="65" t="s">
        <v>1162</v>
      </c>
      <c r="B530" s="65" t="s">
        <v>427</v>
      </c>
      <c r="K530" s="117"/>
    </row>
    <row r="531" spans="1:11">
      <c r="K531" s="117"/>
    </row>
    <row r="532" spans="1:11">
      <c r="A532" s="81" t="s">
        <v>287</v>
      </c>
      <c r="B532" s="81" t="s">
        <v>428</v>
      </c>
      <c r="K532" s="117"/>
    </row>
    <row r="533" spans="1:11">
      <c r="B533" s="81" t="s">
        <v>429</v>
      </c>
      <c r="K533" s="117"/>
    </row>
    <row r="534" spans="1:11">
      <c r="C534" s="81" t="s">
        <v>430</v>
      </c>
      <c r="D534" s="81" t="s">
        <v>431</v>
      </c>
      <c r="K534" s="117"/>
    </row>
    <row r="535" spans="1:11">
      <c r="C535" s="81" t="s">
        <v>432</v>
      </c>
      <c r="D535" s="81" t="s">
        <v>433</v>
      </c>
      <c r="K535" s="117"/>
    </row>
    <row r="536" spans="1:11">
      <c r="C536" s="81" t="s">
        <v>434</v>
      </c>
      <c r="D536" s="81" t="s">
        <v>435</v>
      </c>
      <c r="K536" s="117"/>
    </row>
    <row r="537" spans="1:11">
      <c r="C537" s="81" t="s">
        <v>436</v>
      </c>
      <c r="D537" s="81" t="s">
        <v>437</v>
      </c>
      <c r="K537" s="117"/>
    </row>
    <row r="538" spans="1:11">
      <c r="C538" s="100" t="s">
        <v>822</v>
      </c>
      <c r="K538" s="117"/>
    </row>
    <row r="539" spans="1:11">
      <c r="K539" s="117"/>
    </row>
    <row r="540" spans="1:11">
      <c r="K540" s="117"/>
    </row>
    <row r="541" spans="1:11">
      <c r="G541" s="82" t="s">
        <v>698</v>
      </c>
      <c r="H541" s="82">
        <v>1</v>
      </c>
      <c r="I541" s="82">
        <v>9000</v>
      </c>
      <c r="J541" s="82">
        <f>+H541*I541</f>
        <v>9000</v>
      </c>
      <c r="K541" s="117">
        <v>9000</v>
      </c>
    </row>
    <row r="542" spans="1:11">
      <c r="K542" s="117"/>
    </row>
    <row r="543" spans="1:11">
      <c r="A543" s="81" t="s">
        <v>290</v>
      </c>
      <c r="B543" s="81" t="s">
        <v>438</v>
      </c>
      <c r="K543" s="117"/>
    </row>
    <row r="544" spans="1:11">
      <c r="A544" s="81" t="s">
        <v>439</v>
      </c>
      <c r="D544" s="81" t="s">
        <v>440</v>
      </c>
      <c r="K544" s="117"/>
    </row>
    <row r="545" spans="1:11">
      <c r="A545" s="81" t="s">
        <v>441</v>
      </c>
      <c r="D545" s="81" t="s">
        <v>442</v>
      </c>
      <c r="K545" s="117"/>
    </row>
    <row r="546" spans="1:11">
      <c r="A546" s="81" t="s">
        <v>443</v>
      </c>
      <c r="D546" s="81" t="s">
        <v>444</v>
      </c>
      <c r="K546" s="117"/>
    </row>
    <row r="547" spans="1:11">
      <c r="A547" s="81" t="s">
        <v>445</v>
      </c>
      <c r="C547" s="81" t="s">
        <v>446</v>
      </c>
      <c r="K547" s="117"/>
    </row>
    <row r="548" spans="1:11">
      <c r="A548" s="81" t="s">
        <v>447</v>
      </c>
      <c r="D548" s="81" t="s">
        <v>448</v>
      </c>
      <c r="K548" s="117"/>
    </row>
    <row r="549" spans="1:11">
      <c r="A549" s="81" t="s">
        <v>449</v>
      </c>
      <c r="D549" s="81" t="s">
        <v>450</v>
      </c>
      <c r="K549" s="117"/>
    </row>
    <row r="550" spans="1:11">
      <c r="A550" s="81" t="s">
        <v>451</v>
      </c>
      <c r="D550" s="81" t="s">
        <v>452</v>
      </c>
      <c r="K550" s="117"/>
    </row>
    <row r="551" spans="1:11">
      <c r="A551" s="81" t="s">
        <v>453</v>
      </c>
      <c r="D551" s="81" t="s">
        <v>454</v>
      </c>
      <c r="K551" s="117"/>
    </row>
    <row r="552" spans="1:11">
      <c r="A552" s="100" t="s">
        <v>821</v>
      </c>
      <c r="D552" s="81" t="s">
        <v>455</v>
      </c>
      <c r="K552" s="117"/>
    </row>
    <row r="553" spans="1:11">
      <c r="A553" s="81" t="s">
        <v>456</v>
      </c>
      <c r="D553" s="81" t="s">
        <v>457</v>
      </c>
      <c r="K553" s="117"/>
    </row>
    <row r="554" spans="1:11">
      <c r="K554" s="117"/>
    </row>
    <row r="555" spans="1:11">
      <c r="G555" s="82" t="s">
        <v>458</v>
      </c>
      <c r="H555" s="82">
        <v>1</v>
      </c>
      <c r="I555" s="82">
        <v>17200</v>
      </c>
      <c r="J555" s="82">
        <f>+H555*I555</f>
        <v>17200</v>
      </c>
      <c r="K555" s="117">
        <v>17200</v>
      </c>
    </row>
    <row r="556" spans="1:11">
      <c r="K556" s="117"/>
    </row>
    <row r="557" spans="1:11">
      <c r="A557" s="81" t="s">
        <v>300</v>
      </c>
      <c r="B557" s="81" t="s">
        <v>459</v>
      </c>
      <c r="K557" s="117"/>
    </row>
    <row r="558" spans="1:11">
      <c r="B558" s="81" t="s">
        <v>460</v>
      </c>
      <c r="K558" s="117"/>
    </row>
    <row r="559" spans="1:11">
      <c r="K559" s="117"/>
    </row>
    <row r="560" spans="1:11">
      <c r="A560" s="81" t="s">
        <v>698</v>
      </c>
      <c r="G560" s="82" t="s">
        <v>54</v>
      </c>
      <c r="H560" s="82">
        <v>1</v>
      </c>
      <c r="I560" s="82">
        <v>1800</v>
      </c>
      <c r="J560" s="82">
        <f>+H560*I560</f>
        <v>1800</v>
      </c>
      <c r="K560" s="117">
        <v>1800</v>
      </c>
    </row>
    <row r="561" spans="1:11">
      <c r="K561" s="117"/>
    </row>
    <row r="562" spans="1:11">
      <c r="A562" s="81" t="s">
        <v>301</v>
      </c>
      <c r="B562" s="81" t="s">
        <v>582</v>
      </c>
      <c r="K562" s="117"/>
    </row>
    <row r="563" spans="1:11">
      <c r="K563" s="117"/>
    </row>
    <row r="564" spans="1:11">
      <c r="A564" s="81" t="s">
        <v>583</v>
      </c>
      <c r="K564" s="117"/>
    </row>
    <row r="565" spans="1:11">
      <c r="A565" s="81" t="s">
        <v>584</v>
      </c>
      <c r="K565" s="117"/>
    </row>
    <row r="566" spans="1:11">
      <c r="A566" s="100" t="s">
        <v>813</v>
      </c>
      <c r="B566" s="100"/>
      <c r="K566" s="117"/>
    </row>
    <row r="567" spans="1:11">
      <c r="A567" s="100"/>
      <c r="B567" s="100" t="s">
        <v>814</v>
      </c>
      <c r="K567" s="117"/>
    </row>
    <row r="568" spans="1:11">
      <c r="A568" s="100"/>
      <c r="B568" s="100" t="s">
        <v>815</v>
      </c>
      <c r="K568" s="117"/>
    </row>
    <row r="569" spans="1:11">
      <c r="A569" s="100"/>
      <c r="B569" s="100" t="s">
        <v>816</v>
      </c>
      <c r="K569" s="117"/>
    </row>
    <row r="570" spans="1:11">
      <c r="A570" s="100"/>
      <c r="B570" s="100" t="s">
        <v>817</v>
      </c>
      <c r="K570" s="117"/>
    </row>
    <row r="571" spans="1:11">
      <c r="A571" s="100"/>
      <c r="B571" s="100" t="s">
        <v>818</v>
      </c>
      <c r="K571" s="117"/>
    </row>
    <row r="572" spans="1:11">
      <c r="A572" s="100"/>
      <c r="B572" s="100" t="s">
        <v>819</v>
      </c>
      <c r="K572" s="117"/>
    </row>
    <row r="573" spans="1:11">
      <c r="A573" s="100" t="s">
        <v>585</v>
      </c>
      <c r="B573" s="100" t="s">
        <v>820</v>
      </c>
      <c r="K573" s="117"/>
    </row>
    <row r="574" spans="1:11">
      <c r="A574" s="100"/>
      <c r="B574" s="100"/>
      <c r="K574" s="117"/>
    </row>
    <row r="575" spans="1:11">
      <c r="A575" s="100"/>
      <c r="B575" s="100"/>
      <c r="G575" s="82" t="s">
        <v>586</v>
      </c>
      <c r="H575" s="82">
        <v>1</v>
      </c>
      <c r="I575" s="82">
        <v>4700</v>
      </c>
      <c r="J575" s="82">
        <f>+H575*I575</f>
        <v>4700</v>
      </c>
      <c r="K575" s="117">
        <v>4700</v>
      </c>
    </row>
    <row r="576" spans="1:11" ht="15" thickBot="1">
      <c r="K576" s="117"/>
    </row>
    <row r="577" spans="2:10" ht="15">
      <c r="B577" s="88" t="s">
        <v>564</v>
      </c>
      <c r="E577" s="89"/>
      <c r="F577" s="89"/>
      <c r="G577" s="90"/>
      <c r="H577" s="91"/>
      <c r="I577" s="91"/>
      <c r="J577" s="85">
        <f>SUM(J536:J575)</f>
        <v>32700</v>
      </c>
    </row>
  </sheetData>
  <mergeCells count="5">
    <mergeCell ref="B200:F200"/>
    <mergeCell ref="B59:F59"/>
    <mergeCell ref="B60:F60"/>
    <mergeCell ref="B188:G188"/>
    <mergeCell ref="B196:F196"/>
  </mergeCells>
  <phoneticPr fontId="0" type="noConversion"/>
  <pageMargins left="0.75" right="0.75" top="1" bottom="1" header="0.5" footer="0.5"/>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170"/>
  <sheetViews>
    <sheetView view="pageBreakPreview" zoomScaleNormal="100" zoomScaleSheetLayoutView="100" workbookViewId="0">
      <selection activeCell="N9" sqref="N9"/>
    </sheetView>
  </sheetViews>
  <sheetFormatPr defaultColWidth="9.140625" defaultRowHeight="12.75"/>
  <cols>
    <col min="1" max="1" width="4.42578125" style="753" customWidth="1"/>
    <col min="2" max="2" width="52.7109375" style="753" customWidth="1"/>
    <col min="3" max="3" width="21.28515625" style="753" customWidth="1"/>
    <col min="4" max="4" width="12.140625" style="769" bestFit="1" customWidth="1"/>
    <col min="5" max="6" width="15.7109375" style="863" customWidth="1"/>
    <col min="7" max="7" width="15.7109375" style="1196" customWidth="1"/>
    <col min="8" max="8" width="7.5703125" style="753" customWidth="1"/>
    <col min="9" max="16384" width="9.140625" style="753"/>
  </cols>
  <sheetData>
    <row r="1" spans="1:8" ht="25.5">
      <c r="A1" s="1087" t="s">
        <v>4798</v>
      </c>
      <c r="B1" s="1088" t="s">
        <v>284</v>
      </c>
      <c r="C1" s="1088" t="s">
        <v>4823</v>
      </c>
      <c r="D1" s="1089" t="s">
        <v>4875</v>
      </c>
      <c r="E1" s="1089" t="s">
        <v>4876</v>
      </c>
      <c r="F1" s="1089" t="s">
        <v>4877</v>
      </c>
      <c r="G1" s="1090" t="s">
        <v>4878</v>
      </c>
      <c r="H1" s="752"/>
    </row>
    <row r="2" spans="1:8">
      <c r="A2" s="754"/>
      <c r="B2" s="755"/>
      <c r="C2" s="755"/>
      <c r="D2" s="1091"/>
      <c r="E2" s="816"/>
      <c r="F2" s="816"/>
      <c r="G2" s="1193"/>
      <c r="H2" s="752"/>
    </row>
    <row r="3" spans="1:8">
      <c r="A3" s="756"/>
      <c r="B3" s="757"/>
      <c r="C3" s="757"/>
      <c r="D3" s="1092"/>
      <c r="E3" s="758"/>
      <c r="F3" s="758"/>
      <c r="G3" s="1194"/>
      <c r="H3" s="752"/>
    </row>
    <row r="4" spans="1:8">
      <c r="A4" s="1362" t="s">
        <v>4201</v>
      </c>
      <c r="B4" s="1362"/>
      <c r="C4" s="1362"/>
      <c r="D4" s="1362"/>
      <c r="E4" s="1362"/>
      <c r="F4" s="1362"/>
      <c r="G4" s="1362"/>
      <c r="H4" s="752"/>
    </row>
    <row r="5" spans="1:8">
      <c r="A5" s="756"/>
      <c r="B5" s="757"/>
      <c r="C5" s="757"/>
      <c r="D5" s="1092"/>
      <c r="E5" s="758"/>
      <c r="F5" s="758"/>
      <c r="G5" s="1194"/>
      <c r="H5" s="752"/>
    </row>
    <row r="6" spans="1:8">
      <c r="A6" s="759" t="s">
        <v>287</v>
      </c>
      <c r="B6" s="760" t="s">
        <v>4880</v>
      </c>
      <c r="C6" s="760"/>
      <c r="E6" s="1094"/>
      <c r="F6" s="1223"/>
      <c r="G6" s="1195"/>
      <c r="H6" s="752"/>
    </row>
    <row r="7" spans="1:8">
      <c r="A7" s="761"/>
      <c r="B7" s="762" t="s">
        <v>3039</v>
      </c>
      <c r="C7" s="762"/>
      <c r="E7" s="1094"/>
      <c r="F7" s="1223"/>
      <c r="G7" s="1195"/>
      <c r="H7" s="752"/>
    </row>
    <row r="8" spans="1:8">
      <c r="A8" s="761"/>
      <c r="B8" s="762" t="s">
        <v>3040</v>
      </c>
      <c r="C8" s="762"/>
      <c r="E8" s="1094"/>
      <c r="F8" s="1223"/>
      <c r="G8" s="1195"/>
      <c r="H8" s="752"/>
    </row>
    <row r="9" spans="1:8">
      <c r="B9" s="762" t="s">
        <v>3041</v>
      </c>
      <c r="C9" s="762"/>
      <c r="D9" s="1095" t="s">
        <v>1132</v>
      </c>
      <c r="E9" s="799">
        <v>1314</v>
      </c>
      <c r="G9" s="1196">
        <f t="shared" ref="G9:G14" si="0">E9*F9</f>
        <v>0</v>
      </c>
      <c r="H9" s="763"/>
    </row>
    <row r="10" spans="1:8">
      <c r="B10" s="762" t="s">
        <v>3042</v>
      </c>
      <c r="C10" s="762"/>
      <c r="D10" s="1095" t="s">
        <v>1132</v>
      </c>
      <c r="E10" s="799">
        <v>152</v>
      </c>
      <c r="G10" s="1196">
        <f t="shared" si="0"/>
        <v>0</v>
      </c>
      <c r="H10" s="763"/>
    </row>
    <row r="11" spans="1:8">
      <c r="B11" s="762" t="s">
        <v>3043</v>
      </c>
      <c r="C11" s="762"/>
      <c r="D11" s="1095" t="s">
        <v>1132</v>
      </c>
      <c r="E11" s="799">
        <v>82</v>
      </c>
      <c r="G11" s="1196">
        <f t="shared" si="0"/>
        <v>0</v>
      </c>
      <c r="H11" s="763"/>
    </row>
    <row r="12" spans="1:8">
      <c r="A12" s="764"/>
      <c r="B12" s="762" t="s">
        <v>3044</v>
      </c>
      <c r="C12" s="762"/>
      <c r="D12" s="1095" t="s">
        <v>1132</v>
      </c>
      <c r="E12" s="799">
        <v>34</v>
      </c>
      <c r="G12" s="1196">
        <f t="shared" si="0"/>
        <v>0</v>
      </c>
      <c r="H12" s="763"/>
    </row>
    <row r="13" spans="1:8">
      <c r="A13" s="764"/>
      <c r="B13" s="762" t="s">
        <v>3045</v>
      </c>
      <c r="C13" s="762"/>
      <c r="D13" s="1095" t="s">
        <v>1132</v>
      </c>
      <c r="E13" s="799">
        <v>112</v>
      </c>
      <c r="G13" s="1196">
        <f t="shared" si="0"/>
        <v>0</v>
      </c>
      <c r="H13" s="763"/>
    </row>
    <row r="14" spans="1:8">
      <c r="A14" s="764"/>
      <c r="B14" s="762" t="s">
        <v>3046</v>
      </c>
      <c r="C14" s="762"/>
      <c r="D14" s="1095" t="s">
        <v>1132</v>
      </c>
      <c r="E14" s="799">
        <v>44</v>
      </c>
      <c r="G14" s="1196">
        <f t="shared" si="0"/>
        <v>0</v>
      </c>
      <c r="H14" s="763"/>
    </row>
    <row r="15" spans="1:8">
      <c r="A15" s="756"/>
      <c r="B15" s="757"/>
      <c r="C15" s="757"/>
      <c r="D15" s="1092"/>
      <c r="E15" s="758"/>
      <c r="F15" s="758"/>
      <c r="H15" s="752"/>
    </row>
    <row r="16" spans="1:8">
      <c r="A16" s="756"/>
      <c r="B16" s="757"/>
      <c r="C16" s="757"/>
      <c r="D16" s="1092"/>
      <c r="E16" s="758"/>
      <c r="F16" s="758"/>
      <c r="H16" s="752"/>
    </row>
    <row r="17" spans="1:8">
      <c r="A17" s="759" t="s">
        <v>290</v>
      </c>
      <c r="B17" s="762" t="s">
        <v>4881</v>
      </c>
      <c r="C17" s="762"/>
      <c r="D17" s="785"/>
      <c r="E17" s="1094"/>
      <c r="F17" s="1223"/>
      <c r="H17" s="752"/>
    </row>
    <row r="18" spans="1:8">
      <c r="A18" s="761"/>
      <c r="B18" s="762" t="s">
        <v>3047</v>
      </c>
      <c r="C18" s="762"/>
      <c r="D18" s="785"/>
      <c r="E18" s="1094"/>
      <c r="F18" s="1223"/>
      <c r="H18" s="752"/>
    </row>
    <row r="19" spans="1:8">
      <c r="B19" s="762" t="s">
        <v>3048</v>
      </c>
      <c r="C19" s="762"/>
      <c r="D19" s="785"/>
      <c r="E19" s="864"/>
      <c r="H19" s="763"/>
    </row>
    <row r="20" spans="1:8">
      <c r="B20" s="762" t="s">
        <v>3041</v>
      </c>
      <c r="C20" s="762"/>
      <c r="D20" s="1095" t="s">
        <v>1132</v>
      </c>
      <c r="E20" s="799">
        <v>1300</v>
      </c>
      <c r="G20" s="1196">
        <f t="shared" ref="G20:G26" si="1">E20*F20</f>
        <v>0</v>
      </c>
      <c r="H20" s="763"/>
    </row>
    <row r="21" spans="1:8">
      <c r="B21" s="762" t="s">
        <v>3042</v>
      </c>
      <c r="C21" s="762"/>
      <c r="D21" s="1095" t="s">
        <v>1132</v>
      </c>
      <c r="E21" s="799">
        <v>170</v>
      </c>
      <c r="G21" s="1196">
        <f t="shared" si="1"/>
        <v>0</v>
      </c>
      <c r="H21" s="763"/>
    </row>
    <row r="22" spans="1:8">
      <c r="B22" s="762" t="s">
        <v>3043</v>
      </c>
      <c r="C22" s="762"/>
      <c r="D22" s="1095" t="s">
        <v>1132</v>
      </c>
      <c r="E22" s="799">
        <v>85</v>
      </c>
      <c r="G22" s="1196">
        <f t="shared" si="1"/>
        <v>0</v>
      </c>
      <c r="H22" s="763"/>
    </row>
    <row r="23" spans="1:8">
      <c r="A23" s="764"/>
      <c r="B23" s="762" t="s">
        <v>3044</v>
      </c>
      <c r="C23" s="762"/>
      <c r="D23" s="1095" t="s">
        <v>1132</v>
      </c>
      <c r="E23" s="799">
        <v>40</v>
      </c>
      <c r="G23" s="1196">
        <f t="shared" si="1"/>
        <v>0</v>
      </c>
      <c r="H23" s="763"/>
    </row>
    <row r="24" spans="1:8">
      <c r="A24" s="764"/>
      <c r="B24" s="762" t="s">
        <v>3049</v>
      </c>
      <c r="C24" s="762"/>
      <c r="D24" s="1095" t="s">
        <v>1132</v>
      </c>
      <c r="E24" s="799">
        <v>248</v>
      </c>
      <c r="G24" s="1196">
        <f t="shared" si="1"/>
        <v>0</v>
      </c>
      <c r="H24" s="763"/>
    </row>
    <row r="25" spans="1:8">
      <c r="A25" s="764"/>
      <c r="B25" s="762" t="s">
        <v>3050</v>
      </c>
      <c r="C25" s="762"/>
      <c r="D25" s="1095" t="s">
        <v>1132</v>
      </c>
      <c r="E25" s="799">
        <v>20</v>
      </c>
      <c r="G25" s="1196">
        <f t="shared" si="1"/>
        <v>0</v>
      </c>
      <c r="H25" s="763"/>
    </row>
    <row r="26" spans="1:8">
      <c r="A26" s="764"/>
      <c r="B26" s="762" t="s">
        <v>3046</v>
      </c>
      <c r="C26" s="762"/>
      <c r="D26" s="1095" t="s">
        <v>1132</v>
      </c>
      <c r="E26" s="799">
        <v>120</v>
      </c>
      <c r="G26" s="1196">
        <f t="shared" si="1"/>
        <v>0</v>
      </c>
      <c r="H26" s="763"/>
    </row>
    <row r="27" spans="1:8">
      <c r="A27" s="764"/>
      <c r="B27" s="765"/>
      <c r="C27" s="765"/>
      <c r="D27" s="1092"/>
      <c r="E27" s="758"/>
      <c r="H27" s="763"/>
    </row>
    <row r="28" spans="1:8">
      <c r="A28" s="764"/>
      <c r="B28" s="765"/>
      <c r="C28" s="765"/>
      <c r="D28" s="1092"/>
      <c r="E28" s="758"/>
      <c r="H28" s="763"/>
    </row>
    <row r="29" spans="1:8">
      <c r="A29" s="759" t="s">
        <v>300</v>
      </c>
      <c r="B29" s="766" t="s">
        <v>3051</v>
      </c>
      <c r="C29" s="766"/>
      <c r="E29" s="1122"/>
      <c r="H29" s="763"/>
    </row>
    <row r="30" spans="1:8">
      <c r="A30" s="764"/>
      <c r="B30" s="767" t="s">
        <v>3052</v>
      </c>
      <c r="C30" s="767"/>
      <c r="H30" s="763"/>
    </row>
    <row r="31" spans="1:8">
      <c r="A31" s="764"/>
      <c r="B31" s="767" t="s">
        <v>3053</v>
      </c>
      <c r="C31" s="767"/>
      <c r="H31" s="763"/>
    </row>
    <row r="32" spans="1:8">
      <c r="A32" s="764"/>
      <c r="B32" s="767" t="s">
        <v>3054</v>
      </c>
      <c r="C32" s="767"/>
      <c r="H32" s="763"/>
    </row>
    <row r="33" spans="1:8">
      <c r="A33" s="764"/>
      <c r="B33" s="767" t="s">
        <v>3055</v>
      </c>
      <c r="C33" s="767"/>
      <c r="H33" s="763"/>
    </row>
    <row r="34" spans="1:8">
      <c r="A34" s="764"/>
      <c r="B34" s="767" t="s">
        <v>3056</v>
      </c>
      <c r="C34" s="767"/>
      <c r="H34" s="763"/>
    </row>
    <row r="35" spans="1:8">
      <c r="A35" s="764"/>
      <c r="B35" s="766" t="s">
        <v>4882</v>
      </c>
      <c r="C35" s="766"/>
      <c r="H35" s="763"/>
    </row>
    <row r="36" spans="1:8">
      <c r="A36" s="764"/>
      <c r="B36" s="767" t="s">
        <v>3057</v>
      </c>
      <c r="C36" s="767"/>
      <c r="D36" s="769" t="s">
        <v>302</v>
      </c>
      <c r="E36" s="863">
        <v>2</v>
      </c>
      <c r="G36" s="1196">
        <f>E36*F36</f>
        <v>0</v>
      </c>
      <c r="H36" s="763"/>
    </row>
    <row r="37" spans="1:8">
      <c r="A37" s="764"/>
      <c r="B37" s="767" t="s">
        <v>3058</v>
      </c>
      <c r="C37" s="767"/>
      <c r="D37" s="769" t="s">
        <v>302</v>
      </c>
      <c r="E37" s="863">
        <v>3</v>
      </c>
      <c r="G37" s="1196">
        <f>E37*F37</f>
        <v>0</v>
      </c>
      <c r="H37" s="763"/>
    </row>
    <row r="38" spans="1:8">
      <c r="A38" s="764"/>
      <c r="B38" s="767" t="s">
        <v>3059</v>
      </c>
      <c r="C38" s="767"/>
      <c r="D38" s="769" t="s">
        <v>302</v>
      </c>
      <c r="E38" s="863">
        <v>10</v>
      </c>
      <c r="G38" s="1196">
        <f>E38*F38</f>
        <v>0</v>
      </c>
      <c r="H38" s="763"/>
    </row>
    <row r="39" spans="1:8">
      <c r="A39" s="764"/>
      <c r="B39" s="767" t="s">
        <v>3060</v>
      </c>
      <c r="C39" s="767"/>
      <c r="D39" s="769" t="s">
        <v>302</v>
      </c>
      <c r="E39" s="863">
        <v>4</v>
      </c>
      <c r="G39" s="1196">
        <f>E39*F39</f>
        <v>0</v>
      </c>
      <c r="H39" s="763"/>
    </row>
    <row r="40" spans="1:8">
      <c r="A40" s="764"/>
      <c r="B40" s="766" t="s">
        <v>3061</v>
      </c>
      <c r="C40" s="766"/>
      <c r="H40" s="763"/>
    </row>
    <row r="41" spans="1:8">
      <c r="A41" s="764"/>
      <c r="B41" s="770"/>
      <c r="C41" s="771"/>
      <c r="H41" s="763"/>
    </row>
    <row r="42" spans="1:8">
      <c r="A42" s="764"/>
      <c r="B42" s="767"/>
      <c r="C42" s="767"/>
      <c r="H42" s="763"/>
    </row>
    <row r="43" spans="1:8">
      <c r="A43" s="764"/>
      <c r="B43" s="767"/>
      <c r="C43" s="767"/>
      <c r="H43" s="763"/>
    </row>
    <row r="44" spans="1:8">
      <c r="A44" s="759" t="s">
        <v>301</v>
      </c>
      <c r="B44" s="766" t="s">
        <v>3062</v>
      </c>
      <c r="C44" s="766"/>
      <c r="H44" s="763"/>
    </row>
    <row r="45" spans="1:8">
      <c r="A45" s="764"/>
      <c r="B45" s="767" t="s">
        <v>3063</v>
      </c>
      <c r="C45" s="767"/>
      <c r="H45" s="763"/>
    </row>
    <row r="46" spans="1:8">
      <c r="A46" s="764"/>
      <c r="B46" s="767" t="s">
        <v>3064</v>
      </c>
      <c r="C46" s="767"/>
      <c r="H46" s="763"/>
    </row>
    <row r="47" spans="1:8">
      <c r="A47" s="764"/>
      <c r="B47" s="767" t="s">
        <v>3065</v>
      </c>
      <c r="C47" s="767"/>
      <c r="H47" s="763"/>
    </row>
    <row r="48" spans="1:8">
      <c r="A48" s="764"/>
      <c r="B48" s="767" t="s">
        <v>3066</v>
      </c>
      <c r="C48" s="767"/>
      <c r="H48" s="763"/>
    </row>
    <row r="49" spans="1:8">
      <c r="A49" s="764"/>
      <c r="B49" s="767" t="s">
        <v>3067</v>
      </c>
      <c r="C49" s="767"/>
      <c r="H49" s="763"/>
    </row>
    <row r="50" spans="1:8">
      <c r="A50" s="764"/>
      <c r="B50" s="767" t="s">
        <v>3068</v>
      </c>
      <c r="C50" s="767"/>
      <c r="H50" s="763"/>
    </row>
    <row r="51" spans="1:8">
      <c r="A51" s="764"/>
      <c r="B51" s="766" t="s">
        <v>4882</v>
      </c>
      <c r="C51" s="766"/>
      <c r="H51" s="763"/>
    </row>
    <row r="52" spans="1:8">
      <c r="A52" s="764"/>
      <c r="B52" s="767" t="s">
        <v>3069</v>
      </c>
      <c r="C52" s="767"/>
      <c r="D52" s="769" t="s">
        <v>302</v>
      </c>
      <c r="E52" s="863">
        <v>2</v>
      </c>
      <c r="G52" s="1196">
        <f>E52*F52</f>
        <v>0</v>
      </c>
      <c r="H52" s="763"/>
    </row>
    <row r="53" spans="1:8">
      <c r="A53" s="764"/>
      <c r="B53" s="767" t="s">
        <v>3070</v>
      </c>
      <c r="C53" s="767"/>
      <c r="D53" s="769" t="s">
        <v>302</v>
      </c>
      <c r="E53" s="863">
        <v>3</v>
      </c>
      <c r="G53" s="1196">
        <f>E53*F53</f>
        <v>0</v>
      </c>
      <c r="H53" s="763"/>
    </row>
    <row r="54" spans="1:8">
      <c r="A54" s="764"/>
      <c r="B54" s="767" t="s">
        <v>3071</v>
      </c>
      <c r="C54" s="767"/>
      <c r="D54" s="769" t="s">
        <v>302</v>
      </c>
      <c r="E54" s="863">
        <v>10</v>
      </c>
      <c r="G54" s="1196">
        <f>E54*F54</f>
        <v>0</v>
      </c>
      <c r="H54" s="763"/>
    </row>
    <row r="55" spans="1:8">
      <c r="A55" s="764"/>
      <c r="B55" s="767" t="s">
        <v>3072</v>
      </c>
      <c r="C55" s="767"/>
      <c r="D55" s="769" t="s">
        <v>302</v>
      </c>
      <c r="E55" s="863">
        <v>4</v>
      </c>
      <c r="G55" s="1196">
        <f>E55*F55</f>
        <v>0</v>
      </c>
      <c r="H55" s="763"/>
    </row>
    <row r="56" spans="1:8">
      <c r="A56" s="764"/>
      <c r="B56" s="766" t="s">
        <v>3061</v>
      </c>
      <c r="C56" s="766"/>
      <c r="H56" s="763"/>
    </row>
    <row r="57" spans="1:8">
      <c r="A57" s="764"/>
      <c r="B57" s="772"/>
      <c r="C57" s="773"/>
      <c r="H57" s="763"/>
    </row>
    <row r="58" spans="1:8">
      <c r="A58" s="764"/>
      <c r="B58" s="774"/>
      <c r="C58" s="774"/>
      <c r="H58" s="763"/>
    </row>
    <row r="59" spans="1:8">
      <c r="A59" s="759"/>
      <c r="B59" s="765"/>
      <c r="C59" s="765"/>
      <c r="H59" s="752"/>
    </row>
    <row r="60" spans="1:8">
      <c r="A60" s="759" t="s">
        <v>305</v>
      </c>
      <c r="B60" s="775" t="s">
        <v>4883</v>
      </c>
      <c r="C60" s="775"/>
      <c r="H60" s="752"/>
    </row>
    <row r="61" spans="1:8">
      <c r="A61" s="756"/>
      <c r="B61" s="775" t="s">
        <v>3073</v>
      </c>
      <c r="C61" s="775"/>
      <c r="H61" s="752"/>
    </row>
    <row r="62" spans="1:8">
      <c r="A62" s="756"/>
      <c r="B62" s="775" t="s">
        <v>3074</v>
      </c>
      <c r="C62" s="775"/>
      <c r="H62" s="752"/>
    </row>
    <row r="63" spans="1:8">
      <c r="A63" s="756"/>
      <c r="B63" s="775" t="s">
        <v>3075</v>
      </c>
      <c r="C63" s="775"/>
      <c r="H63" s="752"/>
    </row>
    <row r="64" spans="1:8">
      <c r="A64" s="756"/>
      <c r="B64" s="775" t="s">
        <v>3076</v>
      </c>
      <c r="C64" s="775"/>
      <c r="D64" s="1095" t="s">
        <v>302</v>
      </c>
      <c r="E64" s="799">
        <v>54</v>
      </c>
      <c r="G64" s="1196">
        <f t="shared" ref="G64:G71" si="2">E64*F64</f>
        <v>0</v>
      </c>
      <c r="H64" s="752"/>
    </row>
    <row r="65" spans="1:8">
      <c r="A65" s="756"/>
      <c r="B65" s="776" t="s">
        <v>3077</v>
      </c>
      <c r="C65" s="776"/>
      <c r="D65" s="1095" t="s">
        <v>302</v>
      </c>
      <c r="E65" s="799">
        <v>4</v>
      </c>
      <c r="G65" s="1196">
        <f t="shared" si="2"/>
        <v>0</v>
      </c>
      <c r="H65" s="752"/>
    </row>
    <row r="66" spans="1:8">
      <c r="A66" s="756"/>
      <c r="B66" s="776" t="s">
        <v>3078</v>
      </c>
      <c r="C66" s="776"/>
      <c r="D66" s="1095" t="s">
        <v>302</v>
      </c>
      <c r="E66" s="799">
        <v>41</v>
      </c>
      <c r="G66" s="1196">
        <f t="shared" si="2"/>
        <v>0</v>
      </c>
      <c r="H66" s="752"/>
    </row>
    <row r="67" spans="1:8">
      <c r="A67" s="756"/>
      <c r="B67" s="776" t="s">
        <v>3079</v>
      </c>
      <c r="C67" s="776"/>
      <c r="D67" s="1095" t="s">
        <v>302</v>
      </c>
      <c r="E67" s="799">
        <v>20</v>
      </c>
      <c r="G67" s="1196">
        <f t="shared" si="2"/>
        <v>0</v>
      </c>
      <c r="H67" s="752"/>
    </row>
    <row r="68" spans="1:8">
      <c r="A68" s="756"/>
      <c r="B68" s="776" t="s">
        <v>3080</v>
      </c>
      <c r="C68" s="776"/>
      <c r="D68" s="1095" t="s">
        <v>302</v>
      </c>
      <c r="E68" s="799">
        <v>6</v>
      </c>
      <c r="G68" s="1196">
        <f t="shared" si="2"/>
        <v>0</v>
      </c>
      <c r="H68" s="752"/>
    </row>
    <row r="69" spans="1:8">
      <c r="A69" s="756"/>
      <c r="B69" s="776" t="s">
        <v>3081</v>
      </c>
      <c r="C69" s="776"/>
      <c r="D69" s="1095" t="s">
        <v>302</v>
      </c>
      <c r="E69" s="799">
        <v>11</v>
      </c>
      <c r="G69" s="1196">
        <f t="shared" si="2"/>
        <v>0</v>
      </c>
      <c r="H69" s="752"/>
    </row>
    <row r="70" spans="1:8">
      <c r="A70" s="756"/>
      <c r="B70" s="776" t="s">
        <v>3082</v>
      </c>
      <c r="C70" s="776"/>
      <c r="D70" s="1095" t="s">
        <v>302</v>
      </c>
      <c r="E70" s="799">
        <v>14</v>
      </c>
      <c r="G70" s="1196">
        <f t="shared" si="2"/>
        <v>0</v>
      </c>
      <c r="H70" s="752"/>
    </row>
    <row r="71" spans="1:8">
      <c r="A71" s="756"/>
      <c r="B71" s="776" t="s">
        <v>3083</v>
      </c>
      <c r="C71" s="776"/>
      <c r="D71" s="1095" t="s">
        <v>302</v>
      </c>
      <c r="E71" s="799">
        <v>5</v>
      </c>
      <c r="G71" s="1196">
        <f t="shared" si="2"/>
        <v>0</v>
      </c>
      <c r="H71" s="752"/>
    </row>
    <row r="72" spans="1:8">
      <c r="A72" s="756"/>
      <c r="B72" s="777"/>
      <c r="C72" s="777"/>
      <c r="D72" s="1095"/>
      <c r="E72" s="799"/>
    </row>
    <row r="73" spans="1:8">
      <c r="A73" s="756"/>
      <c r="B73" s="778"/>
      <c r="C73" s="778"/>
      <c r="D73" s="1095"/>
      <c r="E73" s="799"/>
    </row>
    <row r="74" spans="1:8">
      <c r="A74" s="759" t="s">
        <v>1501</v>
      </c>
      <c r="B74" s="775" t="s">
        <v>4884</v>
      </c>
      <c r="C74" s="775"/>
      <c r="D74" s="1006"/>
      <c r="E74" s="900"/>
      <c r="F74" s="900"/>
    </row>
    <row r="75" spans="1:8">
      <c r="A75" s="756"/>
      <c r="B75" s="775" t="s">
        <v>4885</v>
      </c>
      <c r="C75" s="775"/>
      <c r="D75" s="1006"/>
      <c r="E75" s="900"/>
      <c r="F75" s="900"/>
    </row>
    <row r="76" spans="1:8" ht="14.25">
      <c r="A76" s="756"/>
      <c r="B76" s="775" t="s">
        <v>4886</v>
      </c>
      <c r="C76" s="775"/>
      <c r="D76" s="1006"/>
      <c r="E76" s="900"/>
      <c r="F76" s="900"/>
    </row>
    <row r="77" spans="1:8">
      <c r="A77" s="756"/>
      <c r="B77" s="775" t="s">
        <v>3084</v>
      </c>
      <c r="C77" s="775"/>
      <c r="D77" s="1006"/>
      <c r="E77" s="900"/>
      <c r="F77" s="900"/>
    </row>
    <row r="78" spans="1:8">
      <c r="A78" s="756"/>
      <c r="B78" s="775" t="s">
        <v>3085</v>
      </c>
      <c r="C78" s="775"/>
      <c r="D78" s="1006"/>
      <c r="E78" s="900"/>
      <c r="F78" s="900"/>
    </row>
    <row r="79" spans="1:8">
      <c r="A79" s="756"/>
      <c r="B79" s="779" t="s">
        <v>4887</v>
      </c>
      <c r="C79" s="779"/>
      <c r="D79" s="1006"/>
      <c r="E79" s="900"/>
      <c r="F79" s="900"/>
    </row>
    <row r="80" spans="1:8">
      <c r="A80" s="756"/>
      <c r="B80" s="779" t="s">
        <v>4888</v>
      </c>
      <c r="C80" s="779"/>
      <c r="D80" s="1006"/>
      <c r="E80" s="900"/>
      <c r="F80" s="900"/>
    </row>
    <row r="81" spans="1:8">
      <c r="A81" s="756"/>
      <c r="B81" s="780" t="s">
        <v>4889</v>
      </c>
      <c r="C81" s="780"/>
      <c r="D81" s="1095" t="s">
        <v>302</v>
      </c>
      <c r="E81" s="799">
        <v>26</v>
      </c>
      <c r="F81" s="900"/>
      <c r="G81" s="1196">
        <f>E81*F81</f>
        <v>0</v>
      </c>
    </row>
    <row r="82" spans="1:8">
      <c r="A82" s="756"/>
      <c r="B82" s="778"/>
      <c r="C82" s="778"/>
      <c r="D82" s="1041"/>
      <c r="E82" s="1098"/>
    </row>
    <row r="83" spans="1:8">
      <c r="A83" s="756"/>
      <c r="B83" s="778"/>
      <c r="C83" s="778"/>
      <c r="D83" s="1041"/>
      <c r="E83" s="1098"/>
      <c r="H83" s="752"/>
    </row>
    <row r="84" spans="1:8">
      <c r="A84" s="759" t="s">
        <v>1502</v>
      </c>
      <c r="B84" s="775" t="s">
        <v>3086</v>
      </c>
      <c r="C84" s="775"/>
      <c r="D84" s="1041"/>
      <c r="E84" s="1098"/>
      <c r="H84" s="752"/>
    </row>
    <row r="85" spans="1:8">
      <c r="A85" s="756"/>
      <c r="B85" s="779" t="s">
        <v>4890</v>
      </c>
      <c r="C85" s="779"/>
      <c r="D85" s="1092"/>
      <c r="E85" s="758"/>
      <c r="H85" s="752"/>
    </row>
    <row r="86" spans="1:8">
      <c r="A86" s="756"/>
      <c r="B86" s="781" t="s">
        <v>4891</v>
      </c>
      <c r="C86" s="781"/>
      <c r="D86" s="1095" t="s">
        <v>302</v>
      </c>
      <c r="E86" s="799">
        <v>155</v>
      </c>
      <c r="G86" s="1196">
        <f>E86*F86</f>
        <v>0</v>
      </c>
      <c r="H86" s="752"/>
    </row>
    <row r="87" spans="1:8">
      <c r="A87" s="756"/>
      <c r="B87" s="782"/>
      <c r="C87" s="782"/>
      <c r="F87" s="900"/>
      <c r="H87" s="752"/>
    </row>
    <row r="88" spans="1:8">
      <c r="A88" s="756"/>
      <c r="B88" s="782"/>
      <c r="C88" s="782"/>
      <c r="F88" s="900"/>
      <c r="H88" s="752"/>
    </row>
    <row r="89" spans="1:8">
      <c r="A89" s="759" t="s">
        <v>1506</v>
      </c>
      <c r="B89" s="766" t="s">
        <v>4892</v>
      </c>
      <c r="C89" s="766"/>
      <c r="H89" s="752"/>
    </row>
    <row r="90" spans="1:8">
      <c r="A90" s="756"/>
      <c r="B90" s="781" t="s">
        <v>4893</v>
      </c>
      <c r="C90" s="781"/>
      <c r="D90" s="1095" t="s">
        <v>302</v>
      </c>
      <c r="E90" s="799">
        <v>155</v>
      </c>
      <c r="G90" s="1196">
        <f>E90*F90</f>
        <v>0</v>
      </c>
      <c r="H90" s="752"/>
    </row>
    <row r="91" spans="1:8">
      <c r="A91" s="756"/>
      <c r="B91" s="781"/>
      <c r="C91" s="781"/>
      <c r="D91" s="1095"/>
      <c r="E91" s="799"/>
      <c r="H91" s="752"/>
    </row>
    <row r="92" spans="1:8">
      <c r="A92" s="756"/>
      <c r="B92" s="766"/>
      <c r="C92" s="766"/>
      <c r="D92" s="1095"/>
      <c r="E92" s="799"/>
      <c r="H92" s="752"/>
    </row>
    <row r="93" spans="1:8">
      <c r="A93" s="759" t="s">
        <v>979</v>
      </c>
      <c r="B93" s="775" t="s">
        <v>3087</v>
      </c>
      <c r="C93" s="775"/>
      <c r="D93" s="1095" t="s">
        <v>302</v>
      </c>
      <c r="E93" s="799">
        <v>155</v>
      </c>
      <c r="G93" s="1196">
        <f>E93*F93</f>
        <v>0</v>
      </c>
      <c r="H93" s="752"/>
    </row>
    <row r="94" spans="1:8">
      <c r="A94" s="756"/>
      <c r="B94" s="778"/>
      <c r="C94" s="778"/>
      <c r="D94" s="1041"/>
      <c r="E94" s="1098"/>
      <c r="H94" s="752"/>
    </row>
    <row r="95" spans="1:8">
      <c r="A95" s="756"/>
      <c r="B95" s="778"/>
      <c r="C95" s="778"/>
      <c r="D95" s="1041"/>
      <c r="E95" s="1098"/>
      <c r="H95" s="752"/>
    </row>
    <row r="96" spans="1:8">
      <c r="A96" s="759" t="s">
        <v>680</v>
      </c>
      <c r="B96" s="775" t="s">
        <v>3088</v>
      </c>
      <c r="C96" s="775"/>
      <c r="D96" s="1095" t="s">
        <v>302</v>
      </c>
      <c r="E96" s="799">
        <v>155</v>
      </c>
      <c r="G96" s="1196">
        <f>E96*F96</f>
        <v>0</v>
      </c>
      <c r="H96" s="752"/>
    </row>
    <row r="97" spans="1:8">
      <c r="A97" s="759"/>
      <c r="B97" s="778"/>
      <c r="C97" s="778"/>
      <c r="D97" s="1095"/>
      <c r="E97" s="799"/>
      <c r="H97" s="752"/>
    </row>
    <row r="98" spans="1:8">
      <c r="A98" s="759"/>
      <c r="B98" s="778"/>
      <c r="C98" s="778"/>
      <c r="D98" s="1095"/>
      <c r="E98" s="799"/>
      <c r="H98" s="752"/>
    </row>
    <row r="99" spans="1:8">
      <c r="A99" s="759" t="s">
        <v>681</v>
      </c>
      <c r="B99" s="766" t="s">
        <v>4894</v>
      </c>
      <c r="C99" s="766"/>
      <c r="D99" s="1095"/>
      <c r="E99" s="799"/>
      <c r="H99" s="752"/>
    </row>
    <row r="100" spans="1:8">
      <c r="A100" s="759"/>
      <c r="B100" s="766" t="s">
        <v>3089</v>
      </c>
      <c r="C100" s="766"/>
      <c r="D100" s="1095" t="s">
        <v>302</v>
      </c>
      <c r="E100" s="799">
        <v>155</v>
      </c>
      <c r="G100" s="1196">
        <f>E100*F100</f>
        <v>0</v>
      </c>
      <c r="H100" s="752"/>
    </row>
    <row r="101" spans="1:8">
      <c r="A101" s="759"/>
      <c r="B101" s="766"/>
      <c r="C101" s="766"/>
      <c r="D101" s="1095"/>
      <c r="E101" s="799"/>
      <c r="H101" s="752"/>
    </row>
    <row r="102" spans="1:8">
      <c r="A102" s="759"/>
      <c r="B102" s="766"/>
      <c r="C102" s="766"/>
      <c r="D102" s="1095"/>
      <c r="E102" s="799"/>
      <c r="H102" s="752"/>
    </row>
    <row r="103" spans="1:8">
      <c r="A103" s="759" t="s">
        <v>868</v>
      </c>
      <c r="B103" s="766" t="s">
        <v>4895</v>
      </c>
      <c r="C103" s="766"/>
      <c r="D103" s="1095"/>
      <c r="E103" s="799"/>
      <c r="H103" s="752"/>
    </row>
    <row r="104" spans="1:8">
      <c r="A104" s="759"/>
      <c r="B104" s="766" t="s">
        <v>3090</v>
      </c>
      <c r="C104" s="766"/>
      <c r="D104" s="1095" t="s">
        <v>302</v>
      </c>
      <c r="E104" s="799">
        <v>155</v>
      </c>
      <c r="G104" s="1196">
        <f>E104*F104</f>
        <v>0</v>
      </c>
      <c r="H104" s="752"/>
    </row>
    <row r="105" spans="1:8">
      <c r="A105" s="759"/>
      <c r="B105" s="777"/>
      <c r="C105" s="777"/>
      <c r="D105" s="1092"/>
      <c r="E105" s="758"/>
      <c r="H105" s="752"/>
    </row>
    <row r="106" spans="1:8">
      <c r="A106" s="756"/>
      <c r="B106" s="778"/>
      <c r="C106" s="778"/>
      <c r="D106" s="1041"/>
      <c r="E106" s="1098"/>
      <c r="H106" s="752"/>
    </row>
    <row r="107" spans="1:8">
      <c r="A107" s="759" t="s">
        <v>1338</v>
      </c>
      <c r="B107" s="775" t="s">
        <v>3091</v>
      </c>
      <c r="C107" s="775"/>
      <c r="D107" s="1041"/>
      <c r="E107" s="1098"/>
      <c r="H107" s="752"/>
    </row>
    <row r="108" spans="1:8" ht="15">
      <c r="A108" s="756"/>
      <c r="B108" s="775" t="s">
        <v>3092</v>
      </c>
      <c r="C108" s="775"/>
      <c r="D108" s="1097" t="s">
        <v>4830</v>
      </c>
      <c r="E108" s="799">
        <v>190</v>
      </c>
      <c r="G108" s="1196">
        <f>E108*F108</f>
        <v>0</v>
      </c>
    </row>
    <row r="109" spans="1:8">
      <c r="A109" s="756"/>
      <c r="B109" s="778"/>
      <c r="C109" s="778"/>
      <c r="D109" s="1041"/>
      <c r="E109" s="1098"/>
      <c r="H109" s="752"/>
    </row>
    <row r="110" spans="1:8">
      <c r="A110" s="756"/>
      <c r="B110" s="778"/>
      <c r="C110" s="778"/>
      <c r="D110" s="1041"/>
      <c r="E110" s="1098"/>
      <c r="H110" s="752"/>
    </row>
    <row r="111" spans="1:8">
      <c r="A111" s="759" t="s">
        <v>885</v>
      </c>
      <c r="B111" s="775" t="s">
        <v>4896</v>
      </c>
      <c r="C111" s="775"/>
      <c r="D111" s="785"/>
      <c r="E111" s="864"/>
      <c r="H111" s="752"/>
    </row>
    <row r="112" spans="1:8">
      <c r="A112" s="756"/>
      <c r="B112" s="775" t="s">
        <v>3093</v>
      </c>
      <c r="C112" s="775"/>
      <c r="D112" s="785"/>
      <c r="E112" s="864"/>
      <c r="H112" s="752"/>
    </row>
    <row r="113" spans="1:8">
      <c r="A113" s="756"/>
      <c r="B113" s="775" t="s">
        <v>4897</v>
      </c>
      <c r="C113" s="775"/>
      <c r="D113" s="785"/>
      <c r="E113" s="864"/>
      <c r="H113" s="752"/>
    </row>
    <row r="114" spans="1:8">
      <c r="A114" s="756"/>
      <c r="B114" s="775" t="s">
        <v>3094</v>
      </c>
      <c r="C114" s="775"/>
      <c r="D114" s="785"/>
      <c r="E114" s="864"/>
      <c r="H114" s="752"/>
    </row>
    <row r="115" spans="1:8">
      <c r="A115" s="756"/>
      <c r="B115" s="775" t="s">
        <v>3095</v>
      </c>
      <c r="C115" s="775"/>
      <c r="D115" s="769" t="s">
        <v>1132</v>
      </c>
      <c r="E115" s="863">
        <v>10</v>
      </c>
      <c r="G115" s="1196">
        <f>E115*F115</f>
        <v>0</v>
      </c>
      <c r="H115" s="752"/>
    </row>
    <row r="116" spans="1:8">
      <c r="A116" s="756"/>
      <c r="B116" s="775" t="s">
        <v>3096</v>
      </c>
      <c r="C116" s="775"/>
      <c r="D116" s="769" t="s">
        <v>1132</v>
      </c>
      <c r="E116" s="863">
        <v>10</v>
      </c>
      <c r="G116" s="1196">
        <f>E116*F116</f>
        <v>0</v>
      </c>
      <c r="H116" s="752"/>
    </row>
    <row r="117" spans="1:8">
      <c r="A117" s="756"/>
      <c r="B117" s="775" t="s">
        <v>3097</v>
      </c>
      <c r="C117" s="775"/>
      <c r="D117" s="769" t="s">
        <v>1132</v>
      </c>
      <c r="E117" s="863">
        <v>20</v>
      </c>
      <c r="G117" s="1196">
        <f>E117*F117</f>
        <v>0</v>
      </c>
      <c r="H117" s="786"/>
    </row>
    <row r="118" spans="1:8">
      <c r="A118" s="756"/>
      <c r="B118" s="775" t="s">
        <v>3098</v>
      </c>
      <c r="C118" s="775"/>
      <c r="D118" s="769" t="s">
        <v>1132</v>
      </c>
      <c r="E118" s="863">
        <v>120</v>
      </c>
      <c r="G118" s="1196">
        <f>E118*F118</f>
        <v>0</v>
      </c>
      <c r="H118" s="787"/>
    </row>
    <row r="119" spans="1:8">
      <c r="A119" s="756"/>
      <c r="B119" s="775"/>
      <c r="C119" s="775"/>
      <c r="H119" s="787"/>
    </row>
    <row r="120" spans="1:8">
      <c r="A120" s="756"/>
      <c r="B120" s="775"/>
      <c r="C120" s="775"/>
      <c r="H120" s="787"/>
    </row>
    <row r="121" spans="1:8">
      <c r="A121" s="759" t="s">
        <v>888</v>
      </c>
      <c r="B121" s="775" t="s">
        <v>4898</v>
      </c>
      <c r="C121" s="775"/>
      <c r="D121" s="785"/>
      <c r="E121" s="864"/>
      <c r="H121" s="752"/>
    </row>
    <row r="122" spans="1:8">
      <c r="A122" s="756"/>
      <c r="B122" s="775" t="s">
        <v>4899</v>
      </c>
      <c r="C122" s="775"/>
      <c r="H122" s="787"/>
    </row>
    <row r="123" spans="1:8">
      <c r="A123" s="756"/>
      <c r="B123" s="776" t="s">
        <v>3099</v>
      </c>
      <c r="C123" s="776"/>
      <c r="H123" s="787"/>
    </row>
    <row r="124" spans="1:8">
      <c r="A124" s="756"/>
      <c r="B124" s="776" t="s">
        <v>3100</v>
      </c>
      <c r="C124" s="776"/>
      <c r="H124" s="787"/>
    </row>
    <row r="125" spans="1:8">
      <c r="A125" s="756"/>
      <c r="B125" s="776" t="s">
        <v>4900</v>
      </c>
      <c r="C125" s="776"/>
      <c r="D125" s="1092"/>
      <c r="E125" s="758"/>
      <c r="H125" s="787"/>
    </row>
    <row r="126" spans="1:8">
      <c r="A126" s="756"/>
      <c r="B126" s="776" t="s">
        <v>3101</v>
      </c>
      <c r="C126" s="776"/>
      <c r="H126" s="787"/>
    </row>
    <row r="127" spans="1:8">
      <c r="A127" s="756"/>
      <c r="B127" s="776" t="s">
        <v>3102</v>
      </c>
      <c r="C127" s="776"/>
      <c r="H127" s="787"/>
    </row>
    <row r="128" spans="1:8">
      <c r="A128" s="756"/>
      <c r="B128" s="776" t="s">
        <v>3103</v>
      </c>
      <c r="C128" s="776"/>
      <c r="H128" s="787"/>
    </row>
    <row r="129" spans="1:8">
      <c r="A129" s="756"/>
      <c r="B129" s="776" t="s">
        <v>3104</v>
      </c>
      <c r="C129" s="776"/>
      <c r="H129" s="787"/>
    </row>
    <row r="130" spans="1:8">
      <c r="A130" s="756"/>
      <c r="B130" s="776" t="s">
        <v>3105</v>
      </c>
      <c r="C130" s="776"/>
      <c r="H130" s="787"/>
    </row>
    <row r="131" spans="1:8">
      <c r="A131" s="756"/>
      <c r="B131" s="776" t="s">
        <v>3106</v>
      </c>
      <c r="C131" s="776"/>
      <c r="H131" s="787"/>
    </row>
    <row r="132" spans="1:8">
      <c r="A132" s="756"/>
      <c r="B132" s="776" t="s">
        <v>3107</v>
      </c>
      <c r="C132" s="776"/>
      <c r="H132" s="787"/>
    </row>
    <row r="133" spans="1:8">
      <c r="A133" s="756"/>
      <c r="B133" s="779" t="s">
        <v>4901</v>
      </c>
      <c r="C133" s="779"/>
      <c r="H133" s="787"/>
    </row>
    <row r="134" spans="1:8">
      <c r="A134" s="756"/>
      <c r="B134" s="781" t="s">
        <v>3108</v>
      </c>
      <c r="C134" s="781"/>
      <c r="D134" s="1095" t="s">
        <v>302</v>
      </c>
      <c r="E134" s="799">
        <v>2</v>
      </c>
      <c r="G134" s="1196">
        <f>E134*F134</f>
        <v>0</v>
      </c>
      <c r="H134" s="787"/>
    </row>
    <row r="135" spans="1:8">
      <c r="A135" s="756"/>
      <c r="B135" s="781"/>
      <c r="C135" s="781"/>
      <c r="D135" s="1095"/>
      <c r="E135" s="799"/>
      <c r="H135" s="787"/>
    </row>
    <row r="136" spans="1:8">
      <c r="A136" s="756"/>
      <c r="B136" s="781"/>
      <c r="C136" s="781"/>
      <c r="D136" s="1095"/>
      <c r="E136" s="799"/>
      <c r="H136" s="787"/>
    </row>
    <row r="137" spans="1:8">
      <c r="A137" s="759" t="s">
        <v>422</v>
      </c>
      <c r="B137" s="775" t="s">
        <v>3109</v>
      </c>
      <c r="C137" s="775"/>
      <c r="D137" s="1095" t="s">
        <v>302</v>
      </c>
      <c r="E137" s="799">
        <v>4</v>
      </c>
      <c r="G137" s="1196">
        <f>E137*F137</f>
        <v>0</v>
      </c>
      <c r="H137" s="752"/>
    </row>
    <row r="138" spans="1:8">
      <c r="A138" s="756"/>
      <c r="B138" s="788"/>
      <c r="C138" s="788"/>
      <c r="D138" s="1041"/>
      <c r="E138" s="1098"/>
      <c r="H138" s="787"/>
    </row>
    <row r="139" spans="1:8">
      <c r="A139" s="756"/>
      <c r="B139" s="778"/>
      <c r="C139" s="778"/>
      <c r="D139" s="1041"/>
      <c r="E139" s="1098"/>
      <c r="H139" s="787"/>
    </row>
    <row r="140" spans="1:8">
      <c r="A140" s="759" t="s">
        <v>423</v>
      </c>
      <c r="B140" s="779" t="s">
        <v>4902</v>
      </c>
      <c r="C140" s="779"/>
      <c r="D140" s="1041"/>
      <c r="E140" s="1098"/>
      <c r="H140" s="787"/>
    </row>
    <row r="141" spans="1:8">
      <c r="A141" s="756"/>
      <c r="B141" s="779" t="s">
        <v>4903</v>
      </c>
      <c r="C141" s="779"/>
      <c r="D141" s="1095" t="s">
        <v>1132</v>
      </c>
      <c r="E141" s="799">
        <v>1983</v>
      </c>
      <c r="G141" s="1196">
        <f>E141*F141</f>
        <v>0</v>
      </c>
      <c r="H141" s="787"/>
    </row>
    <row r="142" spans="1:8">
      <c r="A142" s="756"/>
      <c r="B142" s="779"/>
      <c r="C142" s="779"/>
      <c r="D142" s="1095"/>
      <c r="E142" s="799"/>
      <c r="H142" s="787"/>
    </row>
    <row r="143" spans="1:8">
      <c r="A143" s="756"/>
      <c r="B143" s="779"/>
      <c r="C143" s="779"/>
      <c r="D143" s="1095"/>
      <c r="E143" s="799"/>
      <c r="H143" s="787"/>
    </row>
    <row r="144" spans="1:8" ht="51">
      <c r="A144" s="759" t="s">
        <v>3110</v>
      </c>
      <c r="B144" s="789" t="s">
        <v>4904</v>
      </c>
      <c r="C144" s="789"/>
      <c r="D144" s="1095" t="s">
        <v>302</v>
      </c>
      <c r="E144" s="799">
        <v>108</v>
      </c>
      <c r="G144" s="1196">
        <f>E144*F144</f>
        <v>0</v>
      </c>
      <c r="H144" s="787"/>
    </row>
    <row r="145" spans="1:8">
      <c r="A145" s="790"/>
      <c r="B145" s="791"/>
      <c r="C145" s="791"/>
      <c r="D145" s="785"/>
      <c r="E145" s="864"/>
      <c r="F145" s="864"/>
      <c r="G145" s="1197"/>
      <c r="H145" s="792"/>
    </row>
    <row r="146" spans="1:8">
      <c r="A146" s="793"/>
      <c r="B146" s="794"/>
      <c r="C146" s="794"/>
      <c r="D146" s="1099"/>
      <c r="E146" s="866"/>
      <c r="F146" s="866"/>
      <c r="G146" s="1198"/>
      <c r="H146" s="795"/>
    </row>
    <row r="147" spans="1:8">
      <c r="A147" s="796"/>
      <c r="B147" s="797" t="s">
        <v>564</v>
      </c>
      <c r="C147" s="797"/>
      <c r="D147" s="1100"/>
      <c r="E147" s="1101"/>
      <c r="F147" s="868"/>
      <c r="G147" s="1199">
        <f>SUM(G9:G146)</f>
        <v>0</v>
      </c>
      <c r="H147" s="795"/>
    </row>
    <row r="148" spans="1:8">
      <c r="A148" s="1362" t="s">
        <v>4202</v>
      </c>
      <c r="B148" s="1362"/>
      <c r="C148" s="1362"/>
      <c r="D148" s="1362"/>
      <c r="E148" s="1362"/>
      <c r="F148" s="1362"/>
      <c r="G148" s="1362"/>
    </row>
    <row r="149" spans="1:8">
      <c r="A149" s="798"/>
      <c r="B149" s="798"/>
      <c r="C149" s="798"/>
      <c r="D149" s="1102"/>
      <c r="E149" s="1138"/>
      <c r="F149" s="799"/>
      <c r="G149" s="1200"/>
    </row>
    <row r="150" spans="1:8">
      <c r="A150" s="798"/>
      <c r="B150" s="798"/>
      <c r="C150" s="798"/>
      <c r="D150" s="1102"/>
      <c r="E150" s="1138"/>
      <c r="F150" s="799"/>
      <c r="G150" s="1200"/>
    </row>
    <row r="151" spans="1:8" ht="25.5">
      <c r="A151" s="798" t="s">
        <v>287</v>
      </c>
      <c r="B151" s="801" t="s">
        <v>4905</v>
      </c>
      <c r="C151" s="801"/>
      <c r="D151" s="1102"/>
      <c r="E151" s="1138"/>
      <c r="F151" s="799"/>
      <c r="G151" s="1200"/>
    </row>
    <row r="152" spans="1:8">
      <c r="A152" s="798"/>
      <c r="B152" s="802" t="s">
        <v>3112</v>
      </c>
      <c r="C152" s="802"/>
      <c r="D152" s="1102" t="s">
        <v>1132</v>
      </c>
      <c r="E152" s="1138">
        <v>5</v>
      </c>
      <c r="F152" s="799"/>
      <c r="G152" s="1200">
        <f>E152*F152</f>
        <v>0</v>
      </c>
    </row>
    <row r="153" spans="1:8">
      <c r="A153" s="798"/>
      <c r="B153" s="798"/>
      <c r="C153" s="798"/>
      <c r="D153" s="1104"/>
      <c r="E153" s="1176"/>
      <c r="F153" s="799"/>
      <c r="G153" s="1200"/>
    </row>
    <row r="154" spans="1:8">
      <c r="A154" s="798"/>
      <c r="B154" s="798"/>
      <c r="C154" s="798"/>
      <c r="D154" s="1104"/>
      <c r="E154" s="1176"/>
      <c r="F154" s="799"/>
      <c r="G154" s="1200"/>
    </row>
    <row r="155" spans="1:8" ht="38.25">
      <c r="A155" s="798" t="s">
        <v>290</v>
      </c>
      <c r="B155" s="803" t="s">
        <v>4906</v>
      </c>
      <c r="C155" s="803"/>
      <c r="D155" s="1092"/>
      <c r="E155" s="758"/>
      <c r="F155" s="799"/>
      <c r="G155" s="1200"/>
    </row>
    <row r="156" spans="1:8" ht="165.75">
      <c r="A156" s="798"/>
      <c r="B156" s="805" t="s">
        <v>3113</v>
      </c>
      <c r="C156" s="805"/>
      <c r="D156" s="1092"/>
      <c r="E156" s="758"/>
      <c r="F156" s="799"/>
      <c r="G156" s="1200"/>
    </row>
    <row r="157" spans="1:8">
      <c r="A157" s="798"/>
      <c r="B157" s="764" t="s">
        <v>4907</v>
      </c>
      <c r="C157" s="764"/>
      <c r="D157" s="1104"/>
      <c r="E157" s="800"/>
      <c r="F157" s="799"/>
      <c r="G157" s="1200"/>
    </row>
    <row r="158" spans="1:8">
      <c r="A158" s="798"/>
      <c r="B158" s="806" t="s">
        <v>3114</v>
      </c>
      <c r="C158" s="806"/>
      <c r="D158" s="1104" t="s">
        <v>302</v>
      </c>
      <c r="E158" s="800">
        <v>1</v>
      </c>
      <c r="F158" s="799"/>
      <c r="G158" s="1200">
        <f>E158*F158</f>
        <v>0</v>
      </c>
    </row>
    <row r="159" spans="1:8">
      <c r="A159" s="798"/>
      <c r="B159" s="807" t="s">
        <v>3115</v>
      </c>
      <c r="C159" s="807"/>
      <c r="D159" s="1104"/>
      <c r="E159" s="800"/>
      <c r="F159" s="799"/>
      <c r="G159" s="1200"/>
    </row>
    <row r="160" spans="1:8">
      <c r="A160" s="798"/>
      <c r="B160" s="808"/>
      <c r="C160" s="808"/>
      <c r="D160" s="1104"/>
      <c r="E160" s="800"/>
      <c r="F160" s="799"/>
      <c r="G160" s="1200"/>
    </row>
    <row r="161" spans="1:7">
      <c r="A161" s="798"/>
      <c r="B161" s="808"/>
      <c r="C161" s="808"/>
      <c r="D161" s="1104"/>
      <c r="E161" s="800"/>
      <c r="F161" s="799"/>
      <c r="G161" s="1200"/>
    </row>
    <row r="162" spans="1:7" ht="25.5">
      <c r="A162" s="798" t="s">
        <v>300</v>
      </c>
      <c r="B162" s="803" t="s">
        <v>4908</v>
      </c>
      <c r="C162" s="803"/>
      <c r="D162" s="1092"/>
      <c r="E162" s="758"/>
      <c r="F162" s="799"/>
      <c r="G162" s="1200"/>
    </row>
    <row r="163" spans="1:7" ht="127.5">
      <c r="A163" s="798"/>
      <c r="B163" s="809" t="s">
        <v>3116</v>
      </c>
      <c r="C163" s="809"/>
      <c r="D163" s="1092"/>
      <c r="E163" s="758"/>
      <c r="F163" s="799"/>
      <c r="G163" s="1200"/>
    </row>
    <row r="164" spans="1:7">
      <c r="A164" s="798"/>
      <c r="B164" s="810" t="s">
        <v>3117</v>
      </c>
      <c r="C164" s="810"/>
      <c r="D164" s="1104"/>
      <c r="E164" s="800"/>
      <c r="F164" s="799"/>
      <c r="G164" s="1200"/>
    </row>
    <row r="165" spans="1:7">
      <c r="A165" s="798"/>
      <c r="B165" s="811" t="s">
        <v>3118</v>
      </c>
      <c r="C165" s="811"/>
      <c r="D165" s="1104" t="s">
        <v>302</v>
      </c>
      <c r="E165" s="800">
        <v>1</v>
      </c>
      <c r="F165" s="799"/>
      <c r="G165" s="1200">
        <f>E165*F165</f>
        <v>0</v>
      </c>
    </row>
    <row r="166" spans="1:7">
      <c r="A166" s="798"/>
      <c r="B166" s="812" t="s">
        <v>3115</v>
      </c>
      <c r="C166" s="812"/>
      <c r="D166" s="1104"/>
      <c r="E166" s="800"/>
      <c r="F166" s="799"/>
      <c r="G166" s="1200"/>
    </row>
    <row r="167" spans="1:7">
      <c r="A167" s="798"/>
      <c r="B167" s="813"/>
      <c r="C167" s="813"/>
      <c r="D167" s="1104"/>
      <c r="E167" s="800"/>
      <c r="F167" s="799"/>
      <c r="G167" s="1200"/>
    </row>
    <row r="168" spans="1:7">
      <c r="A168" s="798"/>
      <c r="B168" s="798"/>
      <c r="C168" s="798"/>
      <c r="D168" s="1104"/>
      <c r="E168" s="1176"/>
      <c r="F168" s="799"/>
      <c r="G168" s="1200"/>
    </row>
    <row r="169" spans="1:7" ht="38.25">
      <c r="A169" s="798" t="s">
        <v>301</v>
      </c>
      <c r="B169" s="801" t="s">
        <v>4909</v>
      </c>
      <c r="C169" s="801"/>
      <c r="D169" s="1104"/>
      <c r="E169" s="1176"/>
      <c r="F169" s="799"/>
      <c r="G169" s="1200"/>
    </row>
    <row r="170" spans="1:7">
      <c r="A170" s="798"/>
      <c r="B170" s="813" t="s">
        <v>3119</v>
      </c>
      <c r="C170" s="813"/>
      <c r="D170" s="1106"/>
      <c r="E170" s="1176"/>
      <c r="F170" s="799"/>
      <c r="G170" s="1200"/>
    </row>
    <row r="171" spans="1:7">
      <c r="A171" s="798"/>
      <c r="B171" s="813" t="s">
        <v>3120</v>
      </c>
      <c r="C171" s="813"/>
      <c r="D171" s="1106"/>
      <c r="E171" s="1176"/>
      <c r="F171" s="799"/>
      <c r="G171" s="1200"/>
    </row>
    <row r="172" spans="1:7">
      <c r="A172" s="798"/>
      <c r="B172" s="813" t="s">
        <v>3121</v>
      </c>
      <c r="C172" s="813"/>
      <c r="D172" s="1106"/>
      <c r="E172" s="1176"/>
      <c r="F172" s="799"/>
      <c r="G172" s="1200"/>
    </row>
    <row r="173" spans="1:7">
      <c r="A173" s="798"/>
      <c r="B173" s="813" t="s">
        <v>4910</v>
      </c>
      <c r="C173" s="813"/>
      <c r="D173" s="1106"/>
      <c r="E173" s="1176"/>
      <c r="F173" s="799"/>
      <c r="G173" s="1200"/>
    </row>
    <row r="174" spans="1:7">
      <c r="A174" s="798"/>
      <c r="B174" s="814" t="s">
        <v>4911</v>
      </c>
      <c r="C174" s="814"/>
      <c r="D174" s="1106" t="s">
        <v>302</v>
      </c>
      <c r="E174" s="800">
        <v>2</v>
      </c>
      <c r="F174" s="799"/>
      <c r="G174" s="1200">
        <f>E174*F174</f>
        <v>0</v>
      </c>
    </row>
    <row r="175" spans="1:7">
      <c r="A175" s="798"/>
      <c r="B175" s="812" t="s">
        <v>3115</v>
      </c>
      <c r="C175" s="812"/>
      <c r="D175" s="1106"/>
      <c r="E175" s="1176"/>
      <c r="F175" s="799"/>
      <c r="G175" s="1200"/>
    </row>
    <row r="176" spans="1:7">
      <c r="A176" s="798"/>
      <c r="B176" s="813"/>
      <c r="C176" s="813"/>
      <c r="D176" s="1106"/>
      <c r="E176" s="1176"/>
      <c r="F176" s="799"/>
      <c r="G176" s="1200"/>
    </row>
    <row r="177" spans="1:7">
      <c r="A177" s="798"/>
      <c r="B177" s="798"/>
      <c r="C177" s="798"/>
      <c r="D177" s="1104"/>
      <c r="E177" s="1176"/>
      <c r="F177" s="799"/>
      <c r="G177" s="1200"/>
    </row>
    <row r="178" spans="1:7" ht="38.25">
      <c r="A178" s="798" t="s">
        <v>305</v>
      </c>
      <c r="B178" s="801" t="s">
        <v>4912</v>
      </c>
      <c r="C178" s="801"/>
      <c r="D178" s="1104"/>
      <c r="E178" s="1176"/>
      <c r="F178" s="799"/>
      <c r="G178" s="1200"/>
    </row>
    <row r="179" spans="1:7">
      <c r="A179" s="798"/>
      <c r="B179" s="813" t="s">
        <v>4910</v>
      </c>
      <c r="C179" s="813"/>
      <c r="D179" s="1106"/>
      <c r="E179" s="1176"/>
      <c r="F179" s="799"/>
      <c r="G179" s="1200"/>
    </row>
    <row r="180" spans="1:7">
      <c r="A180" s="798"/>
      <c r="B180" s="814" t="s">
        <v>4913</v>
      </c>
      <c r="C180" s="814"/>
      <c r="D180" s="1106" t="s">
        <v>302</v>
      </c>
      <c r="E180" s="800">
        <v>2</v>
      </c>
      <c r="F180" s="799"/>
      <c r="G180" s="1200">
        <f>E180*F180</f>
        <v>0</v>
      </c>
    </row>
    <row r="181" spans="1:7">
      <c r="A181" s="798"/>
      <c r="B181" s="812" t="s">
        <v>3115</v>
      </c>
      <c r="C181" s="812"/>
      <c r="D181" s="1106"/>
      <c r="E181" s="1176"/>
      <c r="F181" s="799"/>
      <c r="G181" s="1200"/>
    </row>
    <row r="182" spans="1:7">
      <c r="A182" s="798"/>
      <c r="B182" s="813"/>
      <c r="C182" s="813"/>
      <c r="D182" s="1106"/>
      <c r="E182" s="1176"/>
      <c r="F182" s="799"/>
      <c r="G182" s="1200"/>
    </row>
    <row r="183" spans="1:7">
      <c r="A183" s="756"/>
      <c r="B183" s="815"/>
      <c r="C183" s="815"/>
      <c r="D183" s="1107"/>
      <c r="E183" s="1177"/>
      <c r="F183" s="816"/>
      <c r="G183" s="1200"/>
    </row>
    <row r="184" spans="1:7">
      <c r="A184" s="759" t="s">
        <v>1501</v>
      </c>
      <c r="B184" s="817" t="s">
        <v>4914</v>
      </c>
      <c r="C184" s="817"/>
      <c r="D184" s="1108"/>
      <c r="E184" s="909"/>
      <c r="F184" s="816"/>
      <c r="G184" s="1200"/>
    </row>
    <row r="185" spans="1:7">
      <c r="A185" s="818"/>
      <c r="B185" s="817" t="s">
        <v>3122</v>
      </c>
      <c r="C185" s="817"/>
      <c r="D185" s="1108"/>
      <c r="E185" s="909"/>
      <c r="F185" s="816"/>
      <c r="G185" s="1200"/>
    </row>
    <row r="186" spans="1:7">
      <c r="A186" s="818"/>
      <c r="B186" s="819" t="s">
        <v>3123</v>
      </c>
      <c r="C186" s="819"/>
      <c r="D186" s="1104"/>
      <c r="E186" s="800"/>
      <c r="F186" s="816"/>
      <c r="G186" s="1200"/>
    </row>
    <row r="187" spans="1:7">
      <c r="A187" s="818"/>
      <c r="B187" s="820" t="s">
        <v>3124</v>
      </c>
      <c r="C187" s="820"/>
      <c r="D187" s="1104"/>
      <c r="E187" s="800"/>
      <c r="F187" s="816"/>
      <c r="G187" s="1200"/>
    </row>
    <row r="188" spans="1:7">
      <c r="A188" s="818"/>
      <c r="B188" s="817" t="s">
        <v>3117</v>
      </c>
      <c r="C188" s="817"/>
      <c r="D188" s="1108"/>
      <c r="E188" s="909"/>
      <c r="F188" s="816"/>
      <c r="G188" s="1200"/>
    </row>
    <row r="189" spans="1:7">
      <c r="A189" s="818"/>
      <c r="B189" s="821" t="s">
        <v>4915</v>
      </c>
      <c r="C189" s="821"/>
      <c r="D189" s="1108"/>
      <c r="E189" s="909"/>
      <c r="F189" s="816"/>
      <c r="G189" s="1200"/>
    </row>
    <row r="190" spans="1:7" ht="14.25">
      <c r="A190" s="818"/>
      <c r="B190" s="817" t="s">
        <v>4916</v>
      </c>
      <c r="C190" s="817"/>
      <c r="D190" s="1108"/>
      <c r="E190" s="909"/>
      <c r="F190" s="816"/>
      <c r="G190" s="1200"/>
    </row>
    <row r="191" spans="1:7">
      <c r="A191" s="818"/>
      <c r="B191" s="817" t="s">
        <v>3125</v>
      </c>
      <c r="C191" s="817"/>
      <c r="D191" s="1108"/>
      <c r="E191" s="909"/>
      <c r="F191" s="816"/>
      <c r="G191" s="1200"/>
    </row>
    <row r="192" spans="1:7" ht="15">
      <c r="A192" s="818"/>
      <c r="B192" s="817" t="s">
        <v>4917</v>
      </c>
      <c r="C192" s="817"/>
      <c r="D192" s="1108"/>
      <c r="E192" s="909"/>
      <c r="F192" s="816"/>
      <c r="G192" s="1200"/>
    </row>
    <row r="193" spans="1:7">
      <c r="A193" s="818"/>
      <c r="B193" s="817" t="s">
        <v>3126</v>
      </c>
      <c r="C193" s="817"/>
      <c r="D193" s="1104"/>
      <c r="E193" s="800"/>
      <c r="F193" s="816"/>
      <c r="G193" s="1200"/>
    </row>
    <row r="194" spans="1:7">
      <c r="A194" s="818"/>
      <c r="B194" s="822" t="s">
        <v>3127</v>
      </c>
      <c r="C194" s="822"/>
      <c r="D194" s="1092"/>
      <c r="E194" s="758"/>
      <c r="F194" s="816"/>
      <c r="G194" s="1200"/>
    </row>
    <row r="195" spans="1:7">
      <c r="A195" s="818"/>
      <c r="B195" s="823" t="s">
        <v>3061</v>
      </c>
      <c r="C195" s="823"/>
      <c r="D195" s="1104"/>
      <c r="E195" s="800"/>
      <c r="F195" s="816"/>
      <c r="G195" s="1200"/>
    </row>
    <row r="196" spans="1:7">
      <c r="A196" s="818"/>
      <c r="B196" s="824"/>
      <c r="C196" s="823"/>
      <c r="D196" s="1104" t="s">
        <v>302</v>
      </c>
      <c r="E196" s="800">
        <v>17</v>
      </c>
      <c r="F196" s="816"/>
      <c r="G196" s="1200">
        <f>E196*F196</f>
        <v>0</v>
      </c>
    </row>
    <row r="197" spans="1:7">
      <c r="A197" s="756"/>
      <c r="B197" s="823"/>
      <c r="C197" s="823"/>
      <c r="D197" s="1104"/>
      <c r="E197" s="800"/>
      <c r="F197" s="799"/>
      <c r="G197" s="1200"/>
    </row>
    <row r="198" spans="1:7">
      <c r="A198" s="756"/>
      <c r="B198" s="757"/>
      <c r="C198" s="757"/>
      <c r="D198" s="1092"/>
      <c r="E198" s="758"/>
      <c r="F198" s="799"/>
      <c r="G198" s="1200"/>
    </row>
    <row r="199" spans="1:7">
      <c r="A199" s="759" t="s">
        <v>1502</v>
      </c>
      <c r="B199" s="820" t="s">
        <v>4914</v>
      </c>
      <c r="C199" s="820"/>
      <c r="D199" s="1006"/>
      <c r="E199" s="900"/>
      <c r="F199" s="799"/>
      <c r="G199" s="1200"/>
    </row>
    <row r="200" spans="1:7">
      <c r="A200" s="756"/>
      <c r="B200" s="820" t="s">
        <v>3122</v>
      </c>
      <c r="C200" s="820"/>
      <c r="D200" s="1006"/>
      <c r="E200" s="900"/>
      <c r="F200" s="799"/>
      <c r="G200" s="1200"/>
    </row>
    <row r="201" spans="1:7">
      <c r="A201" s="756"/>
      <c r="B201" s="820" t="s">
        <v>3128</v>
      </c>
      <c r="C201" s="820"/>
      <c r="D201" s="1006"/>
      <c r="E201" s="900"/>
      <c r="F201" s="799"/>
      <c r="G201" s="1200"/>
    </row>
    <row r="202" spans="1:7">
      <c r="A202" s="756"/>
      <c r="B202" s="820" t="s">
        <v>3129</v>
      </c>
      <c r="C202" s="820"/>
      <c r="D202" s="1006"/>
      <c r="E202" s="900"/>
      <c r="F202" s="799"/>
      <c r="G202" s="1200"/>
    </row>
    <row r="203" spans="1:7">
      <c r="A203" s="756"/>
      <c r="B203" s="820" t="s">
        <v>3130</v>
      </c>
      <c r="C203" s="820"/>
      <c r="F203" s="799"/>
      <c r="G203" s="1200"/>
    </row>
    <row r="204" spans="1:7">
      <c r="A204" s="756"/>
      <c r="B204" s="820" t="s">
        <v>3131</v>
      </c>
      <c r="C204" s="820"/>
      <c r="F204" s="799"/>
      <c r="G204" s="1200"/>
    </row>
    <row r="205" spans="1:7">
      <c r="A205" s="756"/>
      <c r="B205" s="825" t="s">
        <v>3132</v>
      </c>
      <c r="C205" s="825"/>
      <c r="D205" s="1006"/>
      <c r="E205" s="900"/>
      <c r="F205" s="799"/>
      <c r="G205" s="1200"/>
    </row>
    <row r="206" spans="1:7">
      <c r="A206" s="756"/>
      <c r="B206" s="826" t="s">
        <v>3115</v>
      </c>
      <c r="C206" s="826"/>
      <c r="D206" s="1006"/>
      <c r="E206" s="900"/>
      <c r="F206" s="799"/>
      <c r="G206" s="1200"/>
    </row>
    <row r="207" spans="1:7" ht="14.25">
      <c r="A207" s="756"/>
      <c r="B207" s="817" t="s">
        <v>4918</v>
      </c>
      <c r="C207" s="817"/>
      <c r="D207" s="1006"/>
      <c r="E207" s="900"/>
      <c r="F207" s="799"/>
      <c r="G207" s="1200"/>
    </row>
    <row r="208" spans="1:7">
      <c r="A208" s="756"/>
      <c r="B208" s="820" t="s">
        <v>3133</v>
      </c>
      <c r="C208" s="820"/>
      <c r="D208" s="1006"/>
      <c r="E208" s="900"/>
      <c r="F208" s="799"/>
      <c r="G208" s="1200"/>
    </row>
    <row r="209" spans="1:7" ht="15">
      <c r="A209" s="756"/>
      <c r="B209" s="817" t="s">
        <v>4919</v>
      </c>
      <c r="C209" s="817"/>
      <c r="D209" s="1006"/>
      <c r="E209" s="900"/>
      <c r="F209" s="799"/>
      <c r="G209" s="1200"/>
    </row>
    <row r="210" spans="1:7">
      <c r="A210" s="756"/>
      <c r="B210" s="820" t="s">
        <v>3134</v>
      </c>
      <c r="C210" s="820"/>
      <c r="F210" s="799"/>
      <c r="G210" s="1200"/>
    </row>
    <row r="211" spans="1:7">
      <c r="A211" s="756"/>
      <c r="B211" s="823" t="s">
        <v>3061</v>
      </c>
      <c r="C211" s="823"/>
      <c r="D211" s="1006"/>
      <c r="E211" s="900"/>
      <c r="F211" s="799"/>
      <c r="G211" s="1200"/>
    </row>
    <row r="212" spans="1:7">
      <c r="A212" s="756"/>
      <c r="B212" s="824"/>
      <c r="C212" s="823"/>
      <c r="D212" s="1006" t="s">
        <v>302</v>
      </c>
      <c r="E212" s="900">
        <v>1</v>
      </c>
      <c r="F212" s="799"/>
      <c r="G212" s="1200">
        <f>E212*F212</f>
        <v>0</v>
      </c>
    </row>
    <row r="213" spans="1:7">
      <c r="A213" s="756"/>
      <c r="B213" s="827"/>
      <c r="C213" s="827"/>
      <c r="D213" s="785"/>
      <c r="E213" s="864"/>
      <c r="F213" s="799"/>
      <c r="G213" s="1200"/>
    </row>
    <row r="214" spans="1:7">
      <c r="A214" s="756"/>
      <c r="B214" s="827"/>
      <c r="C214" s="827"/>
      <c r="D214" s="785"/>
      <c r="E214" s="864"/>
      <c r="F214" s="799"/>
      <c r="G214" s="1200"/>
    </row>
    <row r="215" spans="1:7">
      <c r="A215" s="756"/>
      <c r="B215" s="825" t="s">
        <v>3135</v>
      </c>
      <c r="C215" s="825"/>
      <c r="D215" s="1006"/>
      <c r="E215" s="900"/>
      <c r="F215" s="799"/>
      <c r="G215" s="1200"/>
    </row>
    <row r="216" spans="1:7">
      <c r="A216" s="756"/>
      <c r="B216" s="826" t="s">
        <v>3115</v>
      </c>
      <c r="C216" s="826"/>
      <c r="D216" s="1006"/>
      <c r="E216" s="900"/>
      <c r="F216" s="799"/>
      <c r="G216" s="1200"/>
    </row>
    <row r="217" spans="1:7" ht="14.25">
      <c r="A217" s="756"/>
      <c r="B217" s="817" t="s">
        <v>4920</v>
      </c>
      <c r="C217" s="817"/>
      <c r="D217" s="1006"/>
      <c r="E217" s="900"/>
      <c r="F217" s="799"/>
      <c r="G217" s="1200"/>
    </row>
    <row r="218" spans="1:7">
      <c r="A218" s="756"/>
      <c r="B218" s="820" t="s">
        <v>3136</v>
      </c>
      <c r="C218" s="820"/>
      <c r="D218" s="1006"/>
      <c r="E218" s="900"/>
      <c r="F218" s="799"/>
      <c r="G218" s="1200"/>
    </row>
    <row r="219" spans="1:7" ht="15">
      <c r="A219" s="756"/>
      <c r="B219" s="817" t="s">
        <v>4921</v>
      </c>
      <c r="C219" s="817"/>
      <c r="D219" s="1006"/>
      <c r="E219" s="900"/>
      <c r="F219" s="799"/>
      <c r="G219" s="1200"/>
    </row>
    <row r="220" spans="1:7">
      <c r="A220" s="756"/>
      <c r="B220" s="820" t="s">
        <v>3137</v>
      </c>
      <c r="C220" s="820"/>
      <c r="D220" s="1092"/>
      <c r="E220" s="758"/>
      <c r="F220" s="799"/>
      <c r="G220" s="1200"/>
    </row>
    <row r="221" spans="1:7">
      <c r="A221" s="828"/>
      <c r="B221" s="823" t="s">
        <v>3061</v>
      </c>
      <c r="C221" s="823"/>
      <c r="D221" s="1006"/>
      <c r="E221" s="900"/>
      <c r="F221" s="799"/>
      <c r="G221" s="1200"/>
    </row>
    <row r="222" spans="1:7">
      <c r="A222" s="828"/>
      <c r="B222" s="824"/>
      <c r="C222" s="823"/>
      <c r="D222" s="1006" t="s">
        <v>302</v>
      </c>
      <c r="E222" s="900">
        <v>1</v>
      </c>
      <c r="F222" s="799"/>
      <c r="G222" s="1200">
        <f>E222*F222</f>
        <v>0</v>
      </c>
    </row>
    <row r="223" spans="1:7">
      <c r="A223" s="756"/>
      <c r="B223" s="829"/>
      <c r="C223" s="829"/>
      <c r="D223" s="785"/>
      <c r="E223" s="864"/>
      <c r="F223" s="799"/>
      <c r="G223" s="1200"/>
    </row>
    <row r="224" spans="1:7">
      <c r="A224" s="756"/>
      <c r="B224" s="830"/>
      <c r="C224" s="830"/>
      <c r="D224" s="785"/>
      <c r="E224" s="864"/>
      <c r="F224" s="799"/>
      <c r="G224" s="1200"/>
    </row>
    <row r="225" spans="1:7">
      <c r="A225" s="828"/>
      <c r="B225" s="825" t="s">
        <v>3138</v>
      </c>
      <c r="C225" s="825"/>
      <c r="D225" s="1006"/>
      <c r="E225" s="900"/>
      <c r="F225" s="799"/>
      <c r="G225" s="1200"/>
    </row>
    <row r="226" spans="1:7">
      <c r="A226" s="828"/>
      <c r="B226" s="826" t="s">
        <v>3115</v>
      </c>
      <c r="C226" s="826"/>
      <c r="D226" s="1006"/>
      <c r="E226" s="900"/>
      <c r="F226" s="799"/>
      <c r="G226" s="1200"/>
    </row>
    <row r="227" spans="1:7" ht="14.25">
      <c r="A227" s="828"/>
      <c r="B227" s="817" t="s">
        <v>4922</v>
      </c>
      <c r="C227" s="817"/>
      <c r="D227" s="1006"/>
      <c r="E227" s="900"/>
      <c r="F227" s="799"/>
      <c r="G227" s="1200"/>
    </row>
    <row r="228" spans="1:7">
      <c r="A228" s="756"/>
      <c r="B228" s="820" t="s">
        <v>3136</v>
      </c>
      <c r="C228" s="820"/>
      <c r="D228" s="1006"/>
      <c r="E228" s="900"/>
      <c r="F228" s="799"/>
      <c r="G228" s="1200"/>
    </row>
    <row r="229" spans="1:7" ht="15">
      <c r="A229" s="756"/>
      <c r="B229" s="817" t="s">
        <v>4923</v>
      </c>
      <c r="C229" s="817"/>
      <c r="D229" s="1006"/>
      <c r="E229" s="900"/>
      <c r="F229" s="799"/>
      <c r="G229" s="1200"/>
    </row>
    <row r="230" spans="1:7">
      <c r="A230" s="756"/>
      <c r="B230" s="820" t="s">
        <v>3139</v>
      </c>
      <c r="C230" s="820"/>
      <c r="D230" s="1092"/>
      <c r="E230" s="758"/>
      <c r="F230" s="799"/>
      <c r="G230" s="1200"/>
    </row>
    <row r="231" spans="1:7">
      <c r="A231" s="756"/>
      <c r="B231" s="823" t="s">
        <v>3061</v>
      </c>
      <c r="C231" s="823"/>
      <c r="D231" s="1006"/>
      <c r="E231" s="900"/>
      <c r="F231" s="799"/>
      <c r="G231" s="1200"/>
    </row>
    <row r="232" spans="1:7">
      <c r="A232" s="756"/>
      <c r="B232" s="824"/>
      <c r="C232" s="823"/>
      <c r="D232" s="1006" t="s">
        <v>302</v>
      </c>
      <c r="E232" s="900">
        <v>2</v>
      </c>
      <c r="F232" s="799"/>
      <c r="G232" s="1200">
        <f>E232*F232</f>
        <v>0</v>
      </c>
    </row>
    <row r="233" spans="1:7">
      <c r="A233" s="756"/>
      <c r="B233" s="757"/>
      <c r="C233" s="757"/>
      <c r="D233" s="1092"/>
      <c r="E233" s="758"/>
      <c r="F233" s="799"/>
      <c r="G233" s="1200"/>
    </row>
    <row r="234" spans="1:7">
      <c r="A234" s="756"/>
      <c r="B234" s="757"/>
      <c r="C234" s="757"/>
      <c r="D234" s="1092"/>
      <c r="E234" s="758"/>
      <c r="F234" s="799"/>
      <c r="G234" s="1200"/>
    </row>
    <row r="235" spans="1:7">
      <c r="A235" s="759" t="s">
        <v>1506</v>
      </c>
      <c r="B235" s="764" t="s">
        <v>4924</v>
      </c>
      <c r="C235" s="764"/>
      <c r="D235" s="1006"/>
      <c r="E235" s="900"/>
      <c r="F235" s="799"/>
      <c r="G235" s="1200"/>
    </row>
    <row r="236" spans="1:7">
      <c r="A236" s="756"/>
      <c r="B236" s="764" t="s">
        <v>3140</v>
      </c>
      <c r="C236" s="764"/>
      <c r="D236" s="1006"/>
      <c r="E236" s="900"/>
      <c r="F236" s="799"/>
      <c r="G236" s="1200"/>
    </row>
    <row r="237" spans="1:7" ht="15">
      <c r="A237" s="756"/>
      <c r="B237" s="831" t="s">
        <v>4925</v>
      </c>
      <c r="C237" s="831"/>
      <c r="D237" s="1006"/>
      <c r="E237" s="900"/>
      <c r="F237" s="799"/>
      <c r="G237" s="1200"/>
    </row>
    <row r="238" spans="1:7">
      <c r="A238" s="756"/>
      <c r="B238" s="831" t="s">
        <v>3141</v>
      </c>
      <c r="C238" s="831"/>
      <c r="D238" s="1006"/>
      <c r="E238" s="900"/>
      <c r="F238" s="799"/>
      <c r="G238" s="1200"/>
    </row>
    <row r="239" spans="1:7">
      <c r="A239" s="756"/>
      <c r="B239" s="831" t="s">
        <v>3142</v>
      </c>
      <c r="C239" s="831"/>
      <c r="D239" s="1006"/>
      <c r="E239" s="900"/>
      <c r="F239" s="799"/>
      <c r="G239" s="1200"/>
    </row>
    <row r="240" spans="1:7">
      <c r="A240" s="756"/>
      <c r="B240" s="832" t="s">
        <v>4926</v>
      </c>
      <c r="C240" s="832"/>
      <c r="D240" s="1006"/>
      <c r="E240" s="900"/>
      <c r="F240" s="799"/>
      <c r="G240" s="1200"/>
    </row>
    <row r="241" spans="1:7">
      <c r="A241" s="756"/>
      <c r="B241" s="806" t="s">
        <v>4927</v>
      </c>
      <c r="C241" s="806"/>
      <c r="D241" s="1104"/>
      <c r="E241" s="800"/>
      <c r="F241" s="799"/>
      <c r="G241" s="1200"/>
    </row>
    <row r="242" spans="1:7">
      <c r="A242" s="756"/>
      <c r="B242" s="823" t="s">
        <v>3061</v>
      </c>
      <c r="C242" s="823"/>
      <c r="D242" s="1104"/>
      <c r="E242" s="800"/>
      <c r="F242" s="799"/>
      <c r="G242" s="1200"/>
    </row>
    <row r="243" spans="1:7">
      <c r="A243" s="756"/>
      <c r="B243" s="824"/>
      <c r="C243" s="823"/>
      <c r="D243" s="1006" t="s">
        <v>302</v>
      </c>
      <c r="E243" s="900">
        <v>5</v>
      </c>
      <c r="F243" s="799"/>
      <c r="G243" s="1200">
        <f>E243*F243</f>
        <v>0</v>
      </c>
    </row>
    <row r="244" spans="1:7">
      <c r="A244" s="756"/>
      <c r="B244" s="823"/>
      <c r="C244" s="823"/>
      <c r="D244" s="1006"/>
      <c r="E244" s="900"/>
      <c r="F244" s="799"/>
      <c r="G244" s="1200"/>
    </row>
    <row r="245" spans="1:7">
      <c r="A245" s="756"/>
      <c r="B245" s="827"/>
      <c r="C245" s="827"/>
      <c r="F245" s="799"/>
      <c r="G245" s="1200"/>
    </row>
    <row r="246" spans="1:7">
      <c r="A246" s="798" t="s">
        <v>979</v>
      </c>
      <c r="B246" s="764" t="s">
        <v>4924</v>
      </c>
      <c r="C246" s="764"/>
      <c r="F246" s="799"/>
      <c r="G246" s="1200"/>
    </row>
    <row r="247" spans="1:7">
      <c r="A247" s="756"/>
      <c r="B247" s="764" t="s">
        <v>3140</v>
      </c>
      <c r="C247" s="764"/>
      <c r="F247" s="799"/>
      <c r="G247" s="1200"/>
    </row>
    <row r="248" spans="1:7" ht="15">
      <c r="A248" s="756"/>
      <c r="B248" s="831" t="s">
        <v>4928</v>
      </c>
      <c r="C248" s="831"/>
      <c r="F248" s="799"/>
      <c r="G248" s="1200"/>
    </row>
    <row r="249" spans="1:7">
      <c r="A249" s="756"/>
      <c r="B249" s="831" t="s">
        <v>3143</v>
      </c>
      <c r="C249" s="831"/>
      <c r="F249" s="799"/>
      <c r="G249" s="1200"/>
    </row>
    <row r="250" spans="1:7">
      <c r="A250" s="756"/>
      <c r="B250" s="831" t="s">
        <v>3144</v>
      </c>
      <c r="C250" s="831"/>
      <c r="F250" s="799"/>
      <c r="G250" s="1200"/>
    </row>
    <row r="251" spans="1:7">
      <c r="A251" s="756"/>
      <c r="B251" s="832" t="s">
        <v>4926</v>
      </c>
      <c r="C251" s="832"/>
      <c r="F251" s="799"/>
      <c r="G251" s="1200"/>
    </row>
    <row r="252" spans="1:7">
      <c r="A252" s="756"/>
      <c r="B252" s="806" t="s">
        <v>4929</v>
      </c>
      <c r="C252" s="806"/>
      <c r="F252" s="799"/>
      <c r="G252" s="1200"/>
    </row>
    <row r="253" spans="1:7">
      <c r="A253" s="756"/>
      <c r="B253" s="823" t="s">
        <v>3061</v>
      </c>
      <c r="C253" s="823"/>
      <c r="F253" s="799"/>
      <c r="G253" s="1200"/>
    </row>
    <row r="254" spans="1:7">
      <c r="A254" s="756"/>
      <c r="B254" s="824"/>
      <c r="C254" s="823"/>
      <c r="D254" s="769" t="s">
        <v>302</v>
      </c>
      <c r="E254" s="863">
        <v>1</v>
      </c>
      <c r="F254" s="799"/>
      <c r="G254" s="1200">
        <f>E254*F254</f>
        <v>0</v>
      </c>
    </row>
    <row r="255" spans="1:7">
      <c r="A255" s="756"/>
      <c r="B255" s="823"/>
      <c r="C255" s="823"/>
      <c r="F255" s="799"/>
      <c r="G255" s="1200"/>
    </row>
    <row r="256" spans="1:7">
      <c r="A256" s="756"/>
      <c r="B256" s="823"/>
      <c r="C256" s="823"/>
      <c r="F256" s="799"/>
      <c r="G256" s="1200"/>
    </row>
    <row r="257" spans="1:7">
      <c r="A257" s="798" t="s">
        <v>680</v>
      </c>
      <c r="B257" s="764" t="s">
        <v>4924</v>
      </c>
      <c r="C257" s="764"/>
      <c r="F257" s="799"/>
      <c r="G257" s="1200"/>
    </row>
    <row r="258" spans="1:7">
      <c r="A258" s="756"/>
      <c r="B258" s="764" t="s">
        <v>3140</v>
      </c>
      <c r="C258" s="764"/>
      <c r="F258" s="799"/>
      <c r="G258" s="1200"/>
    </row>
    <row r="259" spans="1:7" ht="15">
      <c r="A259" s="756"/>
      <c r="B259" s="831" t="s">
        <v>4930</v>
      </c>
      <c r="C259" s="831"/>
      <c r="F259" s="799"/>
      <c r="G259" s="1200"/>
    </row>
    <row r="260" spans="1:7">
      <c r="A260" s="756"/>
      <c r="B260" s="831" t="s">
        <v>3145</v>
      </c>
      <c r="C260" s="831"/>
      <c r="F260" s="799"/>
      <c r="G260" s="1200"/>
    </row>
    <row r="261" spans="1:7">
      <c r="A261" s="756"/>
      <c r="B261" s="831" t="s">
        <v>3146</v>
      </c>
      <c r="C261" s="831"/>
      <c r="F261" s="799"/>
      <c r="G261" s="1200"/>
    </row>
    <row r="262" spans="1:7">
      <c r="A262" s="756"/>
      <c r="B262" s="832" t="s">
        <v>4926</v>
      </c>
      <c r="C262" s="832"/>
      <c r="F262" s="799"/>
      <c r="G262" s="1200"/>
    </row>
    <row r="263" spans="1:7">
      <c r="A263" s="756"/>
      <c r="B263" s="806" t="s">
        <v>4931</v>
      </c>
      <c r="C263" s="806"/>
      <c r="F263" s="799"/>
      <c r="G263" s="1200"/>
    </row>
    <row r="264" spans="1:7">
      <c r="A264" s="756"/>
      <c r="B264" s="823" t="s">
        <v>3061</v>
      </c>
      <c r="C264" s="823"/>
      <c r="F264" s="799"/>
      <c r="G264" s="1200"/>
    </row>
    <row r="265" spans="1:7">
      <c r="A265" s="756"/>
      <c r="B265" s="824"/>
      <c r="C265" s="823"/>
      <c r="D265" s="769" t="s">
        <v>302</v>
      </c>
      <c r="E265" s="863">
        <v>1</v>
      </c>
      <c r="F265" s="799"/>
      <c r="G265" s="1200">
        <f>E265*F265</f>
        <v>0</v>
      </c>
    </row>
    <row r="266" spans="1:7">
      <c r="A266" s="756"/>
      <c r="B266" s="823"/>
      <c r="C266" s="823"/>
      <c r="F266" s="799"/>
      <c r="G266" s="1200"/>
    </row>
    <row r="267" spans="1:7">
      <c r="A267" s="756"/>
      <c r="B267" s="823"/>
      <c r="C267" s="823"/>
      <c r="F267" s="799"/>
      <c r="G267" s="1200"/>
    </row>
    <row r="268" spans="1:7" ht="63.75">
      <c r="A268" s="798" t="s">
        <v>681</v>
      </c>
      <c r="B268" s="823" t="s">
        <v>4203</v>
      </c>
      <c r="C268" s="823"/>
      <c r="F268" s="799"/>
      <c r="G268" s="1200"/>
    </row>
    <row r="269" spans="1:7">
      <c r="A269" s="756"/>
      <c r="B269" s="832" t="s">
        <v>4932</v>
      </c>
      <c r="C269" s="832"/>
      <c r="F269" s="799"/>
      <c r="G269" s="1200"/>
    </row>
    <row r="270" spans="1:7">
      <c r="A270" s="756"/>
      <c r="B270" s="806" t="s">
        <v>4933</v>
      </c>
      <c r="C270" s="806"/>
      <c r="F270" s="799"/>
      <c r="G270" s="1200"/>
    </row>
    <row r="271" spans="1:7">
      <c r="A271" s="756"/>
      <c r="B271" s="823" t="s">
        <v>3061</v>
      </c>
      <c r="C271" s="823"/>
      <c r="F271" s="799"/>
      <c r="G271" s="1200"/>
    </row>
    <row r="272" spans="1:7">
      <c r="A272" s="756"/>
      <c r="B272" s="824"/>
      <c r="C272" s="823"/>
      <c r="D272" s="769" t="s">
        <v>760</v>
      </c>
      <c r="E272" s="863">
        <v>17</v>
      </c>
      <c r="F272" s="799"/>
      <c r="G272" s="1200">
        <f>E272*F272</f>
        <v>0</v>
      </c>
    </row>
    <row r="273" spans="1:7">
      <c r="A273" s="756"/>
      <c r="B273" s="823"/>
      <c r="C273" s="823"/>
      <c r="F273" s="799"/>
      <c r="G273" s="1200"/>
    </row>
    <row r="274" spans="1:7">
      <c r="A274" s="756"/>
      <c r="B274" s="757"/>
      <c r="C274" s="757"/>
      <c r="D274" s="1092"/>
      <c r="E274" s="758"/>
      <c r="F274" s="799"/>
      <c r="G274" s="1200"/>
    </row>
    <row r="275" spans="1:7">
      <c r="A275" s="759" t="s">
        <v>868</v>
      </c>
      <c r="B275" s="831" t="s">
        <v>4934</v>
      </c>
      <c r="C275" s="831"/>
      <c r="D275" s="785"/>
      <c r="E275" s="864"/>
      <c r="F275" s="799"/>
      <c r="G275" s="1200"/>
    </row>
    <row r="276" spans="1:7">
      <c r="A276" s="756"/>
      <c r="B276" s="831" t="s">
        <v>3147</v>
      </c>
      <c r="C276" s="831"/>
      <c r="D276" s="785"/>
      <c r="E276" s="864"/>
      <c r="F276" s="799"/>
      <c r="G276" s="1200"/>
    </row>
    <row r="277" spans="1:7">
      <c r="A277" s="756"/>
      <c r="B277" s="831" t="s">
        <v>3148</v>
      </c>
      <c r="C277" s="831"/>
      <c r="D277" s="785"/>
      <c r="E277" s="864"/>
      <c r="F277" s="799"/>
      <c r="G277" s="1200"/>
    </row>
    <row r="278" spans="1:7">
      <c r="A278" s="756"/>
      <c r="B278" s="831" t="s">
        <v>3149</v>
      </c>
      <c r="C278" s="831"/>
      <c r="D278" s="785"/>
      <c r="E278" s="864"/>
      <c r="F278" s="799"/>
      <c r="G278" s="1200"/>
    </row>
    <row r="279" spans="1:7">
      <c r="A279" s="756"/>
      <c r="B279" s="831" t="s">
        <v>3150</v>
      </c>
      <c r="C279" s="831"/>
      <c r="D279" s="785"/>
      <c r="E279" s="864"/>
      <c r="F279" s="799"/>
      <c r="G279" s="1200"/>
    </row>
    <row r="280" spans="1:7" ht="15">
      <c r="A280" s="756"/>
      <c r="B280" s="831" t="s">
        <v>4935</v>
      </c>
      <c r="C280" s="831"/>
      <c r="D280" s="785"/>
      <c r="E280" s="864"/>
      <c r="F280" s="799"/>
      <c r="G280" s="1200"/>
    </row>
    <row r="281" spans="1:7">
      <c r="A281" s="756"/>
      <c r="B281" s="831" t="s">
        <v>3151</v>
      </c>
      <c r="C281" s="831"/>
      <c r="D281" s="785"/>
      <c r="E281" s="864"/>
      <c r="F281" s="799"/>
      <c r="G281" s="1200"/>
    </row>
    <row r="282" spans="1:7">
      <c r="A282" s="756"/>
      <c r="B282" s="831" t="s">
        <v>4936</v>
      </c>
      <c r="C282" s="831"/>
      <c r="D282" s="785"/>
      <c r="E282" s="864"/>
      <c r="F282" s="799"/>
      <c r="G282" s="1200"/>
    </row>
    <row r="283" spans="1:7">
      <c r="A283" s="756"/>
      <c r="B283" s="833" t="s">
        <v>4937</v>
      </c>
      <c r="C283" s="833"/>
      <c r="D283" s="1092"/>
      <c r="E283" s="758"/>
      <c r="F283" s="799"/>
      <c r="G283" s="1200"/>
    </row>
    <row r="284" spans="1:7">
      <c r="A284" s="756"/>
      <c r="B284" s="834" t="s">
        <v>3061</v>
      </c>
      <c r="C284" s="834"/>
      <c r="D284" s="785"/>
      <c r="E284" s="864"/>
      <c r="F284" s="799"/>
      <c r="G284" s="1200"/>
    </row>
    <row r="285" spans="1:7">
      <c r="A285" s="756"/>
      <c r="B285" s="835"/>
      <c r="C285" s="827"/>
      <c r="D285" s="1006" t="s">
        <v>302</v>
      </c>
      <c r="E285" s="900">
        <v>21</v>
      </c>
      <c r="F285" s="799"/>
      <c r="G285" s="1200">
        <f>E285*F285</f>
        <v>0</v>
      </c>
    </row>
    <row r="286" spans="1:7">
      <c r="A286" s="756"/>
      <c r="B286" s="827"/>
      <c r="C286" s="827"/>
      <c r="D286" s="1006"/>
      <c r="E286" s="900"/>
      <c r="F286" s="799"/>
      <c r="G286" s="1200"/>
    </row>
    <row r="287" spans="1:7">
      <c r="A287" s="756"/>
      <c r="B287" s="827"/>
      <c r="C287" s="827"/>
      <c r="D287" s="1006"/>
      <c r="E287" s="900"/>
      <c r="F287" s="799"/>
      <c r="G287" s="1200"/>
    </row>
    <row r="288" spans="1:7">
      <c r="A288" s="759" t="s">
        <v>1338</v>
      </c>
      <c r="B288" s="831" t="s">
        <v>4934</v>
      </c>
      <c r="C288" s="831"/>
      <c r="D288" s="785"/>
      <c r="E288" s="900"/>
      <c r="F288" s="799"/>
      <c r="G288" s="1200"/>
    </row>
    <row r="289" spans="1:7">
      <c r="A289" s="756"/>
      <c r="B289" s="831" t="s">
        <v>3147</v>
      </c>
      <c r="C289" s="831"/>
      <c r="D289" s="785"/>
      <c r="E289" s="900"/>
      <c r="F289" s="799"/>
      <c r="G289" s="1200"/>
    </row>
    <row r="290" spans="1:7">
      <c r="A290" s="756"/>
      <c r="B290" s="831" t="s">
        <v>3148</v>
      </c>
      <c r="C290" s="831"/>
      <c r="D290" s="785"/>
      <c r="E290" s="900"/>
      <c r="F290" s="799"/>
      <c r="G290" s="1200"/>
    </row>
    <row r="291" spans="1:7">
      <c r="A291" s="756"/>
      <c r="B291" s="831" t="s">
        <v>3149</v>
      </c>
      <c r="C291" s="831"/>
      <c r="D291" s="785"/>
      <c r="E291" s="900"/>
      <c r="F291" s="799"/>
      <c r="G291" s="1200"/>
    </row>
    <row r="292" spans="1:7">
      <c r="A292" s="756"/>
      <c r="B292" s="831" t="s">
        <v>3152</v>
      </c>
      <c r="C292" s="831"/>
      <c r="D292" s="785"/>
      <c r="E292" s="900"/>
      <c r="F292" s="799"/>
      <c r="G292" s="1200"/>
    </row>
    <row r="293" spans="1:7" ht="15">
      <c r="A293" s="756"/>
      <c r="B293" s="831" t="s">
        <v>4938</v>
      </c>
      <c r="C293" s="831"/>
      <c r="D293" s="785"/>
      <c r="E293" s="900"/>
      <c r="F293" s="799"/>
      <c r="G293" s="1200"/>
    </row>
    <row r="294" spans="1:7">
      <c r="A294" s="756"/>
      <c r="B294" s="831" t="s">
        <v>3153</v>
      </c>
      <c r="C294" s="831"/>
      <c r="D294" s="785"/>
      <c r="E294" s="900"/>
      <c r="F294" s="799"/>
      <c r="G294" s="1200"/>
    </row>
    <row r="295" spans="1:7">
      <c r="A295" s="756"/>
      <c r="B295" s="831" t="s">
        <v>4936</v>
      </c>
      <c r="C295" s="831"/>
      <c r="D295" s="785"/>
      <c r="E295" s="900"/>
      <c r="F295" s="799"/>
      <c r="G295" s="1200"/>
    </row>
    <row r="296" spans="1:7">
      <c r="A296" s="756"/>
      <c r="B296" s="833" t="s">
        <v>4939</v>
      </c>
      <c r="C296" s="833"/>
      <c r="D296" s="1092"/>
      <c r="E296" s="900"/>
      <c r="F296" s="799"/>
      <c r="G296" s="1200"/>
    </row>
    <row r="297" spans="1:7">
      <c r="A297" s="756"/>
      <c r="B297" s="834" t="s">
        <v>3061</v>
      </c>
      <c r="C297" s="834"/>
      <c r="D297" s="785"/>
      <c r="E297" s="900"/>
      <c r="F297" s="799"/>
      <c r="G297" s="1200"/>
    </row>
    <row r="298" spans="1:7">
      <c r="A298" s="756"/>
      <c r="B298" s="835"/>
      <c r="C298" s="827"/>
      <c r="D298" s="1006" t="s">
        <v>302</v>
      </c>
      <c r="E298" s="900">
        <v>4</v>
      </c>
      <c r="F298" s="799"/>
      <c r="G298" s="1200">
        <f>E298*F298</f>
        <v>0</v>
      </c>
    </row>
    <row r="299" spans="1:7">
      <c r="A299" s="756"/>
      <c r="B299" s="827"/>
      <c r="C299" s="827"/>
      <c r="D299" s="1006"/>
      <c r="E299" s="900"/>
      <c r="F299" s="799"/>
      <c r="G299" s="1200"/>
    </row>
    <row r="300" spans="1:7">
      <c r="A300" s="756"/>
      <c r="B300" s="827"/>
      <c r="C300" s="827"/>
      <c r="D300" s="1006"/>
      <c r="E300" s="900"/>
      <c r="F300" s="799"/>
      <c r="G300" s="1200"/>
    </row>
    <row r="301" spans="1:7">
      <c r="A301" s="798" t="s">
        <v>885</v>
      </c>
      <c r="B301" s="836" t="s">
        <v>4940</v>
      </c>
      <c r="C301" s="836"/>
      <c r="D301" s="1106"/>
      <c r="E301" s="800"/>
      <c r="F301" s="799"/>
      <c r="G301" s="1200"/>
    </row>
    <row r="302" spans="1:7">
      <c r="A302" s="798"/>
      <c r="B302" s="837" t="s">
        <v>3154</v>
      </c>
      <c r="C302" s="837"/>
      <c r="D302" s="1106"/>
      <c r="E302" s="800"/>
      <c r="F302" s="799"/>
      <c r="G302" s="1200"/>
    </row>
    <row r="303" spans="1:7">
      <c r="A303" s="798"/>
      <c r="B303" s="837" t="s">
        <v>3155</v>
      </c>
      <c r="C303" s="837"/>
      <c r="D303" s="1106"/>
      <c r="E303" s="800"/>
      <c r="F303" s="799"/>
      <c r="G303" s="1200"/>
    </row>
    <row r="304" spans="1:7">
      <c r="A304" s="798"/>
      <c r="B304" s="837" t="s">
        <v>3156</v>
      </c>
      <c r="C304" s="837"/>
      <c r="D304" s="1106"/>
      <c r="E304" s="800"/>
      <c r="F304" s="799"/>
      <c r="G304" s="1200"/>
    </row>
    <row r="305" spans="1:7">
      <c r="A305" s="798"/>
      <c r="B305" s="837" t="s">
        <v>3157</v>
      </c>
      <c r="C305" s="837"/>
      <c r="D305" s="1106"/>
      <c r="E305" s="800"/>
      <c r="F305" s="799"/>
      <c r="G305" s="1200"/>
    </row>
    <row r="306" spans="1:7">
      <c r="A306" s="798"/>
      <c r="B306" s="838" t="s">
        <v>3158</v>
      </c>
      <c r="C306" s="838"/>
      <c r="D306" s="1106"/>
      <c r="E306" s="800"/>
      <c r="F306" s="799"/>
      <c r="G306" s="1200"/>
    </row>
    <row r="307" spans="1:7">
      <c r="A307" s="798"/>
      <c r="B307" s="839" t="s">
        <v>4936</v>
      </c>
      <c r="C307" s="839"/>
      <c r="D307" s="1109"/>
      <c r="E307" s="800"/>
      <c r="F307" s="799"/>
      <c r="G307" s="1200"/>
    </row>
    <row r="308" spans="1:7">
      <c r="A308" s="798"/>
      <c r="B308" s="840" t="s">
        <v>4941</v>
      </c>
      <c r="C308" s="840"/>
      <c r="D308" s="1092"/>
      <c r="E308" s="800"/>
      <c r="F308" s="799"/>
      <c r="G308" s="1200"/>
    </row>
    <row r="309" spans="1:7">
      <c r="A309" s="798"/>
      <c r="B309" s="838" t="s">
        <v>3061</v>
      </c>
      <c r="C309" s="838"/>
      <c r="D309" s="1109"/>
      <c r="E309" s="800"/>
      <c r="F309" s="799"/>
      <c r="G309" s="1200"/>
    </row>
    <row r="310" spans="1:7">
      <c r="A310" s="798"/>
      <c r="B310" s="841"/>
      <c r="C310" s="837"/>
      <c r="D310" s="1106" t="s">
        <v>302</v>
      </c>
      <c r="E310" s="800">
        <v>4</v>
      </c>
      <c r="F310" s="799"/>
      <c r="G310" s="1200">
        <f>E310*F310</f>
        <v>0</v>
      </c>
    </row>
    <row r="311" spans="1:7">
      <c r="A311" s="798"/>
      <c r="B311" s="823"/>
      <c r="C311" s="823"/>
      <c r="D311" s="1006"/>
      <c r="E311" s="900"/>
      <c r="F311" s="799"/>
      <c r="G311" s="1200"/>
    </row>
    <row r="312" spans="1:7">
      <c r="A312" s="756"/>
      <c r="B312" s="827"/>
      <c r="C312" s="827"/>
      <c r="D312" s="1006"/>
      <c r="E312" s="900"/>
      <c r="F312" s="799"/>
      <c r="G312" s="1200"/>
    </row>
    <row r="313" spans="1:7">
      <c r="A313" s="759" t="s">
        <v>888</v>
      </c>
      <c r="B313" s="831" t="s">
        <v>3159</v>
      </c>
      <c r="C313" s="831"/>
      <c r="D313" s="1110"/>
      <c r="E313" s="976"/>
      <c r="F313" s="799"/>
      <c r="G313" s="1200"/>
    </row>
    <row r="314" spans="1:7">
      <c r="A314" s="756"/>
      <c r="B314" s="779" t="s">
        <v>3160</v>
      </c>
      <c r="C314" s="779"/>
      <c r="D314" s="1110"/>
      <c r="E314" s="976"/>
      <c r="F314" s="799"/>
      <c r="G314" s="1200"/>
    </row>
    <row r="315" spans="1:7">
      <c r="A315" s="756"/>
      <c r="B315" s="831" t="s">
        <v>3161</v>
      </c>
      <c r="C315" s="831"/>
      <c r="D315" s="1110"/>
      <c r="E315" s="976"/>
      <c r="F315" s="799"/>
      <c r="G315" s="1200"/>
    </row>
    <row r="316" spans="1:7">
      <c r="A316" s="756"/>
      <c r="B316" s="831" t="s">
        <v>3162</v>
      </c>
      <c r="C316" s="831"/>
      <c r="D316" s="1110"/>
      <c r="E316" s="976"/>
      <c r="F316" s="799"/>
      <c r="G316" s="1200"/>
    </row>
    <row r="317" spans="1:7">
      <c r="A317" s="756"/>
      <c r="B317" s="833" t="s">
        <v>4942</v>
      </c>
      <c r="C317" s="833"/>
      <c r="D317" s="1110"/>
      <c r="E317" s="976"/>
      <c r="F317" s="799"/>
      <c r="G317" s="1200"/>
    </row>
    <row r="318" spans="1:7">
      <c r="A318" s="756"/>
      <c r="B318" s="821" t="s">
        <v>4943</v>
      </c>
      <c r="C318" s="821"/>
      <c r="D318" s="1104"/>
      <c r="E318" s="800"/>
      <c r="F318" s="799"/>
      <c r="G318" s="1200"/>
    </row>
    <row r="319" spans="1:7">
      <c r="A319" s="756"/>
      <c r="B319" s="823" t="s">
        <v>3061</v>
      </c>
      <c r="C319" s="823"/>
      <c r="D319" s="1110"/>
      <c r="E319" s="976"/>
      <c r="F319" s="799"/>
      <c r="G319" s="1200"/>
    </row>
    <row r="320" spans="1:7">
      <c r="A320" s="756"/>
      <c r="B320" s="824"/>
      <c r="C320" s="823"/>
      <c r="D320" s="1110" t="s">
        <v>302</v>
      </c>
      <c r="E320" s="976">
        <v>16</v>
      </c>
      <c r="F320" s="799"/>
      <c r="G320" s="1200">
        <f>E320*F320</f>
        <v>0</v>
      </c>
    </row>
    <row r="321" spans="1:7">
      <c r="A321" s="756"/>
      <c r="B321" s="823"/>
      <c r="C321" s="823"/>
      <c r="D321" s="1110"/>
      <c r="E321" s="976"/>
      <c r="F321" s="799"/>
      <c r="G321" s="1200"/>
    </row>
    <row r="322" spans="1:7">
      <c r="A322" s="756"/>
      <c r="B322" s="823"/>
      <c r="C322" s="823"/>
      <c r="D322" s="1110"/>
      <c r="E322" s="976"/>
      <c r="F322" s="799"/>
      <c r="G322" s="1200"/>
    </row>
    <row r="323" spans="1:7" ht="63.75">
      <c r="A323" s="798" t="s">
        <v>422</v>
      </c>
      <c r="B323" s="823" t="s">
        <v>4944</v>
      </c>
      <c r="C323" s="823"/>
      <c r="D323" s="1110"/>
      <c r="E323" s="976"/>
      <c r="F323" s="799"/>
      <c r="G323" s="1200"/>
    </row>
    <row r="324" spans="1:7">
      <c r="A324" s="756"/>
      <c r="B324" s="842" t="s">
        <v>4945</v>
      </c>
      <c r="C324" s="842"/>
      <c r="D324" s="1110"/>
      <c r="E324" s="976"/>
      <c r="F324" s="799"/>
      <c r="G324" s="1200"/>
    </row>
    <row r="325" spans="1:7">
      <c r="A325" s="756"/>
      <c r="B325" s="821" t="s">
        <v>4946</v>
      </c>
      <c r="C325" s="821"/>
      <c r="D325" s="1110" t="s">
        <v>302</v>
      </c>
      <c r="E325" s="976">
        <v>3</v>
      </c>
      <c r="F325" s="799"/>
      <c r="G325" s="1200">
        <f>E325*F325</f>
        <v>0</v>
      </c>
    </row>
    <row r="326" spans="1:7">
      <c r="A326" s="756"/>
      <c r="B326" s="821" t="s">
        <v>4947</v>
      </c>
      <c r="C326" s="821"/>
      <c r="D326" s="1110" t="s">
        <v>302</v>
      </c>
      <c r="E326" s="976">
        <v>2</v>
      </c>
      <c r="F326" s="799"/>
      <c r="G326" s="1200">
        <f>E326*F326</f>
        <v>0</v>
      </c>
    </row>
    <row r="327" spans="1:7">
      <c r="A327" s="756"/>
      <c r="B327" s="823"/>
      <c r="C327" s="823"/>
      <c r="D327" s="1092"/>
      <c r="E327" s="758"/>
      <c r="F327" s="799"/>
      <c r="G327" s="1200"/>
    </row>
    <row r="328" spans="1:7">
      <c r="A328" s="756"/>
      <c r="B328" s="823"/>
      <c r="C328" s="823"/>
      <c r="D328" s="1110"/>
      <c r="E328" s="976"/>
      <c r="F328" s="799"/>
      <c r="G328" s="1200"/>
    </row>
    <row r="329" spans="1:7" ht="38.25">
      <c r="A329" s="798" t="s">
        <v>423</v>
      </c>
      <c r="B329" s="843" t="s">
        <v>4948</v>
      </c>
      <c r="C329" s="843"/>
      <c r="D329" s="1106"/>
      <c r="E329" s="800"/>
      <c r="F329" s="799"/>
      <c r="G329" s="1200"/>
    </row>
    <row r="330" spans="1:7">
      <c r="A330" s="828"/>
      <c r="B330" s="844" t="s">
        <v>4949</v>
      </c>
      <c r="C330" s="844"/>
      <c r="D330" s="1106"/>
      <c r="E330" s="800"/>
      <c r="F330" s="799"/>
      <c r="G330" s="1200"/>
    </row>
    <row r="331" spans="1:7">
      <c r="A331" s="828"/>
      <c r="B331" s="845" t="s">
        <v>4950</v>
      </c>
      <c r="C331" s="845"/>
      <c r="D331" s="1110" t="s">
        <v>302</v>
      </c>
      <c r="E331" s="800">
        <v>8</v>
      </c>
      <c r="F331" s="799"/>
      <c r="G331" s="1200">
        <f>E331*F331</f>
        <v>0</v>
      </c>
    </row>
    <row r="332" spans="1:7">
      <c r="A332" s="828"/>
      <c r="B332" s="845" t="s">
        <v>4951</v>
      </c>
      <c r="C332" s="845"/>
      <c r="D332" s="1110" t="s">
        <v>302</v>
      </c>
      <c r="E332" s="800">
        <v>2</v>
      </c>
      <c r="F332" s="799"/>
      <c r="G332" s="1200">
        <f>E332*F332</f>
        <v>0</v>
      </c>
    </row>
    <row r="333" spans="1:7">
      <c r="A333" s="828"/>
      <c r="B333" s="845"/>
      <c r="C333" s="845"/>
      <c r="D333" s="1110"/>
      <c r="E333" s="800"/>
      <c r="F333" s="799"/>
      <c r="G333" s="1200"/>
    </row>
    <row r="334" spans="1:7">
      <c r="A334" s="828"/>
      <c r="B334" s="845"/>
      <c r="C334" s="845"/>
      <c r="D334" s="1110"/>
      <c r="E334" s="800"/>
      <c r="F334" s="799"/>
      <c r="G334" s="1200"/>
    </row>
    <row r="335" spans="1:7">
      <c r="A335" s="798" t="s">
        <v>424</v>
      </c>
      <c r="B335" s="846" t="s">
        <v>4952</v>
      </c>
      <c r="C335" s="846"/>
      <c r="D335" s="1111"/>
      <c r="E335" s="800"/>
      <c r="F335" s="799"/>
      <c r="G335" s="1200"/>
    </row>
    <row r="336" spans="1:7">
      <c r="A336" s="828"/>
      <c r="B336" s="847" t="s">
        <v>4953</v>
      </c>
      <c r="C336" s="847"/>
      <c r="D336" s="1111"/>
      <c r="E336" s="800"/>
      <c r="F336" s="799"/>
      <c r="G336" s="1200"/>
    </row>
    <row r="337" spans="1:7">
      <c r="A337" s="828"/>
      <c r="B337" s="846" t="s">
        <v>3163</v>
      </c>
      <c r="C337" s="846"/>
      <c r="D337" s="1111"/>
      <c r="E337" s="800"/>
      <c r="F337" s="799"/>
      <c r="G337" s="1200"/>
    </row>
    <row r="338" spans="1:7">
      <c r="A338" s="828"/>
      <c r="B338" s="846" t="s">
        <v>4954</v>
      </c>
      <c r="C338" s="846"/>
      <c r="D338" s="1111"/>
      <c r="E338" s="800"/>
      <c r="F338" s="799"/>
      <c r="G338" s="1200"/>
    </row>
    <row r="339" spans="1:7">
      <c r="A339" s="828"/>
      <c r="B339" s="846" t="s">
        <v>4955</v>
      </c>
      <c r="C339" s="846"/>
      <c r="D339" s="1111" t="s">
        <v>302</v>
      </c>
      <c r="E339" s="800">
        <v>1</v>
      </c>
      <c r="F339" s="799"/>
      <c r="G339" s="1200">
        <f>E339*F339</f>
        <v>0</v>
      </c>
    </row>
    <row r="340" spans="1:7">
      <c r="A340" s="828"/>
      <c r="B340" s="846" t="s">
        <v>4956</v>
      </c>
      <c r="C340" s="846"/>
      <c r="D340" s="1111" t="s">
        <v>302</v>
      </c>
      <c r="E340" s="800">
        <v>2</v>
      </c>
      <c r="F340" s="799"/>
      <c r="G340" s="1200">
        <f>E340*F340</f>
        <v>0</v>
      </c>
    </row>
    <row r="341" spans="1:7">
      <c r="A341" s="828"/>
      <c r="B341" s="846" t="s">
        <v>4957</v>
      </c>
      <c r="C341" s="846"/>
      <c r="D341" s="1111" t="s">
        <v>302</v>
      </c>
      <c r="E341" s="800">
        <v>2</v>
      </c>
      <c r="F341" s="799"/>
      <c r="G341" s="1200">
        <f>E341*F341</f>
        <v>0</v>
      </c>
    </row>
    <row r="342" spans="1:7">
      <c r="A342" s="828"/>
      <c r="B342" s="846" t="s">
        <v>4958</v>
      </c>
      <c r="C342" s="846"/>
      <c r="D342" s="1111" t="s">
        <v>302</v>
      </c>
      <c r="E342" s="800">
        <v>2</v>
      </c>
      <c r="F342" s="799"/>
      <c r="G342" s="1200">
        <f>E342*F342</f>
        <v>0</v>
      </c>
    </row>
    <row r="343" spans="1:7">
      <c r="A343" s="828"/>
      <c r="B343" s="846"/>
      <c r="C343" s="846"/>
      <c r="D343" s="1111"/>
      <c r="E343" s="800"/>
      <c r="F343" s="799"/>
      <c r="G343" s="1200"/>
    </row>
    <row r="344" spans="1:7">
      <c r="A344" s="828"/>
      <c r="B344" s="834"/>
      <c r="C344" s="834"/>
      <c r="D344" s="1110"/>
      <c r="E344" s="976"/>
      <c r="F344" s="799"/>
      <c r="G344" s="1200"/>
    </row>
    <row r="345" spans="1:7">
      <c r="A345" s="798" t="s">
        <v>1023</v>
      </c>
      <c r="B345" s="779" t="s">
        <v>4959</v>
      </c>
      <c r="C345" s="779"/>
      <c r="D345" s="1106"/>
      <c r="E345" s="800"/>
      <c r="F345" s="799"/>
      <c r="G345" s="1200"/>
    </row>
    <row r="346" spans="1:7">
      <c r="A346" s="798"/>
      <c r="B346" s="779" t="s">
        <v>3164</v>
      </c>
      <c r="C346" s="779"/>
      <c r="D346" s="1106"/>
      <c r="E346" s="800"/>
      <c r="F346" s="799"/>
      <c r="G346" s="1200"/>
    </row>
    <row r="347" spans="1:7">
      <c r="A347" s="798"/>
      <c r="B347" s="779" t="s">
        <v>3165</v>
      </c>
      <c r="C347" s="779"/>
      <c r="D347" s="1106"/>
      <c r="E347" s="800"/>
      <c r="F347" s="799"/>
      <c r="G347" s="1200"/>
    </row>
    <row r="348" spans="1:7">
      <c r="A348" s="798"/>
      <c r="B348" s="779" t="s">
        <v>3166</v>
      </c>
      <c r="C348" s="779"/>
      <c r="D348" s="1106"/>
      <c r="E348" s="800"/>
      <c r="F348" s="799"/>
      <c r="G348" s="1200"/>
    </row>
    <row r="349" spans="1:7">
      <c r="A349" s="798"/>
      <c r="B349" s="779" t="s">
        <v>3167</v>
      </c>
      <c r="C349" s="779"/>
      <c r="D349" s="1106"/>
      <c r="E349" s="800"/>
      <c r="F349" s="799"/>
      <c r="G349" s="1200"/>
    </row>
    <row r="350" spans="1:7">
      <c r="A350" s="798"/>
      <c r="B350" s="779" t="s">
        <v>3168</v>
      </c>
      <c r="C350" s="779"/>
      <c r="D350" s="1106"/>
      <c r="E350" s="800"/>
      <c r="F350" s="799"/>
      <c r="G350" s="1200"/>
    </row>
    <row r="351" spans="1:7">
      <c r="A351" s="798"/>
      <c r="B351" s="779" t="s">
        <v>4960</v>
      </c>
      <c r="C351" s="779"/>
      <c r="D351" s="1106"/>
      <c r="E351" s="800"/>
      <c r="F351" s="799"/>
      <c r="G351" s="1200"/>
    </row>
    <row r="352" spans="1:7">
      <c r="A352" s="798"/>
      <c r="B352" s="842" t="s">
        <v>4961</v>
      </c>
      <c r="C352" s="842"/>
      <c r="D352" s="1110" t="s">
        <v>302</v>
      </c>
      <c r="E352" s="800">
        <v>1</v>
      </c>
      <c r="F352" s="799"/>
      <c r="G352" s="1200">
        <f>E352*F352</f>
        <v>0</v>
      </c>
    </row>
    <row r="353" spans="1:7">
      <c r="A353" s="798"/>
      <c r="B353" s="842"/>
      <c r="C353" s="842"/>
      <c r="D353" s="1110"/>
      <c r="E353" s="800"/>
      <c r="F353" s="799"/>
      <c r="G353" s="1200"/>
    </row>
    <row r="354" spans="1:7">
      <c r="A354" s="798"/>
      <c r="B354" s="848"/>
      <c r="C354" s="848"/>
      <c r="D354" s="1106"/>
      <c r="E354" s="800"/>
      <c r="F354" s="799"/>
      <c r="G354" s="1200"/>
    </row>
    <row r="355" spans="1:7">
      <c r="A355" s="798" t="s">
        <v>1024</v>
      </c>
      <c r="B355" s="779" t="s">
        <v>4959</v>
      </c>
      <c r="C355" s="779"/>
      <c r="D355" s="1106"/>
      <c r="E355" s="800"/>
      <c r="F355" s="799"/>
      <c r="G355" s="1200"/>
    </row>
    <row r="356" spans="1:7">
      <c r="A356" s="798"/>
      <c r="B356" s="779" t="s">
        <v>3164</v>
      </c>
      <c r="C356" s="779"/>
      <c r="D356" s="1106"/>
      <c r="E356" s="800"/>
      <c r="F356" s="799"/>
      <c r="G356" s="1200"/>
    </row>
    <row r="357" spans="1:7">
      <c r="A357" s="828"/>
      <c r="B357" s="779" t="s">
        <v>3169</v>
      </c>
      <c r="C357" s="779"/>
      <c r="D357" s="1106"/>
      <c r="E357" s="800"/>
      <c r="F357" s="799"/>
      <c r="G357" s="1200"/>
    </row>
    <row r="358" spans="1:7">
      <c r="A358" s="828"/>
      <c r="B358" s="779" t="s">
        <v>3170</v>
      </c>
      <c r="C358" s="779"/>
      <c r="D358" s="1106"/>
      <c r="E358" s="800"/>
      <c r="F358" s="799"/>
      <c r="G358" s="1200"/>
    </row>
    <row r="359" spans="1:7">
      <c r="A359" s="828"/>
      <c r="B359" s="779" t="s">
        <v>4962</v>
      </c>
      <c r="C359" s="779"/>
      <c r="D359" s="1106"/>
      <c r="E359" s="800"/>
      <c r="F359" s="799"/>
      <c r="G359" s="1200"/>
    </row>
    <row r="360" spans="1:7">
      <c r="A360" s="828"/>
      <c r="B360" s="842" t="s">
        <v>4963</v>
      </c>
      <c r="C360" s="842"/>
      <c r="D360" s="1110" t="s">
        <v>302</v>
      </c>
      <c r="E360" s="800">
        <v>2</v>
      </c>
      <c r="F360" s="799"/>
      <c r="G360" s="1200">
        <f>E360*F360</f>
        <v>0</v>
      </c>
    </row>
    <row r="361" spans="1:7">
      <c r="A361" s="828"/>
      <c r="B361" s="842"/>
      <c r="C361" s="842"/>
      <c r="D361" s="1110"/>
      <c r="E361" s="800"/>
      <c r="F361" s="799"/>
      <c r="G361" s="1200"/>
    </row>
    <row r="362" spans="1:7">
      <c r="A362" s="756"/>
      <c r="B362" s="849"/>
      <c r="C362" s="849"/>
      <c r="D362" s="1092"/>
      <c r="E362" s="758"/>
      <c r="F362" s="799"/>
      <c r="G362" s="1200"/>
    </row>
    <row r="363" spans="1:7">
      <c r="A363" s="759" t="s">
        <v>1025</v>
      </c>
      <c r="B363" s="850" t="s">
        <v>4964</v>
      </c>
      <c r="C363" s="850"/>
      <c r="F363" s="799"/>
      <c r="G363" s="1200"/>
    </row>
    <row r="364" spans="1:7">
      <c r="A364" s="756"/>
      <c r="B364" s="851" t="s">
        <v>3171</v>
      </c>
      <c r="C364" s="851"/>
      <c r="D364" s="1110" t="s">
        <v>1132</v>
      </c>
      <c r="E364" s="976">
        <v>28</v>
      </c>
      <c r="F364" s="799"/>
      <c r="G364" s="1200">
        <f t="shared" ref="G364:G382" si="3">E364*F364</f>
        <v>0</v>
      </c>
    </row>
    <row r="365" spans="1:7">
      <c r="A365" s="828"/>
      <c r="B365" s="851" t="s">
        <v>3172</v>
      </c>
      <c r="C365" s="851"/>
      <c r="D365" s="1110" t="s">
        <v>1132</v>
      </c>
      <c r="E365" s="976">
        <v>8</v>
      </c>
      <c r="F365" s="799"/>
      <c r="G365" s="1200">
        <f t="shared" si="3"/>
        <v>0</v>
      </c>
    </row>
    <row r="366" spans="1:7">
      <c r="A366" s="828"/>
      <c r="B366" s="851" t="s">
        <v>3173</v>
      </c>
      <c r="C366" s="851"/>
      <c r="D366" s="1110" t="s">
        <v>1132</v>
      </c>
      <c r="E366" s="976">
        <v>25</v>
      </c>
      <c r="F366" s="799"/>
      <c r="G366" s="1200">
        <f t="shared" si="3"/>
        <v>0</v>
      </c>
    </row>
    <row r="367" spans="1:7">
      <c r="A367" s="828"/>
      <c r="B367" s="851" t="s">
        <v>3174</v>
      </c>
      <c r="C367" s="851"/>
      <c r="D367" s="1110" t="s">
        <v>1132</v>
      </c>
      <c r="E367" s="976">
        <v>64</v>
      </c>
      <c r="F367" s="799"/>
      <c r="G367" s="1200">
        <f t="shared" si="3"/>
        <v>0</v>
      </c>
    </row>
    <row r="368" spans="1:7">
      <c r="A368" s="828"/>
      <c r="B368" s="851" t="s">
        <v>3175</v>
      </c>
      <c r="C368" s="851"/>
      <c r="D368" s="1110" t="s">
        <v>1132</v>
      </c>
      <c r="E368" s="976">
        <v>56</v>
      </c>
      <c r="F368" s="799"/>
      <c r="G368" s="1200">
        <f t="shared" si="3"/>
        <v>0</v>
      </c>
    </row>
    <row r="369" spans="1:7">
      <c r="A369" s="828"/>
      <c r="B369" s="851" t="s">
        <v>3176</v>
      </c>
      <c r="C369" s="851"/>
      <c r="D369" s="1110" t="s">
        <v>1132</v>
      </c>
      <c r="E369" s="976">
        <v>1</v>
      </c>
      <c r="F369" s="799"/>
      <c r="G369" s="1200">
        <f t="shared" si="3"/>
        <v>0</v>
      </c>
    </row>
    <row r="370" spans="1:7">
      <c r="A370" s="828"/>
      <c r="B370" s="851" t="s">
        <v>3177</v>
      </c>
      <c r="C370" s="851"/>
      <c r="D370" s="1110" t="s">
        <v>302</v>
      </c>
      <c r="E370" s="976">
        <v>21</v>
      </c>
      <c r="F370" s="799"/>
      <c r="G370" s="1200">
        <f t="shared" si="3"/>
        <v>0</v>
      </c>
    </row>
    <row r="371" spans="1:7">
      <c r="A371" s="828"/>
      <c r="B371" s="851" t="s">
        <v>3178</v>
      </c>
      <c r="C371" s="851"/>
      <c r="D371" s="1110" t="s">
        <v>302</v>
      </c>
      <c r="E371" s="976">
        <v>4</v>
      </c>
      <c r="F371" s="799"/>
      <c r="G371" s="1200">
        <f t="shared" si="3"/>
        <v>0</v>
      </c>
    </row>
    <row r="372" spans="1:7">
      <c r="A372" s="828"/>
      <c r="B372" s="851" t="s">
        <v>3179</v>
      </c>
      <c r="C372" s="851"/>
      <c r="D372" s="1110" t="s">
        <v>302</v>
      </c>
      <c r="E372" s="976">
        <v>7</v>
      </c>
      <c r="F372" s="799"/>
      <c r="G372" s="1200">
        <f t="shared" si="3"/>
        <v>0</v>
      </c>
    </row>
    <row r="373" spans="1:7">
      <c r="A373" s="828"/>
      <c r="B373" s="851" t="s">
        <v>3180</v>
      </c>
      <c r="C373" s="851"/>
      <c r="D373" s="1110" t="s">
        <v>302</v>
      </c>
      <c r="E373" s="976">
        <v>13</v>
      </c>
      <c r="F373" s="799"/>
      <c r="G373" s="1200">
        <f t="shared" si="3"/>
        <v>0</v>
      </c>
    </row>
    <row r="374" spans="1:7">
      <c r="A374" s="828"/>
      <c r="B374" s="851" t="s">
        <v>3181</v>
      </c>
      <c r="C374" s="851"/>
      <c r="D374" s="1110" t="s">
        <v>302</v>
      </c>
      <c r="E374" s="976">
        <v>11</v>
      </c>
      <c r="F374" s="799"/>
      <c r="G374" s="1200">
        <f t="shared" si="3"/>
        <v>0</v>
      </c>
    </row>
    <row r="375" spans="1:7">
      <c r="A375" s="828"/>
      <c r="B375" s="851" t="s">
        <v>3182</v>
      </c>
      <c r="C375" s="851"/>
      <c r="D375" s="1110" t="s">
        <v>302</v>
      </c>
      <c r="E375" s="976">
        <v>11</v>
      </c>
      <c r="F375" s="799"/>
      <c r="G375" s="1200">
        <f t="shared" si="3"/>
        <v>0</v>
      </c>
    </row>
    <row r="376" spans="1:7">
      <c r="A376" s="828"/>
      <c r="B376" s="851" t="s">
        <v>3183</v>
      </c>
      <c r="C376" s="851"/>
      <c r="D376" s="1110" t="s">
        <v>302</v>
      </c>
      <c r="E376" s="976">
        <v>5</v>
      </c>
      <c r="F376" s="799"/>
      <c r="G376" s="1200">
        <f t="shared" si="3"/>
        <v>0</v>
      </c>
    </row>
    <row r="377" spans="1:7">
      <c r="A377" s="828"/>
      <c r="B377" s="851" t="s">
        <v>3184</v>
      </c>
      <c r="C377" s="851"/>
      <c r="D377" s="1110" t="s">
        <v>302</v>
      </c>
      <c r="E377" s="976">
        <v>1</v>
      </c>
      <c r="F377" s="799"/>
      <c r="G377" s="1200">
        <f t="shared" si="3"/>
        <v>0</v>
      </c>
    </row>
    <row r="378" spans="1:7">
      <c r="A378" s="828"/>
      <c r="B378" s="851" t="s">
        <v>3185</v>
      </c>
      <c r="C378" s="851"/>
      <c r="D378" s="1110" t="s">
        <v>302</v>
      </c>
      <c r="E378" s="976">
        <v>3</v>
      </c>
      <c r="F378" s="799"/>
      <c r="G378" s="1200">
        <f t="shared" si="3"/>
        <v>0</v>
      </c>
    </row>
    <row r="379" spans="1:7">
      <c r="A379" s="828"/>
      <c r="B379" s="851" t="s">
        <v>3186</v>
      </c>
      <c r="C379" s="851"/>
      <c r="D379" s="1110" t="s">
        <v>302</v>
      </c>
      <c r="E379" s="976">
        <v>6</v>
      </c>
      <c r="F379" s="799"/>
      <c r="G379" s="1200">
        <f t="shared" si="3"/>
        <v>0</v>
      </c>
    </row>
    <row r="380" spans="1:7">
      <c r="A380" s="828"/>
      <c r="B380" s="851" t="s">
        <v>3187</v>
      </c>
      <c r="C380" s="851"/>
      <c r="D380" s="1110" t="s">
        <v>302</v>
      </c>
      <c r="E380" s="976">
        <v>1</v>
      </c>
      <c r="F380" s="799"/>
      <c r="G380" s="1200">
        <f t="shared" si="3"/>
        <v>0</v>
      </c>
    </row>
    <row r="381" spans="1:7">
      <c r="A381" s="828"/>
      <c r="B381" s="851" t="s">
        <v>3188</v>
      </c>
      <c r="C381" s="851"/>
      <c r="D381" s="1110" t="s">
        <v>302</v>
      </c>
      <c r="E381" s="976">
        <v>1</v>
      </c>
      <c r="F381" s="799"/>
      <c r="G381" s="1200">
        <f t="shared" si="3"/>
        <v>0</v>
      </c>
    </row>
    <row r="382" spans="1:7">
      <c r="A382" s="756"/>
      <c r="B382" s="851" t="s">
        <v>3189</v>
      </c>
      <c r="C382" s="851"/>
      <c r="D382" s="1110" t="s">
        <v>302</v>
      </c>
      <c r="E382" s="976">
        <v>2</v>
      </c>
      <c r="F382" s="799"/>
      <c r="G382" s="1200">
        <f t="shared" si="3"/>
        <v>0</v>
      </c>
    </row>
    <row r="383" spans="1:7">
      <c r="A383" s="756"/>
      <c r="B383" s="851"/>
      <c r="C383" s="851"/>
      <c r="D383" s="1110"/>
      <c r="E383" s="976"/>
      <c r="F383" s="799"/>
      <c r="G383" s="1200"/>
    </row>
    <row r="384" spans="1:7">
      <c r="A384" s="756"/>
      <c r="B384" s="851"/>
      <c r="C384" s="851"/>
      <c r="D384" s="1110"/>
      <c r="E384" s="976"/>
      <c r="F384" s="799"/>
      <c r="G384" s="1200"/>
    </row>
    <row r="385" spans="1:7" ht="102">
      <c r="A385" s="798" t="s">
        <v>114</v>
      </c>
      <c r="B385" s="810" t="s">
        <v>4965</v>
      </c>
      <c r="C385" s="810"/>
      <c r="D385" s="1104"/>
      <c r="E385" s="976"/>
      <c r="F385" s="799"/>
      <c r="G385" s="1200"/>
    </row>
    <row r="386" spans="1:7">
      <c r="A386" s="756"/>
      <c r="B386" s="852" t="s">
        <v>3190</v>
      </c>
      <c r="C386" s="852"/>
      <c r="D386" s="1104" t="s">
        <v>1132</v>
      </c>
      <c r="E386" s="976">
        <v>2</v>
      </c>
      <c r="F386" s="799"/>
      <c r="G386" s="1200">
        <f>E386*F386</f>
        <v>0</v>
      </c>
    </row>
    <row r="387" spans="1:7">
      <c r="A387" s="756"/>
      <c r="B387" s="852" t="s">
        <v>3191</v>
      </c>
      <c r="C387" s="852"/>
      <c r="D387" s="1104" t="s">
        <v>1132</v>
      </c>
      <c r="E387" s="976">
        <v>3</v>
      </c>
      <c r="F387" s="799"/>
      <c r="G387" s="1200">
        <f>E387*F387</f>
        <v>0</v>
      </c>
    </row>
    <row r="388" spans="1:7">
      <c r="A388" s="756"/>
      <c r="B388" s="852"/>
      <c r="C388" s="852"/>
      <c r="D388" s="1104"/>
      <c r="E388" s="976"/>
      <c r="F388" s="799"/>
      <c r="G388" s="1200"/>
    </row>
    <row r="389" spans="1:7">
      <c r="A389" s="756"/>
      <c r="B389" s="853"/>
      <c r="C389" s="853"/>
      <c r="D389" s="785"/>
      <c r="E389" s="864"/>
      <c r="F389" s="799"/>
      <c r="G389" s="1200"/>
    </row>
    <row r="390" spans="1:7">
      <c r="A390" s="759" t="s">
        <v>115</v>
      </c>
      <c r="B390" s="779" t="s">
        <v>4966</v>
      </c>
      <c r="C390" s="779"/>
      <c r="D390" s="1006"/>
      <c r="E390" s="900"/>
      <c r="F390" s="799"/>
      <c r="G390" s="1200"/>
    </row>
    <row r="391" spans="1:7">
      <c r="A391" s="756"/>
      <c r="B391" s="1364" t="s">
        <v>3192</v>
      </c>
      <c r="C391" s="1364"/>
      <c r="D391" s="1364"/>
      <c r="E391" s="1364"/>
      <c r="F391" s="799"/>
      <c r="G391" s="1200"/>
    </row>
    <row r="392" spans="1:7">
      <c r="A392" s="756"/>
      <c r="B392" s="764" t="s">
        <v>3193</v>
      </c>
      <c r="C392" s="764"/>
      <c r="D392" s="1110" t="s">
        <v>302</v>
      </c>
      <c r="E392" s="976">
        <v>36</v>
      </c>
      <c r="F392" s="799"/>
      <c r="G392" s="1200">
        <f>E392*F392</f>
        <v>0</v>
      </c>
    </row>
    <row r="393" spans="1:7">
      <c r="A393" s="756"/>
      <c r="B393" s="764" t="s">
        <v>3194</v>
      </c>
      <c r="C393" s="764"/>
      <c r="D393" s="1110" t="s">
        <v>302</v>
      </c>
      <c r="E393" s="976">
        <v>16</v>
      </c>
      <c r="F393" s="799"/>
      <c r="G393" s="1200">
        <f>E393*F393</f>
        <v>0</v>
      </c>
    </row>
    <row r="394" spans="1:7">
      <c r="A394" s="756"/>
      <c r="B394" s="764" t="s">
        <v>3195</v>
      </c>
      <c r="C394" s="764"/>
      <c r="D394" s="1110" t="s">
        <v>302</v>
      </c>
      <c r="E394" s="976">
        <v>24</v>
      </c>
      <c r="F394" s="799"/>
      <c r="G394" s="1200">
        <f>E394*F394</f>
        <v>0</v>
      </c>
    </row>
    <row r="395" spans="1:7">
      <c r="A395" s="756"/>
      <c r="B395" s="764" t="s">
        <v>3196</v>
      </c>
      <c r="C395" s="764"/>
      <c r="D395" s="1110" t="s">
        <v>302</v>
      </c>
      <c r="E395" s="976">
        <v>45</v>
      </c>
      <c r="F395" s="799"/>
      <c r="G395" s="1200">
        <f>E395*F395</f>
        <v>0</v>
      </c>
    </row>
    <row r="396" spans="1:7">
      <c r="A396" s="756"/>
      <c r="B396" s="764" t="s">
        <v>3197</v>
      </c>
      <c r="C396" s="764"/>
      <c r="D396" s="1110" t="s">
        <v>302</v>
      </c>
      <c r="E396" s="976">
        <v>38</v>
      </c>
      <c r="F396" s="799"/>
      <c r="G396" s="1200">
        <f>E396*F396</f>
        <v>0</v>
      </c>
    </row>
    <row r="397" spans="1:7">
      <c r="A397" s="756"/>
      <c r="B397" s="764"/>
      <c r="C397" s="764"/>
      <c r="D397" s="1110"/>
      <c r="E397" s="976"/>
      <c r="F397" s="799"/>
      <c r="G397" s="1200"/>
    </row>
    <row r="398" spans="1:7">
      <c r="A398" s="756"/>
      <c r="B398" s="763"/>
      <c r="C398" s="763"/>
      <c r="D398" s="785"/>
      <c r="E398" s="864"/>
      <c r="F398" s="799"/>
      <c r="G398" s="1200"/>
    </row>
    <row r="399" spans="1:7" ht="25.5">
      <c r="A399" s="759" t="s">
        <v>371</v>
      </c>
      <c r="B399" s="854" t="s">
        <v>4967</v>
      </c>
      <c r="C399" s="854"/>
      <c r="D399" s="1110" t="s">
        <v>1132</v>
      </c>
      <c r="E399" s="976">
        <v>159</v>
      </c>
      <c r="F399" s="799"/>
      <c r="G399" s="1200">
        <f>E399*F399</f>
        <v>0</v>
      </c>
    </row>
    <row r="400" spans="1:7">
      <c r="A400" s="756"/>
      <c r="B400" s="764"/>
      <c r="C400" s="764"/>
      <c r="D400" s="1110"/>
      <c r="E400" s="976"/>
      <c r="F400" s="799"/>
      <c r="G400" s="1200"/>
    </row>
    <row r="401" spans="1:7">
      <c r="A401" s="756"/>
      <c r="B401" s="764"/>
      <c r="C401" s="764"/>
      <c r="D401" s="1110"/>
      <c r="E401" s="976"/>
      <c r="F401" s="799"/>
      <c r="G401" s="1200"/>
    </row>
    <row r="402" spans="1:7" ht="38.25">
      <c r="A402" s="798" t="s">
        <v>374</v>
      </c>
      <c r="B402" s="855" t="s">
        <v>4968</v>
      </c>
      <c r="C402" s="855"/>
      <c r="D402" s="1092"/>
      <c r="E402" s="976"/>
      <c r="F402" s="799"/>
      <c r="G402" s="1200"/>
    </row>
    <row r="403" spans="1:7">
      <c r="A403" s="756"/>
      <c r="B403" s="856" t="s">
        <v>3198</v>
      </c>
      <c r="C403" s="856"/>
      <c r="D403" s="1092"/>
      <c r="E403" s="976"/>
      <c r="F403" s="799"/>
      <c r="G403" s="1200"/>
    </row>
    <row r="404" spans="1:7">
      <c r="A404" s="756"/>
      <c r="B404" s="844" t="s">
        <v>4969</v>
      </c>
      <c r="C404" s="844"/>
      <c r="D404" s="1106"/>
      <c r="E404" s="976"/>
      <c r="F404" s="799"/>
      <c r="G404" s="1200"/>
    </row>
    <row r="405" spans="1:7" ht="15">
      <c r="A405" s="756"/>
      <c r="B405" s="845" t="s">
        <v>4970</v>
      </c>
      <c r="C405" s="845"/>
      <c r="D405" s="1106" t="s">
        <v>4971</v>
      </c>
      <c r="E405" s="976">
        <v>12</v>
      </c>
      <c r="F405" s="799"/>
      <c r="G405" s="1200">
        <f>E405*F405</f>
        <v>0</v>
      </c>
    </row>
    <row r="406" spans="1:7">
      <c r="A406" s="756"/>
      <c r="B406" s="812" t="s">
        <v>3115</v>
      </c>
      <c r="C406" s="812"/>
      <c r="D406" s="1106"/>
      <c r="E406" s="976"/>
      <c r="F406" s="799"/>
      <c r="G406" s="1200"/>
    </row>
    <row r="407" spans="1:7">
      <c r="A407" s="756"/>
      <c r="B407" s="812"/>
      <c r="C407" s="812"/>
      <c r="D407" s="1106"/>
      <c r="E407" s="976"/>
      <c r="F407" s="799"/>
      <c r="G407" s="1200"/>
    </row>
    <row r="408" spans="1:7">
      <c r="A408" s="756"/>
      <c r="B408" s="812"/>
      <c r="C408" s="812"/>
      <c r="D408" s="1106"/>
      <c r="E408" s="976"/>
      <c r="F408" s="799"/>
      <c r="G408" s="1200"/>
    </row>
    <row r="409" spans="1:7" ht="63.75">
      <c r="A409" s="798" t="s">
        <v>183</v>
      </c>
      <c r="B409" s="857" t="s">
        <v>4972</v>
      </c>
      <c r="C409" s="857"/>
      <c r="D409" s="1106"/>
      <c r="E409" s="976"/>
      <c r="F409" s="799"/>
      <c r="G409" s="1200"/>
    </row>
    <row r="410" spans="1:7">
      <c r="A410" s="756"/>
      <c r="B410" s="844" t="s">
        <v>4949</v>
      </c>
      <c r="C410" s="844"/>
      <c r="D410" s="1106"/>
      <c r="E410" s="976"/>
      <c r="F410" s="799"/>
      <c r="G410" s="1200"/>
    </row>
    <row r="411" spans="1:7">
      <c r="A411" s="756"/>
      <c r="B411" s="845" t="s">
        <v>4973</v>
      </c>
      <c r="C411" s="845"/>
      <c r="D411" s="1106" t="s">
        <v>302</v>
      </c>
      <c r="E411" s="976">
        <v>1</v>
      </c>
      <c r="F411" s="799"/>
      <c r="G411" s="1200">
        <f>E411*F411</f>
        <v>0</v>
      </c>
    </row>
    <row r="412" spans="1:7">
      <c r="A412" s="756"/>
      <c r="B412" s="812" t="s">
        <v>3115</v>
      </c>
      <c r="C412" s="812"/>
      <c r="D412" s="1106"/>
      <c r="E412" s="976"/>
      <c r="F412" s="799"/>
      <c r="G412" s="1200"/>
    </row>
    <row r="413" spans="1:7">
      <c r="A413" s="756"/>
      <c r="B413" s="764"/>
      <c r="C413" s="764"/>
      <c r="D413" s="1110"/>
      <c r="E413" s="976"/>
      <c r="F413" s="799"/>
      <c r="G413" s="1200"/>
    </row>
    <row r="414" spans="1:7">
      <c r="A414" s="756"/>
      <c r="B414" s="757"/>
      <c r="C414" s="757"/>
      <c r="D414" s="1092"/>
      <c r="E414" s="758"/>
      <c r="F414" s="799"/>
      <c r="G414" s="1200"/>
    </row>
    <row r="415" spans="1:7">
      <c r="A415" s="798" t="s">
        <v>187</v>
      </c>
      <c r="B415" s="858" t="s">
        <v>4974</v>
      </c>
      <c r="C415" s="858"/>
      <c r="D415" s="1104" t="s">
        <v>760</v>
      </c>
      <c r="E415" s="800">
        <v>1</v>
      </c>
      <c r="F415" s="799"/>
      <c r="G415" s="1200">
        <f>E415*F415</f>
        <v>0</v>
      </c>
    </row>
    <row r="416" spans="1:7">
      <c r="A416" s="798"/>
      <c r="B416" s="858"/>
      <c r="C416" s="858"/>
      <c r="D416" s="1104"/>
      <c r="E416" s="800"/>
      <c r="F416" s="799"/>
      <c r="G416" s="1200"/>
    </row>
    <row r="417" spans="1:7">
      <c r="A417" s="798"/>
      <c r="B417" s="858"/>
      <c r="C417" s="858"/>
      <c r="D417" s="1104"/>
      <c r="E417" s="800"/>
      <c r="F417" s="799"/>
      <c r="G417" s="1200"/>
    </row>
    <row r="418" spans="1:7" ht="38.25">
      <c r="A418" s="798" t="s">
        <v>803</v>
      </c>
      <c r="B418" s="859" t="s">
        <v>4975</v>
      </c>
      <c r="C418" s="859"/>
      <c r="D418" s="1104" t="s">
        <v>302</v>
      </c>
      <c r="E418" s="800">
        <v>1</v>
      </c>
      <c r="F418" s="799"/>
      <c r="G418" s="1200">
        <f>E418*F418</f>
        <v>0</v>
      </c>
    </row>
    <row r="419" spans="1:7">
      <c r="A419" s="798"/>
      <c r="B419" s="858"/>
      <c r="C419" s="858"/>
      <c r="D419" s="1104"/>
      <c r="E419" s="800"/>
      <c r="F419" s="799"/>
      <c r="G419" s="1200"/>
    </row>
    <row r="420" spans="1:7">
      <c r="A420" s="798"/>
      <c r="B420" s="757"/>
      <c r="C420" s="757"/>
      <c r="D420" s="1092"/>
      <c r="E420" s="758"/>
      <c r="F420" s="799"/>
      <c r="G420" s="1200"/>
    </row>
    <row r="421" spans="1:7" ht="38.25">
      <c r="A421" s="798" t="s">
        <v>805</v>
      </c>
      <c r="B421" s="855" t="s">
        <v>4976</v>
      </c>
      <c r="C421" s="855"/>
      <c r="D421" s="1104" t="s">
        <v>302</v>
      </c>
      <c r="E421" s="800">
        <v>6</v>
      </c>
      <c r="F421" s="799"/>
      <c r="G421" s="1200">
        <f>E421*F421</f>
        <v>0</v>
      </c>
    </row>
    <row r="422" spans="1:7">
      <c r="A422" s="798"/>
      <c r="B422" s="860"/>
      <c r="C422" s="860"/>
      <c r="D422" s="1104"/>
      <c r="E422" s="800"/>
      <c r="F422" s="799"/>
      <c r="G422" s="1200"/>
    </row>
    <row r="423" spans="1:7">
      <c r="A423" s="798"/>
      <c r="B423" s="757"/>
      <c r="C423" s="757"/>
      <c r="D423" s="1092"/>
      <c r="E423" s="758"/>
      <c r="F423" s="799"/>
      <c r="G423" s="1200"/>
    </row>
    <row r="424" spans="1:7" ht="38.25">
      <c r="A424" s="798" t="s">
        <v>808</v>
      </c>
      <c r="B424" s="803" t="s">
        <v>4977</v>
      </c>
      <c r="C424" s="803"/>
      <c r="D424" s="1104"/>
      <c r="E424" s="758"/>
      <c r="F424" s="799"/>
      <c r="G424" s="1200"/>
    </row>
    <row r="425" spans="1:7">
      <c r="A425" s="756"/>
      <c r="B425" s="861" t="s">
        <v>3199</v>
      </c>
      <c r="C425" s="861"/>
      <c r="D425" s="1104" t="s">
        <v>302</v>
      </c>
      <c r="E425" s="800">
        <v>11</v>
      </c>
      <c r="F425" s="799"/>
      <c r="G425" s="1200">
        <f t="shared" ref="G425:G431" si="4">E425*F425</f>
        <v>0</v>
      </c>
    </row>
    <row r="426" spans="1:7">
      <c r="A426" s="756"/>
      <c r="B426" s="861" t="s">
        <v>3200</v>
      </c>
      <c r="C426" s="861"/>
      <c r="D426" s="1104" t="s">
        <v>302</v>
      </c>
      <c r="E426" s="800">
        <v>2</v>
      </c>
      <c r="F426" s="799"/>
      <c r="G426" s="1200">
        <f t="shared" si="4"/>
        <v>0</v>
      </c>
    </row>
    <row r="427" spans="1:7">
      <c r="A427" s="756"/>
      <c r="B427" s="861" t="s">
        <v>3201</v>
      </c>
      <c r="C427" s="861"/>
      <c r="D427" s="1104" t="s">
        <v>302</v>
      </c>
      <c r="E427" s="800">
        <v>8</v>
      </c>
      <c r="F427" s="799"/>
      <c r="G427" s="1200">
        <f t="shared" si="4"/>
        <v>0</v>
      </c>
    </row>
    <row r="428" spans="1:7">
      <c r="A428" s="756"/>
      <c r="B428" s="861" t="s">
        <v>3202</v>
      </c>
      <c r="C428" s="861"/>
      <c r="D428" s="1104" t="s">
        <v>302</v>
      </c>
      <c r="E428" s="800">
        <v>4</v>
      </c>
      <c r="F428" s="799"/>
      <c r="G428" s="1200">
        <f t="shared" si="4"/>
        <v>0</v>
      </c>
    </row>
    <row r="429" spans="1:7">
      <c r="A429" s="756"/>
      <c r="B429" s="861" t="s">
        <v>3203</v>
      </c>
      <c r="C429" s="861"/>
      <c r="D429" s="1104" t="s">
        <v>302</v>
      </c>
      <c r="E429" s="800">
        <v>3</v>
      </c>
      <c r="F429" s="799"/>
      <c r="G429" s="1200">
        <f t="shared" si="4"/>
        <v>0</v>
      </c>
    </row>
    <row r="430" spans="1:7">
      <c r="A430" s="756"/>
      <c r="B430" s="861" t="s">
        <v>3204</v>
      </c>
      <c r="C430" s="861"/>
      <c r="D430" s="1104" t="s">
        <v>302</v>
      </c>
      <c r="E430" s="800">
        <v>2</v>
      </c>
      <c r="F430" s="799"/>
      <c r="G430" s="1200">
        <f t="shared" si="4"/>
        <v>0</v>
      </c>
    </row>
    <row r="431" spans="1:7">
      <c r="A431" s="756"/>
      <c r="B431" s="861" t="s">
        <v>3205</v>
      </c>
      <c r="C431" s="861"/>
      <c r="D431" s="1104" t="s">
        <v>302</v>
      </c>
      <c r="E431" s="800">
        <v>2</v>
      </c>
      <c r="F431" s="799"/>
      <c r="G431" s="1200">
        <f t="shared" si="4"/>
        <v>0</v>
      </c>
    </row>
    <row r="432" spans="1:7">
      <c r="A432" s="756"/>
      <c r="B432" s="861"/>
      <c r="C432" s="861"/>
      <c r="D432" s="1104"/>
      <c r="E432" s="800"/>
      <c r="F432" s="799"/>
      <c r="G432" s="1200"/>
    </row>
    <row r="433" spans="1:8">
      <c r="A433" s="756"/>
      <c r="B433" s="861"/>
      <c r="C433" s="861"/>
      <c r="D433" s="1104"/>
      <c r="E433" s="800"/>
      <c r="F433" s="799"/>
      <c r="G433" s="1200"/>
    </row>
    <row r="434" spans="1:8" ht="38.25">
      <c r="A434" s="798" t="s">
        <v>1331</v>
      </c>
      <c r="B434" s="862" t="s">
        <v>4978</v>
      </c>
      <c r="C434" s="862"/>
      <c r="D434" s="1104"/>
      <c r="E434" s="800"/>
      <c r="F434" s="799"/>
      <c r="G434" s="1200"/>
    </row>
    <row r="435" spans="1:8">
      <c r="A435" s="756"/>
      <c r="B435" s="861" t="s">
        <v>3206</v>
      </c>
      <c r="C435" s="861"/>
      <c r="D435" s="1104" t="s">
        <v>302</v>
      </c>
      <c r="E435" s="800">
        <v>1</v>
      </c>
      <c r="F435" s="799"/>
      <c r="G435" s="1200">
        <f>E435*F435</f>
        <v>0</v>
      </c>
    </row>
    <row r="436" spans="1:8">
      <c r="A436" s="756"/>
      <c r="B436" s="861" t="s">
        <v>3207</v>
      </c>
      <c r="C436" s="861"/>
      <c r="D436" s="1104" t="s">
        <v>302</v>
      </c>
      <c r="E436" s="800">
        <v>2</v>
      </c>
      <c r="F436" s="799"/>
      <c r="G436" s="1200">
        <f>E436*F436</f>
        <v>0</v>
      </c>
    </row>
    <row r="437" spans="1:8">
      <c r="A437" s="756"/>
      <c r="B437" s="861" t="s">
        <v>3208</v>
      </c>
      <c r="C437" s="861"/>
      <c r="D437" s="1104" t="s">
        <v>302</v>
      </c>
      <c r="E437" s="800">
        <v>3</v>
      </c>
      <c r="F437" s="799"/>
      <c r="G437" s="1200">
        <f>E437*F437</f>
        <v>0</v>
      </c>
    </row>
    <row r="438" spans="1:8">
      <c r="A438" s="798"/>
      <c r="B438" s="843"/>
      <c r="C438" s="843"/>
      <c r="D438" s="1104"/>
      <c r="E438" s="800"/>
      <c r="F438" s="799"/>
      <c r="G438" s="1200"/>
    </row>
    <row r="439" spans="1:8">
      <c r="A439" s="798"/>
      <c r="B439" s="843"/>
      <c r="C439" s="843"/>
      <c r="D439" s="1104"/>
      <c r="E439" s="800"/>
      <c r="F439" s="799"/>
      <c r="G439" s="1200"/>
    </row>
    <row r="440" spans="1:8" ht="63.75">
      <c r="A440" s="798" t="s">
        <v>1843</v>
      </c>
      <c r="B440" s="843" t="s">
        <v>4979</v>
      </c>
      <c r="C440" s="843"/>
      <c r="D440" s="1104" t="s">
        <v>302</v>
      </c>
      <c r="E440" s="800">
        <v>16</v>
      </c>
      <c r="F440" s="799"/>
      <c r="G440" s="1200">
        <f>E440*F440</f>
        <v>0</v>
      </c>
    </row>
    <row r="441" spans="1:8">
      <c r="A441" s="798"/>
      <c r="B441" s="843"/>
      <c r="C441" s="843"/>
      <c r="D441" s="1104"/>
      <c r="E441" s="800"/>
      <c r="F441" s="799"/>
      <c r="G441" s="1200"/>
    </row>
    <row r="442" spans="1:8">
      <c r="A442" s="798"/>
      <c r="B442" s="843"/>
      <c r="C442" s="843"/>
      <c r="D442" s="1104"/>
      <c r="E442" s="800"/>
      <c r="F442" s="799"/>
      <c r="G442" s="1200"/>
    </row>
    <row r="443" spans="1:8">
      <c r="A443" s="798" t="s">
        <v>1718</v>
      </c>
      <c r="B443" s="843" t="s">
        <v>4980</v>
      </c>
      <c r="C443" s="843"/>
      <c r="D443" s="1104" t="s">
        <v>302</v>
      </c>
      <c r="E443" s="800">
        <v>22</v>
      </c>
      <c r="F443" s="799"/>
      <c r="G443" s="1200">
        <f>E443*F443</f>
        <v>0</v>
      </c>
    </row>
    <row r="444" spans="1:8">
      <c r="A444" s="798"/>
      <c r="B444" s="843"/>
      <c r="C444" s="843"/>
      <c r="D444" s="1104"/>
      <c r="E444" s="800"/>
      <c r="F444" s="799"/>
      <c r="G444" s="1200"/>
    </row>
    <row r="445" spans="1:8">
      <c r="A445" s="790"/>
      <c r="B445" s="791"/>
      <c r="C445" s="791"/>
      <c r="D445" s="785"/>
      <c r="E445" s="864"/>
      <c r="G445" s="1197"/>
      <c r="H445" s="865"/>
    </row>
    <row r="446" spans="1:8">
      <c r="A446" s="793"/>
      <c r="B446" s="794"/>
      <c r="C446" s="794"/>
      <c r="D446" s="1099"/>
      <c r="E446" s="866"/>
      <c r="F446" s="866"/>
      <c r="G446" s="1198"/>
    </row>
    <row r="447" spans="1:8">
      <c r="A447" s="796"/>
      <c r="B447" s="797" t="s">
        <v>564</v>
      </c>
      <c r="C447" s="797"/>
      <c r="D447" s="1112"/>
      <c r="E447" s="1101"/>
      <c r="F447" s="868"/>
      <c r="G447" s="1199">
        <f>SUM(G152:G446)</f>
        <v>0</v>
      </c>
      <c r="H447" s="753" t="s">
        <v>3111</v>
      </c>
    </row>
    <row r="449" spans="1:8">
      <c r="A449" s="869"/>
      <c r="B449" s="922" t="s">
        <v>3209</v>
      </c>
      <c r="C449" s="922"/>
    </row>
    <row r="450" spans="1:8">
      <c r="A450" s="869"/>
    </row>
    <row r="451" spans="1:8">
      <c r="A451" s="869"/>
    </row>
    <row r="452" spans="1:8">
      <c r="A452" s="870" t="s">
        <v>730</v>
      </c>
      <c r="B452" s="871" t="s">
        <v>4204</v>
      </c>
      <c r="C452" s="871"/>
      <c r="G452" s="1196">
        <v>517408</v>
      </c>
    </row>
    <row r="453" spans="1:8">
      <c r="A453" s="869"/>
      <c r="B453" s="787"/>
      <c r="C453" s="787"/>
    </row>
    <row r="454" spans="1:8">
      <c r="A454" s="870" t="s">
        <v>3210</v>
      </c>
      <c r="B454" s="787" t="s">
        <v>4205</v>
      </c>
      <c r="C454" s="787"/>
      <c r="G454" s="1196">
        <v>189585</v>
      </c>
    </row>
    <row r="455" spans="1:8">
      <c r="A455" s="870"/>
      <c r="B455" s="787"/>
      <c r="C455" s="787"/>
    </row>
    <row r="456" spans="1:8">
      <c r="A456" s="869"/>
      <c r="B456" s="872"/>
      <c r="C456" s="872"/>
    </row>
    <row r="457" spans="1:8">
      <c r="A457" s="793"/>
      <c r="B457" s="794"/>
      <c r="C457" s="794"/>
      <c r="D457" s="1099"/>
      <c r="E457" s="866"/>
      <c r="F457" s="866"/>
      <c r="G457" s="1198"/>
      <c r="H457" s="873"/>
    </row>
    <row r="458" spans="1:8">
      <c r="A458" s="869"/>
      <c r="F458" s="863" t="s">
        <v>3211</v>
      </c>
      <c r="G458" s="1201">
        <f>SUM(G452:G457)</f>
        <v>706993</v>
      </c>
    </row>
    <row r="459" spans="1:8">
      <c r="A459" s="869"/>
    </row>
    <row r="460" spans="1:8" ht="32.25" customHeight="1">
      <c r="A460" s="1363" t="s">
        <v>3212</v>
      </c>
      <c r="B460" s="1363"/>
      <c r="C460" s="1363"/>
      <c r="D460" s="1363"/>
      <c r="E460" s="1363"/>
      <c r="F460" s="1363"/>
      <c r="G460" s="1363"/>
      <c r="H460" s="752"/>
    </row>
    <row r="461" spans="1:8" ht="27.75" customHeight="1">
      <c r="A461" s="1365" t="s">
        <v>3213</v>
      </c>
      <c r="B461" s="1365"/>
      <c r="C461" s="1365"/>
      <c r="D461" s="1365"/>
      <c r="E461" s="1365"/>
      <c r="F461" s="1365"/>
      <c r="G461" s="1365"/>
      <c r="H461" s="752"/>
    </row>
    <row r="462" spans="1:8">
      <c r="A462" s="874"/>
      <c r="B462" s="798"/>
      <c r="C462" s="798"/>
      <c r="D462" s="1105"/>
      <c r="E462" s="1176"/>
      <c r="F462" s="800"/>
      <c r="G462" s="1200"/>
      <c r="H462" s="752"/>
    </row>
    <row r="463" spans="1:8">
      <c r="A463" s="874"/>
      <c r="B463" s="798"/>
      <c r="C463" s="798"/>
      <c r="D463" s="1105"/>
      <c r="E463" s="1176"/>
      <c r="F463" s="800"/>
      <c r="G463" s="1200"/>
      <c r="H463" s="752"/>
    </row>
    <row r="464" spans="1:8">
      <c r="A464" s="874"/>
      <c r="B464" s="875" t="s">
        <v>3214</v>
      </c>
      <c r="C464" s="875"/>
      <c r="D464" s="1105"/>
      <c r="E464" s="1176"/>
      <c r="F464" s="800"/>
      <c r="G464" s="1200"/>
      <c r="H464" s="752"/>
    </row>
    <row r="465" spans="1:8">
      <c r="A465" s="874"/>
      <c r="B465" s="798"/>
      <c r="C465" s="798"/>
      <c r="D465" s="1105"/>
      <c r="E465" s="1176"/>
      <c r="F465" s="800"/>
      <c r="G465" s="1200"/>
      <c r="H465" s="752"/>
    </row>
    <row r="466" spans="1:8" ht="51">
      <c r="A466" s="874" t="s">
        <v>287</v>
      </c>
      <c r="B466" s="876" t="s">
        <v>4981</v>
      </c>
      <c r="C466" s="876"/>
      <c r="D466" s="1105"/>
      <c r="E466" s="1176"/>
      <c r="F466" s="800"/>
      <c r="G466" s="1200"/>
      <c r="H466" s="752"/>
    </row>
    <row r="467" spans="1:8" ht="25.5">
      <c r="A467" s="874"/>
      <c r="B467" s="876" t="s">
        <v>3215</v>
      </c>
      <c r="C467" s="876"/>
      <c r="D467" s="1105"/>
      <c r="E467" s="1176"/>
      <c r="F467" s="800"/>
      <c r="G467" s="1200"/>
      <c r="H467" s="752"/>
    </row>
    <row r="468" spans="1:8">
      <c r="A468" s="874"/>
      <c r="B468" s="876" t="s">
        <v>3216</v>
      </c>
      <c r="C468" s="876"/>
      <c r="D468" s="1105"/>
      <c r="E468" s="1176"/>
      <c r="F468" s="800"/>
      <c r="G468" s="1200"/>
      <c r="H468" s="752"/>
    </row>
    <row r="469" spans="1:8">
      <c r="A469" s="874"/>
      <c r="B469" s="877" t="s">
        <v>3217</v>
      </c>
      <c r="C469" s="877"/>
      <c r="D469" s="1105"/>
      <c r="E469" s="1176"/>
      <c r="F469" s="800"/>
      <c r="G469" s="1200"/>
      <c r="H469" s="752"/>
    </row>
    <row r="470" spans="1:8">
      <c r="A470" s="874"/>
      <c r="B470" s="878" t="s">
        <v>3218</v>
      </c>
      <c r="C470" s="878"/>
      <c r="D470" s="1113" t="s">
        <v>1132</v>
      </c>
      <c r="E470" s="1114">
        <v>60</v>
      </c>
      <c r="F470" s="800"/>
      <c r="G470" s="1200">
        <f t="shared" ref="G470:G475" si="5">E470*F470</f>
        <v>0</v>
      </c>
      <c r="H470" s="752"/>
    </row>
    <row r="471" spans="1:8">
      <c r="A471" s="874"/>
      <c r="B471" s="878" t="s">
        <v>3219</v>
      </c>
      <c r="C471" s="878"/>
      <c r="D471" s="1113" t="s">
        <v>1132</v>
      </c>
      <c r="E471" s="1114">
        <v>90</v>
      </c>
      <c r="F471" s="800"/>
      <c r="G471" s="1200">
        <f t="shared" si="5"/>
        <v>0</v>
      </c>
      <c r="H471" s="752"/>
    </row>
    <row r="472" spans="1:8">
      <c r="A472" s="874"/>
      <c r="B472" s="878" t="s">
        <v>3220</v>
      </c>
      <c r="C472" s="878"/>
      <c r="D472" s="1113" t="s">
        <v>1132</v>
      </c>
      <c r="E472" s="1114">
        <v>80</v>
      </c>
      <c r="F472" s="800"/>
      <c r="G472" s="1200">
        <f t="shared" si="5"/>
        <v>0</v>
      </c>
      <c r="H472" s="752"/>
    </row>
    <row r="473" spans="1:8">
      <c r="A473" s="874"/>
      <c r="B473" s="878" t="s">
        <v>3221</v>
      </c>
      <c r="C473" s="878"/>
      <c r="D473" s="1113" t="s">
        <v>1132</v>
      </c>
      <c r="E473" s="1114">
        <v>75</v>
      </c>
      <c r="F473" s="800"/>
      <c r="G473" s="1200">
        <f t="shared" si="5"/>
        <v>0</v>
      </c>
      <c r="H473" s="752"/>
    </row>
    <row r="474" spans="1:8">
      <c r="A474" s="874"/>
      <c r="B474" s="878" t="s">
        <v>3222</v>
      </c>
      <c r="C474" s="878"/>
      <c r="D474" s="1113" t="s">
        <v>1132</v>
      </c>
      <c r="E474" s="1114">
        <v>25</v>
      </c>
      <c r="F474" s="800"/>
      <c r="G474" s="1200">
        <f t="shared" si="5"/>
        <v>0</v>
      </c>
      <c r="H474" s="752"/>
    </row>
    <row r="475" spans="1:8">
      <c r="A475" s="874"/>
      <c r="B475" s="878" t="s">
        <v>3223</v>
      </c>
      <c r="C475" s="878"/>
      <c r="D475" s="1113" t="s">
        <v>1132</v>
      </c>
      <c r="E475" s="1114">
        <v>60</v>
      </c>
      <c r="F475" s="800"/>
      <c r="G475" s="1200">
        <f t="shared" si="5"/>
        <v>0</v>
      </c>
      <c r="H475" s="752"/>
    </row>
    <row r="476" spans="1:8">
      <c r="A476" s="874"/>
      <c r="B476" s="878"/>
      <c r="C476" s="878"/>
      <c r="D476" s="1113"/>
      <c r="E476" s="1114"/>
      <c r="F476" s="800"/>
      <c r="G476" s="1200"/>
      <c r="H476" s="752"/>
    </row>
    <row r="477" spans="1:8">
      <c r="A477" s="874"/>
      <c r="B477" s="878"/>
      <c r="C477" s="878"/>
      <c r="D477" s="1113"/>
      <c r="E477" s="1114"/>
      <c r="F477" s="800"/>
      <c r="G477" s="1200"/>
      <c r="H477" s="752"/>
    </row>
    <row r="478" spans="1:8">
      <c r="A478" s="874" t="s">
        <v>290</v>
      </c>
      <c r="B478" s="879" t="s">
        <v>4982</v>
      </c>
      <c r="C478" s="879"/>
      <c r="D478" s="1092"/>
      <c r="E478" s="1114"/>
      <c r="F478" s="800"/>
      <c r="G478" s="1200"/>
      <c r="H478" s="752"/>
    </row>
    <row r="479" spans="1:8">
      <c r="A479" s="874"/>
      <c r="B479" s="880" t="s">
        <v>4983</v>
      </c>
      <c r="C479" s="880"/>
      <c r="D479" s="1104" t="s">
        <v>1132</v>
      </c>
      <c r="E479" s="1114">
        <v>40</v>
      </c>
      <c r="F479" s="800"/>
      <c r="G479" s="1200">
        <f>E479*F479</f>
        <v>0</v>
      </c>
      <c r="H479" s="752"/>
    </row>
    <row r="480" spans="1:8">
      <c r="A480" s="874"/>
      <c r="B480" s="880" t="s">
        <v>4984</v>
      </c>
      <c r="C480" s="880"/>
      <c r="D480" s="1104" t="s">
        <v>1132</v>
      </c>
      <c r="E480" s="1114">
        <v>30</v>
      </c>
      <c r="F480" s="800"/>
      <c r="G480" s="1200">
        <f>E480*F480</f>
        <v>0</v>
      </c>
      <c r="H480" s="752"/>
    </row>
    <row r="481" spans="1:8">
      <c r="A481" s="874"/>
      <c r="B481" s="878"/>
      <c r="C481" s="878"/>
      <c r="D481" s="1113"/>
      <c r="E481" s="1114"/>
      <c r="F481" s="800"/>
      <c r="G481" s="1200"/>
      <c r="H481" s="752"/>
    </row>
    <row r="482" spans="1:8">
      <c r="A482" s="874"/>
      <c r="B482" s="798"/>
      <c r="C482" s="798"/>
      <c r="D482" s="1105"/>
      <c r="E482" s="1176"/>
      <c r="F482" s="800"/>
      <c r="G482" s="1200"/>
      <c r="H482" s="752"/>
    </row>
    <row r="483" spans="1:8" ht="63.75">
      <c r="A483" s="874" t="s">
        <v>300</v>
      </c>
      <c r="B483" s="881" t="s">
        <v>4985</v>
      </c>
      <c r="C483" s="881"/>
      <c r="D483" s="1105"/>
      <c r="E483" s="1176"/>
      <c r="F483" s="800"/>
      <c r="G483" s="1200"/>
      <c r="H483" s="752"/>
    </row>
    <row r="484" spans="1:8">
      <c r="A484" s="874"/>
      <c r="B484" s="881"/>
      <c r="C484" s="881"/>
      <c r="D484" s="1105"/>
      <c r="E484" s="1176"/>
      <c r="F484" s="800"/>
      <c r="G484" s="1200"/>
      <c r="H484" s="752"/>
    </row>
    <row r="485" spans="1:8" ht="25.5">
      <c r="A485" s="874"/>
      <c r="B485" s="882" t="s">
        <v>4986</v>
      </c>
      <c r="C485" s="882"/>
      <c r="D485" s="1006"/>
      <c r="E485" s="900"/>
      <c r="G485" s="1200"/>
      <c r="H485" s="752"/>
    </row>
    <row r="486" spans="1:8">
      <c r="A486" s="874"/>
      <c r="B486" s="882" t="s">
        <v>3061</v>
      </c>
      <c r="C486" s="882"/>
      <c r="D486" s="1006"/>
      <c r="E486" s="900"/>
      <c r="G486" s="1200"/>
      <c r="H486" s="752"/>
    </row>
    <row r="487" spans="1:8">
      <c r="A487" s="874"/>
      <c r="B487" s="883"/>
      <c r="C487" s="882"/>
      <c r="D487" s="1110" t="s">
        <v>302</v>
      </c>
      <c r="E487" s="976">
        <v>1</v>
      </c>
      <c r="F487" s="868"/>
      <c r="G487" s="1200">
        <f>E487*F487</f>
        <v>0</v>
      </c>
      <c r="H487" s="752"/>
    </row>
    <row r="488" spans="1:8">
      <c r="A488" s="874"/>
      <c r="B488" s="764"/>
      <c r="C488" s="764"/>
      <c r="D488" s="1006"/>
      <c r="E488" s="900"/>
      <c r="G488" s="1200"/>
      <c r="H488" s="752"/>
    </row>
    <row r="489" spans="1:8" ht="25.5">
      <c r="A489" s="874"/>
      <c r="B489" s="882" t="s">
        <v>4987</v>
      </c>
      <c r="C489" s="882"/>
      <c r="D489" s="1006"/>
      <c r="E489" s="900"/>
      <c r="G489" s="1200"/>
      <c r="H489" s="752"/>
    </row>
    <row r="490" spans="1:8">
      <c r="A490" s="874"/>
      <c r="B490" s="882" t="s">
        <v>3061</v>
      </c>
      <c r="C490" s="882"/>
      <c r="D490" s="1006"/>
      <c r="E490" s="900"/>
      <c r="G490" s="1200"/>
      <c r="H490" s="752"/>
    </row>
    <row r="491" spans="1:8">
      <c r="A491" s="874"/>
      <c r="B491" s="883"/>
      <c r="C491" s="882"/>
      <c r="D491" s="1110" t="s">
        <v>302</v>
      </c>
      <c r="E491" s="976">
        <v>8</v>
      </c>
      <c r="F491" s="868"/>
      <c r="G491" s="1200">
        <f>E491*F491</f>
        <v>0</v>
      </c>
      <c r="H491" s="752"/>
    </row>
    <row r="492" spans="1:8">
      <c r="A492" s="874"/>
      <c r="B492" s="882"/>
      <c r="C492" s="882"/>
      <c r="D492" s="1110"/>
      <c r="E492" s="976"/>
      <c r="F492" s="868"/>
      <c r="G492" s="1200"/>
      <c r="H492" s="752"/>
    </row>
    <row r="493" spans="1:8" ht="25.5">
      <c r="A493" s="874"/>
      <c r="B493" s="882" t="s">
        <v>4988</v>
      </c>
      <c r="C493" s="882"/>
      <c r="D493" s="1006"/>
      <c r="E493" s="900"/>
      <c r="G493" s="1200"/>
      <c r="H493" s="752"/>
    </row>
    <row r="494" spans="1:8">
      <c r="A494" s="874"/>
      <c r="B494" s="882" t="s">
        <v>3061</v>
      </c>
      <c r="C494" s="882"/>
      <c r="D494" s="1006"/>
      <c r="E494" s="900"/>
      <c r="G494" s="1200"/>
      <c r="H494" s="752"/>
    </row>
    <row r="495" spans="1:8">
      <c r="A495" s="874"/>
      <c r="B495" s="883"/>
      <c r="C495" s="882"/>
      <c r="D495" s="1110" t="s">
        <v>302</v>
      </c>
      <c r="E495" s="976">
        <v>9</v>
      </c>
      <c r="F495" s="868"/>
      <c r="G495" s="1200">
        <f>E495*F495</f>
        <v>0</v>
      </c>
      <c r="H495" s="752"/>
    </row>
    <row r="496" spans="1:8">
      <c r="A496" s="874"/>
      <c r="B496" s="764"/>
      <c r="C496" s="764"/>
      <c r="D496" s="1006"/>
      <c r="E496" s="900"/>
      <c r="G496" s="1200"/>
      <c r="H496" s="752"/>
    </row>
    <row r="497" spans="1:8" ht="25.5">
      <c r="A497" s="874"/>
      <c r="B497" s="882" t="s">
        <v>4989</v>
      </c>
      <c r="C497" s="882"/>
      <c r="D497" s="1006"/>
      <c r="E497" s="900"/>
      <c r="G497" s="1200"/>
      <c r="H497" s="752"/>
    </row>
    <row r="498" spans="1:8">
      <c r="A498" s="874"/>
      <c r="B498" s="882" t="s">
        <v>3061</v>
      </c>
      <c r="C498" s="882"/>
      <c r="D498" s="1006"/>
      <c r="E498" s="900"/>
      <c r="G498" s="1200"/>
      <c r="H498" s="752"/>
    </row>
    <row r="499" spans="1:8">
      <c r="A499" s="874"/>
      <c r="B499" s="883"/>
      <c r="C499" s="882"/>
      <c r="D499" s="1110">
        <v>1</v>
      </c>
      <c r="E499" s="976">
        <v>1</v>
      </c>
      <c r="F499" s="868"/>
      <c r="G499" s="1200">
        <f>E499*F499</f>
        <v>0</v>
      </c>
      <c r="H499" s="752"/>
    </row>
    <row r="500" spans="1:8">
      <c r="A500" s="874"/>
      <c r="B500" s="764"/>
      <c r="C500" s="764"/>
      <c r="D500" s="1006"/>
      <c r="E500" s="900"/>
      <c r="G500" s="1200"/>
      <c r="H500" s="752"/>
    </row>
    <row r="501" spans="1:8" ht="25.5">
      <c r="A501" s="874"/>
      <c r="B501" s="882" t="s">
        <v>4990</v>
      </c>
      <c r="C501" s="882"/>
      <c r="D501" s="1006"/>
      <c r="E501" s="900"/>
      <c r="G501" s="1200"/>
      <c r="H501" s="752"/>
    </row>
    <row r="502" spans="1:8">
      <c r="A502" s="874"/>
      <c r="B502" s="882" t="s">
        <v>3061</v>
      </c>
      <c r="C502" s="882"/>
      <c r="D502" s="1006"/>
      <c r="E502" s="900"/>
      <c r="G502" s="1200"/>
      <c r="H502" s="752"/>
    </row>
    <row r="503" spans="1:8">
      <c r="A503" s="874"/>
      <c r="B503" s="883"/>
      <c r="C503" s="882"/>
      <c r="D503" s="1110" t="s">
        <v>302</v>
      </c>
      <c r="E503" s="976">
        <v>1</v>
      </c>
      <c r="F503" s="868"/>
      <c r="G503" s="1200">
        <f>E503*F503</f>
        <v>0</v>
      </c>
      <c r="H503" s="752"/>
    </row>
    <row r="504" spans="1:8">
      <c r="A504" s="874"/>
      <c r="B504" s="882"/>
      <c r="C504" s="882"/>
      <c r="D504" s="1110"/>
      <c r="E504" s="976"/>
      <c r="F504" s="868"/>
      <c r="G504" s="1200"/>
      <c r="H504" s="752"/>
    </row>
    <row r="505" spans="1:8">
      <c r="A505" s="874"/>
      <c r="B505" s="798"/>
      <c r="C505" s="798"/>
      <c r="D505" s="1105"/>
      <c r="E505" s="1176"/>
      <c r="F505" s="800"/>
      <c r="G505" s="1200"/>
      <c r="H505" s="752"/>
    </row>
    <row r="506" spans="1:8" ht="25.5">
      <c r="A506" s="874" t="s">
        <v>301</v>
      </c>
      <c r="B506" s="884" t="s">
        <v>4991</v>
      </c>
      <c r="C506" s="884"/>
      <c r="D506" s="1115"/>
      <c r="E506" s="1114"/>
      <c r="F506" s="800"/>
      <c r="G506" s="1200"/>
      <c r="H506" s="752"/>
    </row>
    <row r="507" spans="1:8">
      <c r="A507" s="874"/>
      <c r="B507" s="885" t="s">
        <v>4992</v>
      </c>
      <c r="C507" s="885"/>
      <c r="D507" s="1115"/>
      <c r="E507" s="1114"/>
      <c r="F507" s="800"/>
      <c r="G507" s="1200"/>
      <c r="H507" s="752"/>
    </row>
    <row r="508" spans="1:8">
      <c r="A508" s="874"/>
      <c r="B508" s="886" t="s">
        <v>3224</v>
      </c>
      <c r="C508" s="886"/>
      <c r="D508" s="1115" t="s">
        <v>1132</v>
      </c>
      <c r="E508" s="1114">
        <v>40</v>
      </c>
      <c r="F508" s="800"/>
      <c r="G508" s="1200">
        <f>E508*F508</f>
        <v>0</v>
      </c>
      <c r="H508" s="752"/>
    </row>
    <row r="509" spans="1:8">
      <c r="A509" s="874"/>
      <c r="B509" s="886" t="s">
        <v>3225</v>
      </c>
      <c r="C509" s="886"/>
      <c r="D509" s="1115" t="s">
        <v>1132</v>
      </c>
      <c r="E509" s="1114">
        <v>30</v>
      </c>
      <c r="F509" s="800"/>
      <c r="G509" s="1200">
        <f>E509*F509</f>
        <v>0</v>
      </c>
      <c r="H509" s="752"/>
    </row>
    <row r="510" spans="1:8">
      <c r="A510" s="874"/>
      <c r="B510" s="887" t="s">
        <v>3226</v>
      </c>
      <c r="C510" s="887"/>
      <c r="D510" s="1092"/>
      <c r="E510" s="1114"/>
      <c r="F510" s="800"/>
      <c r="G510" s="1200"/>
      <c r="H510" s="752"/>
    </row>
    <row r="511" spans="1:8">
      <c r="A511" s="874"/>
      <c r="B511" s="887" t="s">
        <v>3227</v>
      </c>
      <c r="C511" s="887"/>
      <c r="D511" s="1092"/>
      <c r="E511" s="1114"/>
      <c r="F511" s="800"/>
      <c r="G511" s="1200"/>
      <c r="H511" s="752"/>
    </row>
    <row r="512" spans="1:8">
      <c r="A512" s="874"/>
      <c r="B512" s="878"/>
      <c r="C512" s="878"/>
      <c r="D512" s="1113"/>
      <c r="E512" s="1114"/>
      <c r="F512" s="800"/>
      <c r="G512" s="1200"/>
      <c r="H512" s="752"/>
    </row>
    <row r="513" spans="1:8">
      <c r="A513" s="874"/>
      <c r="B513" s="798"/>
      <c r="C513" s="798"/>
      <c r="D513" s="1105"/>
      <c r="E513" s="1176"/>
      <c r="F513" s="800"/>
      <c r="G513" s="1200"/>
      <c r="H513" s="752"/>
    </row>
    <row r="514" spans="1:8" ht="38.25">
      <c r="A514" s="874" t="s">
        <v>305</v>
      </c>
      <c r="B514" s="876" t="s">
        <v>4993</v>
      </c>
      <c r="C514" s="876"/>
      <c r="D514" s="1113" t="s">
        <v>760</v>
      </c>
      <c r="E514" s="1116">
        <v>90</v>
      </c>
      <c r="F514" s="800"/>
      <c r="G514" s="1200">
        <f>E514*F514</f>
        <v>0</v>
      </c>
      <c r="H514" s="752"/>
    </row>
    <row r="515" spans="1:8">
      <c r="A515" s="874"/>
      <c r="B515" s="876"/>
      <c r="C515" s="876"/>
      <c r="D515" s="1113"/>
      <c r="E515" s="1116"/>
      <c r="F515" s="800"/>
      <c r="G515" s="1200"/>
      <c r="H515" s="752"/>
    </row>
    <row r="516" spans="1:8">
      <c r="A516" s="874"/>
      <c r="B516" s="798"/>
      <c r="C516" s="798"/>
      <c r="D516" s="1105"/>
      <c r="E516" s="1176"/>
      <c r="F516" s="800"/>
      <c r="G516" s="1200"/>
      <c r="H516" s="752"/>
    </row>
    <row r="517" spans="1:8" ht="51">
      <c r="A517" s="874" t="s">
        <v>1501</v>
      </c>
      <c r="B517" s="888" t="s">
        <v>4994</v>
      </c>
      <c r="C517" s="888"/>
      <c r="D517" s="1113" t="s">
        <v>1707</v>
      </c>
      <c r="E517" s="1114"/>
      <c r="F517" s="800"/>
      <c r="G517" s="1200"/>
      <c r="H517" s="752"/>
    </row>
    <row r="518" spans="1:8">
      <c r="A518" s="874"/>
      <c r="B518" s="881" t="s">
        <v>3228</v>
      </c>
      <c r="C518" s="881"/>
      <c r="D518" s="1113" t="s">
        <v>1132</v>
      </c>
      <c r="E518" s="1116">
        <v>96</v>
      </c>
      <c r="F518" s="800"/>
      <c r="G518" s="1200">
        <f>E518*F518</f>
        <v>0</v>
      </c>
      <c r="H518" s="752"/>
    </row>
    <row r="519" spans="1:8">
      <c r="A519" s="874"/>
      <c r="B519" s="881"/>
      <c r="C519" s="881"/>
      <c r="D519" s="1113"/>
      <c r="E519" s="1116"/>
      <c r="F519" s="800"/>
      <c r="G519" s="1200"/>
      <c r="H519" s="752"/>
    </row>
    <row r="520" spans="1:8">
      <c r="A520" s="874"/>
      <c r="B520" s="881"/>
      <c r="C520" s="881"/>
      <c r="D520" s="1113"/>
      <c r="E520" s="1116"/>
      <c r="F520" s="800"/>
      <c r="G520" s="1200"/>
      <c r="H520" s="752"/>
    </row>
    <row r="521" spans="1:8" ht="25.5">
      <c r="A521" s="874" t="s">
        <v>1502</v>
      </c>
      <c r="B521" s="889" t="s">
        <v>3229</v>
      </c>
      <c r="C521" s="889"/>
      <c r="D521" s="1115"/>
      <c r="E521" s="930"/>
      <c r="F521" s="800"/>
      <c r="G521" s="1200"/>
      <c r="H521" s="752"/>
    </row>
    <row r="522" spans="1:8">
      <c r="A522" s="874"/>
      <c r="B522" s="885" t="s">
        <v>4992</v>
      </c>
      <c r="C522" s="885"/>
      <c r="D522" s="1006"/>
      <c r="E522" s="930"/>
      <c r="F522" s="800"/>
      <c r="G522" s="1200"/>
      <c r="H522" s="752"/>
    </row>
    <row r="523" spans="1:8">
      <c r="A523" s="874"/>
      <c r="B523" s="886" t="s">
        <v>3230</v>
      </c>
      <c r="C523" s="886"/>
      <c r="D523" s="1006" t="s">
        <v>1132</v>
      </c>
      <c r="E523" s="930">
        <v>96</v>
      </c>
      <c r="F523" s="800"/>
      <c r="G523" s="1200">
        <f>E523*F523</f>
        <v>0</v>
      </c>
      <c r="H523" s="752"/>
    </row>
    <row r="524" spans="1:8">
      <c r="A524" s="874"/>
      <c r="B524" s="887" t="s">
        <v>3226</v>
      </c>
      <c r="C524" s="887"/>
      <c r="D524" s="1006"/>
      <c r="E524" s="930"/>
      <c r="F524" s="800"/>
      <c r="G524" s="1200"/>
      <c r="H524" s="752"/>
    </row>
    <row r="525" spans="1:8">
      <c r="A525" s="874"/>
      <c r="B525" s="887" t="s">
        <v>3227</v>
      </c>
      <c r="C525" s="887"/>
      <c r="D525" s="1006"/>
      <c r="E525" s="930"/>
      <c r="F525" s="800"/>
      <c r="G525" s="1200"/>
      <c r="H525" s="752"/>
    </row>
    <row r="526" spans="1:8">
      <c r="A526" s="874"/>
      <c r="B526" s="887"/>
      <c r="C526" s="887"/>
      <c r="D526" s="1006"/>
      <c r="E526" s="930"/>
      <c r="F526" s="800"/>
      <c r="G526" s="1200"/>
      <c r="H526" s="752"/>
    </row>
    <row r="527" spans="1:8">
      <c r="A527" s="874"/>
      <c r="B527" s="881"/>
      <c r="C527" s="881"/>
      <c r="D527" s="1113"/>
      <c r="E527" s="1116"/>
      <c r="F527" s="800"/>
      <c r="G527" s="1200"/>
      <c r="H527" s="752"/>
    </row>
    <row r="528" spans="1:8" ht="76.5">
      <c r="A528" s="874" t="s">
        <v>1506</v>
      </c>
      <c r="B528" s="890" t="s">
        <v>4995</v>
      </c>
      <c r="C528" s="890"/>
      <c r="D528" s="1113" t="s">
        <v>302</v>
      </c>
      <c r="E528" s="1116">
        <v>7</v>
      </c>
      <c r="F528" s="800"/>
      <c r="G528" s="1200">
        <f>E528*F528</f>
        <v>0</v>
      </c>
      <c r="H528" s="752"/>
    </row>
    <row r="529" spans="1:8">
      <c r="A529" s="874"/>
      <c r="B529" s="882"/>
      <c r="C529" s="882"/>
      <c r="D529" s="1110"/>
      <c r="E529" s="1116"/>
      <c r="F529" s="800"/>
      <c r="G529" s="1200"/>
      <c r="H529" s="752"/>
    </row>
    <row r="530" spans="1:8">
      <c r="A530" s="874"/>
      <c r="B530" s="798"/>
      <c r="C530" s="798"/>
      <c r="D530" s="1105"/>
      <c r="E530" s="1176"/>
      <c r="F530" s="800"/>
      <c r="G530" s="1200"/>
      <c r="H530" s="752"/>
    </row>
    <row r="531" spans="1:8" ht="63.75">
      <c r="A531" s="874" t="s">
        <v>979</v>
      </c>
      <c r="B531" s="891" t="s">
        <v>4996</v>
      </c>
      <c r="C531" s="891"/>
      <c r="D531" s="1113" t="s">
        <v>760</v>
      </c>
      <c r="E531" s="1114">
        <v>1</v>
      </c>
      <c r="F531" s="800"/>
      <c r="G531" s="1200">
        <f>E531*F531</f>
        <v>0</v>
      </c>
      <c r="H531" s="752"/>
    </row>
    <row r="532" spans="1:8">
      <c r="A532" s="874"/>
      <c r="B532" s="891"/>
      <c r="C532" s="891"/>
      <c r="D532" s="1113"/>
      <c r="E532" s="1114"/>
      <c r="F532" s="800"/>
      <c r="G532" s="1200"/>
      <c r="H532" s="752"/>
    </row>
    <row r="533" spans="1:8">
      <c r="A533" s="874"/>
      <c r="B533" s="798"/>
      <c r="C533" s="798"/>
      <c r="D533" s="1105"/>
      <c r="E533" s="1176"/>
      <c r="F533" s="800"/>
      <c r="G533" s="1200"/>
      <c r="H533" s="752"/>
    </row>
    <row r="534" spans="1:8" ht="51">
      <c r="A534" s="874" t="s">
        <v>680</v>
      </c>
      <c r="B534" s="876" t="s">
        <v>4997</v>
      </c>
      <c r="C534" s="876"/>
      <c r="D534" s="1113" t="s">
        <v>760</v>
      </c>
      <c r="E534" s="1114">
        <v>1</v>
      </c>
      <c r="F534" s="800"/>
      <c r="G534" s="1200">
        <f>E534*F534</f>
        <v>0</v>
      </c>
      <c r="H534" s="752"/>
    </row>
    <row r="535" spans="1:8">
      <c r="A535" s="874"/>
      <c r="B535" s="876"/>
      <c r="C535" s="876"/>
      <c r="D535" s="1113"/>
      <c r="E535" s="1114"/>
      <c r="F535" s="800"/>
      <c r="G535" s="1200"/>
      <c r="H535" s="752"/>
    </row>
    <row r="536" spans="1:8">
      <c r="A536" s="874"/>
      <c r="B536" s="798"/>
      <c r="C536" s="798"/>
      <c r="D536" s="1105"/>
      <c r="E536" s="1176"/>
      <c r="F536" s="800"/>
      <c r="G536" s="1200"/>
      <c r="H536" s="752"/>
    </row>
    <row r="537" spans="1:8" ht="25.5">
      <c r="A537" s="874" t="s">
        <v>681</v>
      </c>
      <c r="B537" s="892" t="s">
        <v>4998</v>
      </c>
      <c r="C537" s="892"/>
      <c r="D537" s="1113" t="s">
        <v>760</v>
      </c>
      <c r="E537" s="1114">
        <v>1</v>
      </c>
      <c r="F537" s="800"/>
      <c r="G537" s="1200">
        <f>E537*F537</f>
        <v>0</v>
      </c>
      <c r="H537" s="752"/>
    </row>
    <row r="538" spans="1:8">
      <c r="A538" s="874"/>
      <c r="B538" s="892"/>
      <c r="C538" s="892"/>
      <c r="D538" s="1113"/>
      <c r="E538" s="1114"/>
      <c r="F538" s="800"/>
      <c r="G538" s="1200"/>
      <c r="H538" s="752"/>
    </row>
    <row r="539" spans="1:8">
      <c r="A539" s="874"/>
      <c r="B539" s="798"/>
      <c r="C539" s="798"/>
      <c r="D539" s="1105"/>
      <c r="E539" s="1176"/>
      <c r="F539" s="800"/>
      <c r="G539" s="1200"/>
      <c r="H539" s="752"/>
    </row>
    <row r="540" spans="1:8" ht="38.25">
      <c r="A540" s="874" t="s">
        <v>868</v>
      </c>
      <c r="B540" s="892" t="s">
        <v>4999</v>
      </c>
      <c r="C540" s="892"/>
      <c r="D540" s="1113"/>
      <c r="E540" s="1116"/>
      <c r="F540" s="800"/>
      <c r="G540" s="1200"/>
      <c r="H540" s="752"/>
    </row>
    <row r="541" spans="1:8">
      <c r="A541" s="874"/>
      <c r="B541" s="893" t="s">
        <v>5000</v>
      </c>
      <c r="C541" s="893"/>
      <c r="D541" s="1113" t="s">
        <v>302</v>
      </c>
      <c r="E541" s="1116">
        <v>26</v>
      </c>
      <c r="F541" s="800"/>
      <c r="G541" s="1200">
        <f>E541*F541</f>
        <v>0</v>
      </c>
      <c r="H541" s="752"/>
    </row>
    <row r="542" spans="1:8">
      <c r="A542" s="874"/>
      <c r="B542" s="893" t="s">
        <v>5001</v>
      </c>
      <c r="C542" s="893"/>
      <c r="D542" s="1113" t="s">
        <v>302</v>
      </c>
      <c r="E542" s="1116">
        <v>34</v>
      </c>
      <c r="F542" s="800"/>
      <c r="G542" s="1200">
        <f>E542*F542</f>
        <v>0</v>
      </c>
      <c r="H542" s="752"/>
    </row>
    <row r="543" spans="1:8">
      <c r="A543" s="874"/>
      <c r="B543" s="893"/>
      <c r="C543" s="893"/>
      <c r="D543" s="1113"/>
      <c r="E543" s="1116"/>
      <c r="F543" s="800"/>
      <c r="G543" s="1200"/>
      <c r="H543" s="752"/>
    </row>
    <row r="544" spans="1:8">
      <c r="A544" s="874"/>
      <c r="B544" s="893"/>
      <c r="C544" s="893"/>
      <c r="D544" s="1113"/>
      <c r="E544" s="1116"/>
      <c r="F544" s="800"/>
      <c r="G544" s="1200"/>
      <c r="H544" s="752"/>
    </row>
    <row r="545" spans="1:8" ht="63.75">
      <c r="A545" s="874" t="s">
        <v>1338</v>
      </c>
      <c r="B545" s="894" t="s">
        <v>5002</v>
      </c>
      <c r="C545" s="894"/>
      <c r="D545" s="1113" t="s">
        <v>302</v>
      </c>
      <c r="E545" s="1116">
        <v>12</v>
      </c>
      <c r="F545" s="800"/>
      <c r="G545" s="1200">
        <f>E545*F545</f>
        <v>0</v>
      </c>
      <c r="H545" s="752"/>
    </row>
    <row r="546" spans="1:8">
      <c r="A546" s="874"/>
      <c r="B546" s="895" t="s">
        <v>3231</v>
      </c>
      <c r="C546" s="895"/>
      <c r="D546" s="1113"/>
      <c r="E546" s="1116"/>
      <c r="F546" s="800"/>
      <c r="G546" s="1200"/>
      <c r="H546" s="752"/>
    </row>
    <row r="547" spans="1:8">
      <c r="A547" s="874"/>
      <c r="B547" s="894"/>
      <c r="C547" s="894"/>
      <c r="D547" s="1113"/>
      <c r="E547" s="1116"/>
      <c r="F547" s="800"/>
      <c r="G547" s="1200"/>
      <c r="H547" s="752"/>
    </row>
    <row r="548" spans="1:8">
      <c r="A548" s="874"/>
      <c r="B548" s="798"/>
      <c r="C548" s="798"/>
      <c r="D548" s="1105"/>
      <c r="E548" s="1176"/>
      <c r="F548" s="800"/>
      <c r="G548" s="1200"/>
      <c r="H548" s="752"/>
    </row>
    <row r="549" spans="1:8" ht="38.25">
      <c r="A549" s="874" t="s">
        <v>885</v>
      </c>
      <c r="B549" s="813" t="s">
        <v>5003</v>
      </c>
      <c r="C549" s="813"/>
      <c r="D549" s="1106"/>
      <c r="E549" s="1116"/>
      <c r="F549" s="800"/>
      <c r="G549" s="1200"/>
      <c r="H549" s="752"/>
    </row>
    <row r="550" spans="1:8" ht="15">
      <c r="A550" s="874"/>
      <c r="B550" s="862" t="s">
        <v>5004</v>
      </c>
      <c r="C550" s="862"/>
      <c r="D550" s="1106" t="s">
        <v>1132</v>
      </c>
      <c r="E550" s="1116">
        <v>220</v>
      </c>
      <c r="F550" s="800"/>
      <c r="G550" s="1200">
        <f>E550*F550</f>
        <v>0</v>
      </c>
      <c r="H550" s="752"/>
    </row>
    <row r="551" spans="1:8">
      <c r="A551" s="874"/>
      <c r="B551" s="892"/>
      <c r="C551" s="892"/>
      <c r="D551" s="1113"/>
      <c r="E551" s="1116"/>
      <c r="F551" s="800"/>
      <c r="G551" s="1200"/>
      <c r="H551" s="752"/>
    </row>
    <row r="552" spans="1:8">
      <c r="A552" s="874"/>
      <c r="B552" s="798"/>
      <c r="C552" s="798"/>
      <c r="D552" s="1105"/>
      <c r="E552" s="1176"/>
      <c r="F552" s="800"/>
      <c r="G552" s="1200"/>
      <c r="H552" s="752"/>
    </row>
    <row r="553" spans="1:8" ht="63.75">
      <c r="A553" s="874" t="s">
        <v>888</v>
      </c>
      <c r="B553" s="876" t="s">
        <v>5005</v>
      </c>
      <c r="C553" s="876"/>
      <c r="D553" s="1113"/>
      <c r="E553" s="1114"/>
      <c r="F553" s="800"/>
      <c r="G553" s="1200"/>
      <c r="H553" s="752"/>
    </row>
    <row r="554" spans="1:8">
      <c r="A554" s="874"/>
      <c r="B554" s="892" t="s">
        <v>3232</v>
      </c>
      <c r="C554" s="892"/>
      <c r="D554" s="1113" t="s">
        <v>3233</v>
      </c>
      <c r="E554" s="1114">
        <v>24</v>
      </c>
      <c r="F554" s="800"/>
      <c r="G554" s="1200">
        <f>E554*F554</f>
        <v>0</v>
      </c>
      <c r="H554" s="752"/>
    </row>
    <row r="555" spans="1:8">
      <c r="A555" s="874"/>
      <c r="B555" s="892"/>
      <c r="C555" s="892"/>
      <c r="D555" s="1113"/>
      <c r="E555" s="1114"/>
      <c r="F555" s="800"/>
      <c r="G555" s="1200"/>
      <c r="H555" s="752"/>
    </row>
    <row r="556" spans="1:8">
      <c r="A556" s="874"/>
      <c r="B556" s="892"/>
      <c r="C556" s="892"/>
      <c r="D556" s="1113"/>
      <c r="E556" s="1114"/>
      <c r="F556" s="800"/>
      <c r="G556" s="1200"/>
      <c r="H556" s="752"/>
    </row>
    <row r="557" spans="1:8" ht="13.15" customHeight="1">
      <c r="A557" s="874" t="s">
        <v>422</v>
      </c>
      <c r="B557" s="843" t="s">
        <v>5006</v>
      </c>
      <c r="C557" s="843"/>
      <c r="D557" s="1104" t="s">
        <v>302</v>
      </c>
      <c r="E557" s="800">
        <v>2</v>
      </c>
      <c r="F557" s="800"/>
      <c r="G557" s="1200">
        <f>E557*F557</f>
        <v>0</v>
      </c>
      <c r="H557" s="752"/>
    </row>
    <row r="558" spans="1:8">
      <c r="A558" s="874"/>
      <c r="B558" s="843"/>
      <c r="C558" s="843"/>
      <c r="D558" s="1104"/>
      <c r="E558" s="800"/>
      <c r="F558" s="800"/>
      <c r="G558" s="1200"/>
      <c r="H558" s="752"/>
    </row>
    <row r="559" spans="1:8">
      <c r="A559" s="874"/>
      <c r="B559" s="843"/>
      <c r="C559" s="843"/>
      <c r="D559" s="1104"/>
      <c r="E559" s="800"/>
      <c r="F559" s="800"/>
      <c r="G559" s="1200"/>
      <c r="H559" s="752"/>
    </row>
    <row r="560" spans="1:8" ht="51">
      <c r="A560" s="874" t="s">
        <v>423</v>
      </c>
      <c r="B560" s="843" t="s">
        <v>5007</v>
      </c>
      <c r="C560" s="843"/>
      <c r="D560" s="1104" t="s">
        <v>302</v>
      </c>
      <c r="E560" s="800">
        <v>2</v>
      </c>
      <c r="F560" s="800"/>
      <c r="G560" s="1200">
        <f>E560*F560</f>
        <v>0</v>
      </c>
      <c r="H560" s="752"/>
    </row>
    <row r="561" spans="1:8">
      <c r="A561" s="874"/>
      <c r="B561" s="798"/>
      <c r="C561" s="798"/>
      <c r="D561" s="1105"/>
      <c r="E561" s="1176"/>
      <c r="F561" s="800"/>
      <c r="G561" s="1200"/>
      <c r="H561" s="752"/>
    </row>
    <row r="562" spans="1:8">
      <c r="A562" s="874"/>
      <c r="B562" s="798"/>
      <c r="C562" s="798"/>
      <c r="D562" s="1105"/>
      <c r="E562" s="1176"/>
      <c r="F562" s="800"/>
      <c r="G562" s="1200"/>
      <c r="H562" s="752"/>
    </row>
    <row r="563" spans="1:8">
      <c r="A563" s="874"/>
      <c r="B563" s="798"/>
      <c r="C563" s="798"/>
      <c r="D563" s="1105"/>
      <c r="E563" s="1176"/>
      <c r="F563" s="800"/>
      <c r="G563" s="1200"/>
      <c r="H563" s="752"/>
    </row>
    <row r="564" spans="1:8">
      <c r="A564" s="874"/>
      <c r="B564" s="875" t="s">
        <v>3236</v>
      </c>
      <c r="C564" s="875"/>
      <c r="D564" s="1105"/>
      <c r="E564" s="1176"/>
      <c r="F564" s="800"/>
      <c r="G564" s="1200"/>
      <c r="H564" s="752"/>
    </row>
    <row r="565" spans="1:8">
      <c r="A565" s="874"/>
      <c r="B565" s="798"/>
      <c r="C565" s="798"/>
      <c r="D565" s="1105"/>
      <c r="E565" s="1176"/>
      <c r="F565" s="800"/>
      <c r="G565" s="1200"/>
      <c r="H565" s="752"/>
    </row>
    <row r="566" spans="1:8" ht="51">
      <c r="A566" s="874" t="s">
        <v>423</v>
      </c>
      <c r="B566" s="876" t="s">
        <v>4981</v>
      </c>
      <c r="C566" s="876"/>
      <c r="D566" s="1113"/>
      <c r="E566" s="1114"/>
      <c r="F566" s="800"/>
      <c r="G566" s="1200"/>
      <c r="H566" s="752"/>
    </row>
    <row r="567" spans="1:8" ht="25.5">
      <c r="A567" s="874"/>
      <c r="B567" s="876" t="s">
        <v>3215</v>
      </c>
      <c r="C567" s="876"/>
      <c r="D567" s="1113"/>
      <c r="E567" s="1114"/>
      <c r="F567" s="800"/>
      <c r="G567" s="1200"/>
      <c r="H567" s="752"/>
    </row>
    <row r="568" spans="1:8">
      <c r="A568" s="874"/>
      <c r="B568" s="876" t="s">
        <v>3216</v>
      </c>
      <c r="C568" s="876"/>
      <c r="D568" s="1113"/>
      <c r="E568" s="1114"/>
      <c r="F568" s="800"/>
      <c r="G568" s="1200"/>
      <c r="H568" s="752"/>
    </row>
    <row r="569" spans="1:8">
      <c r="A569" s="874"/>
      <c r="B569" s="877" t="s">
        <v>3217</v>
      </c>
      <c r="C569" s="877"/>
      <c r="D569" s="1113"/>
      <c r="E569" s="1114"/>
      <c r="F569" s="800"/>
      <c r="G569" s="1200"/>
      <c r="H569" s="752"/>
    </row>
    <row r="570" spans="1:8">
      <c r="A570" s="874"/>
      <c r="B570" s="878" t="s">
        <v>3237</v>
      </c>
      <c r="C570" s="878"/>
      <c r="D570" s="1113" t="s">
        <v>1132</v>
      </c>
      <c r="E570" s="1114">
        <v>90</v>
      </c>
      <c r="F570" s="800"/>
      <c r="G570" s="1200">
        <f t="shared" ref="G570:G575" si="6">E570*F570</f>
        <v>0</v>
      </c>
      <c r="H570" s="752"/>
    </row>
    <row r="571" spans="1:8">
      <c r="A571" s="874"/>
      <c r="B571" s="878" t="s">
        <v>3238</v>
      </c>
      <c r="C571" s="878"/>
      <c r="D571" s="1113" t="s">
        <v>1132</v>
      </c>
      <c r="E571" s="1114">
        <v>125</v>
      </c>
      <c r="F571" s="800"/>
      <c r="G571" s="1200">
        <f t="shared" si="6"/>
        <v>0</v>
      </c>
      <c r="H571" s="752"/>
    </row>
    <row r="572" spans="1:8">
      <c r="A572" s="874"/>
      <c r="B572" s="878" t="s">
        <v>3220</v>
      </c>
      <c r="C572" s="878"/>
      <c r="D572" s="1113" t="s">
        <v>1132</v>
      </c>
      <c r="E572" s="1114">
        <v>90</v>
      </c>
      <c r="F572" s="800"/>
      <c r="G572" s="1200">
        <f t="shared" si="6"/>
        <v>0</v>
      </c>
      <c r="H572" s="752"/>
    </row>
    <row r="573" spans="1:8">
      <c r="A573" s="874"/>
      <c r="B573" s="878" t="s">
        <v>3239</v>
      </c>
      <c r="C573" s="878"/>
      <c r="D573" s="1113" t="s">
        <v>1132</v>
      </c>
      <c r="E573" s="1114">
        <v>90</v>
      </c>
      <c r="F573" s="800"/>
      <c r="G573" s="1200">
        <f t="shared" si="6"/>
        <v>0</v>
      </c>
      <c r="H573" s="752"/>
    </row>
    <row r="574" spans="1:8">
      <c r="A574" s="874"/>
      <c r="B574" s="878" t="s">
        <v>3240</v>
      </c>
      <c r="C574" s="878"/>
      <c r="D574" s="1113" t="s">
        <v>1132</v>
      </c>
      <c r="E574" s="1114">
        <v>40</v>
      </c>
      <c r="F574" s="800"/>
      <c r="G574" s="1200">
        <f t="shared" si="6"/>
        <v>0</v>
      </c>
      <c r="H574" s="752"/>
    </row>
    <row r="575" spans="1:8">
      <c r="A575" s="874"/>
      <c r="B575" s="878" t="s">
        <v>3241</v>
      </c>
      <c r="C575" s="878"/>
      <c r="D575" s="1113" t="s">
        <v>1132</v>
      </c>
      <c r="E575" s="1114">
        <v>45</v>
      </c>
      <c r="F575" s="800"/>
      <c r="G575" s="1200">
        <f t="shared" si="6"/>
        <v>0</v>
      </c>
      <c r="H575" s="752"/>
    </row>
    <row r="576" spans="1:8">
      <c r="A576" s="874"/>
      <c r="B576" s="878"/>
      <c r="C576" s="878"/>
      <c r="D576" s="1113"/>
      <c r="E576" s="1114"/>
      <c r="F576" s="800"/>
      <c r="G576" s="1200"/>
      <c r="H576" s="752"/>
    </row>
    <row r="577" spans="1:8">
      <c r="A577" s="874"/>
      <c r="B577" s="878"/>
      <c r="C577" s="878"/>
      <c r="D577" s="1113"/>
      <c r="E577" s="1114"/>
      <c r="F577" s="800"/>
      <c r="G577" s="1200"/>
      <c r="H577" s="752"/>
    </row>
    <row r="578" spans="1:8">
      <c r="A578" s="874" t="s">
        <v>424</v>
      </c>
      <c r="B578" s="879" t="s">
        <v>4982</v>
      </c>
      <c r="C578" s="879"/>
      <c r="D578" s="1092"/>
      <c r="E578" s="1114"/>
      <c r="F578" s="800"/>
      <c r="G578" s="1200"/>
      <c r="H578" s="752"/>
    </row>
    <row r="579" spans="1:8">
      <c r="A579" s="874"/>
      <c r="B579" s="880" t="s">
        <v>4983</v>
      </c>
      <c r="C579" s="880"/>
      <c r="D579" s="1104" t="s">
        <v>1132</v>
      </c>
      <c r="E579" s="1114">
        <v>45</v>
      </c>
      <c r="F579" s="800"/>
      <c r="G579" s="1200">
        <f>E579*F579</f>
        <v>0</v>
      </c>
      <c r="H579" s="752"/>
    </row>
    <row r="580" spans="1:8">
      <c r="A580" s="874"/>
      <c r="B580" s="880" t="s">
        <v>4984</v>
      </c>
      <c r="C580" s="880"/>
      <c r="D580" s="1104" t="s">
        <v>1132</v>
      </c>
      <c r="E580" s="1114">
        <v>40</v>
      </c>
      <c r="F580" s="800"/>
      <c r="G580" s="1200">
        <f>E580*F580</f>
        <v>0</v>
      </c>
      <c r="H580" s="752"/>
    </row>
    <row r="581" spans="1:8">
      <c r="A581" s="874"/>
      <c r="B581" s="878"/>
      <c r="C581" s="878"/>
      <c r="D581" s="1113"/>
      <c r="E581" s="1114"/>
      <c r="F581" s="800"/>
      <c r="G581" s="1200"/>
      <c r="H581" s="752"/>
    </row>
    <row r="582" spans="1:8">
      <c r="A582" s="874"/>
      <c r="B582" s="798"/>
      <c r="C582" s="798"/>
      <c r="D582" s="1105"/>
      <c r="E582" s="1176"/>
      <c r="F582" s="800"/>
      <c r="G582" s="1200"/>
      <c r="H582" s="752"/>
    </row>
    <row r="583" spans="1:8" ht="63.75">
      <c r="A583" s="874" t="s">
        <v>1023</v>
      </c>
      <c r="B583" s="881" t="s">
        <v>4985</v>
      </c>
      <c r="C583" s="881"/>
      <c r="D583" s="1006"/>
      <c r="E583" s="900"/>
      <c r="F583" s="800"/>
      <c r="G583" s="1200"/>
      <c r="H583" s="752"/>
    </row>
    <row r="584" spans="1:8">
      <c r="A584" s="874"/>
      <c r="B584" s="881"/>
      <c r="C584" s="881"/>
      <c r="D584" s="1006"/>
      <c r="E584" s="900"/>
      <c r="F584" s="800"/>
      <c r="G584" s="1200"/>
      <c r="H584" s="752"/>
    </row>
    <row r="585" spans="1:8" ht="25.5">
      <c r="A585" s="874"/>
      <c r="B585" s="882" t="s">
        <v>4986</v>
      </c>
      <c r="C585" s="882"/>
      <c r="D585" s="1006"/>
      <c r="E585" s="900"/>
      <c r="F585" s="800"/>
      <c r="G585" s="1200"/>
      <c r="H585" s="752"/>
    </row>
    <row r="586" spans="1:8">
      <c r="A586" s="874"/>
      <c r="B586" s="882" t="s">
        <v>3061</v>
      </c>
      <c r="C586" s="882"/>
      <c r="D586" s="1006"/>
      <c r="E586" s="900"/>
      <c r="F586" s="800"/>
      <c r="G586" s="1200"/>
      <c r="H586" s="752"/>
    </row>
    <row r="587" spans="1:8">
      <c r="A587" s="874"/>
      <c r="B587" s="883"/>
      <c r="C587" s="882"/>
      <c r="D587" s="1110" t="s">
        <v>302</v>
      </c>
      <c r="E587" s="976">
        <v>1</v>
      </c>
      <c r="F587" s="800"/>
      <c r="G587" s="1200">
        <f>E587*F587</f>
        <v>0</v>
      </c>
      <c r="H587" s="752"/>
    </row>
    <row r="588" spans="1:8">
      <c r="A588" s="874"/>
      <c r="B588" s="764"/>
      <c r="C588" s="764"/>
      <c r="D588" s="1006"/>
      <c r="E588" s="900"/>
      <c r="F588" s="800"/>
      <c r="G588" s="1200"/>
      <c r="H588" s="752"/>
    </row>
    <row r="589" spans="1:8" ht="25.5">
      <c r="A589" s="874"/>
      <c r="B589" s="882" t="s">
        <v>4987</v>
      </c>
      <c r="C589" s="882"/>
      <c r="D589" s="1006"/>
      <c r="E589" s="900"/>
      <c r="F589" s="800"/>
      <c r="G589" s="1200"/>
      <c r="H589" s="752"/>
    </row>
    <row r="590" spans="1:8">
      <c r="A590" s="874"/>
      <c r="B590" s="882" t="s">
        <v>3061</v>
      </c>
      <c r="C590" s="882"/>
      <c r="D590" s="1006"/>
      <c r="E590" s="900"/>
      <c r="F590" s="800"/>
      <c r="G590" s="1200"/>
      <c r="H590" s="752"/>
    </row>
    <row r="591" spans="1:8">
      <c r="A591" s="874"/>
      <c r="B591" s="883"/>
      <c r="C591" s="882"/>
      <c r="D591" s="1110" t="s">
        <v>302</v>
      </c>
      <c r="E591" s="976">
        <v>17</v>
      </c>
      <c r="F591" s="800"/>
      <c r="G591" s="1200">
        <f>E591*F591</f>
        <v>0</v>
      </c>
      <c r="H591" s="752"/>
    </row>
    <row r="592" spans="1:8">
      <c r="A592" s="874"/>
      <c r="B592" s="882"/>
      <c r="C592" s="882"/>
      <c r="D592" s="1110"/>
      <c r="E592" s="976"/>
      <c r="F592" s="800"/>
      <c r="G592" s="1200"/>
      <c r="H592" s="752"/>
    </row>
    <row r="593" spans="1:8" ht="25.5">
      <c r="A593" s="874"/>
      <c r="B593" s="882" t="s">
        <v>4988</v>
      </c>
      <c r="C593" s="882"/>
      <c r="D593" s="1006"/>
      <c r="E593" s="900"/>
      <c r="F593" s="800"/>
      <c r="G593" s="1200"/>
      <c r="H593" s="752"/>
    </row>
    <row r="594" spans="1:8">
      <c r="A594" s="874"/>
      <c r="B594" s="882" t="s">
        <v>3061</v>
      </c>
      <c r="C594" s="882"/>
      <c r="D594" s="1006"/>
      <c r="E594" s="900"/>
      <c r="F594" s="800"/>
      <c r="G594" s="1200"/>
      <c r="H594" s="752"/>
    </row>
    <row r="595" spans="1:8">
      <c r="A595" s="874"/>
      <c r="B595" s="883"/>
      <c r="C595" s="882"/>
      <c r="D595" s="1110" t="s">
        <v>302</v>
      </c>
      <c r="E595" s="976">
        <v>6</v>
      </c>
      <c r="F595" s="800"/>
      <c r="G595" s="1200">
        <f>E595*F595</f>
        <v>0</v>
      </c>
      <c r="H595" s="752"/>
    </row>
    <row r="596" spans="1:8">
      <c r="A596" s="874"/>
      <c r="B596" s="764"/>
      <c r="C596" s="764"/>
      <c r="D596" s="1006"/>
      <c r="E596" s="900"/>
      <c r="F596" s="800"/>
      <c r="G596" s="1200"/>
      <c r="H596" s="752"/>
    </row>
    <row r="597" spans="1:8" ht="25.5">
      <c r="A597" s="874"/>
      <c r="B597" s="882" t="s">
        <v>4989</v>
      </c>
      <c r="C597" s="882"/>
      <c r="D597" s="1006"/>
      <c r="E597" s="900"/>
      <c r="F597" s="800"/>
      <c r="G597" s="1200"/>
      <c r="H597" s="752"/>
    </row>
    <row r="598" spans="1:8">
      <c r="A598" s="874"/>
      <c r="B598" s="882" t="s">
        <v>3061</v>
      </c>
      <c r="C598" s="882"/>
      <c r="D598" s="1006"/>
      <c r="E598" s="900"/>
      <c r="F598" s="800"/>
      <c r="G598" s="1200"/>
      <c r="H598" s="752"/>
    </row>
    <row r="599" spans="1:8">
      <c r="A599" s="874"/>
      <c r="B599" s="883"/>
      <c r="C599" s="882"/>
      <c r="D599" s="1110">
        <v>1</v>
      </c>
      <c r="E599" s="976">
        <v>3</v>
      </c>
      <c r="F599" s="800"/>
      <c r="G599" s="1200">
        <f>E599*F599</f>
        <v>0</v>
      </c>
      <c r="H599" s="752"/>
    </row>
    <row r="600" spans="1:8">
      <c r="A600" s="874"/>
      <c r="B600" s="764"/>
      <c r="C600" s="764"/>
      <c r="D600" s="1006"/>
      <c r="E600" s="900"/>
      <c r="F600" s="800"/>
      <c r="G600" s="1200"/>
      <c r="H600" s="752"/>
    </row>
    <row r="601" spans="1:8" ht="25.5">
      <c r="A601" s="874"/>
      <c r="B601" s="882" t="s">
        <v>4990</v>
      </c>
      <c r="C601" s="882"/>
      <c r="D601" s="1006"/>
      <c r="E601" s="900"/>
      <c r="F601" s="800"/>
      <c r="G601" s="1200"/>
      <c r="H601" s="752"/>
    </row>
    <row r="602" spans="1:8">
      <c r="A602" s="874"/>
      <c r="B602" s="896" t="s">
        <v>3061</v>
      </c>
      <c r="C602" s="896"/>
      <c r="D602" s="1006"/>
      <c r="E602" s="900"/>
      <c r="F602" s="800"/>
      <c r="G602" s="1200"/>
      <c r="H602" s="752"/>
    </row>
    <row r="603" spans="1:8">
      <c r="A603" s="874"/>
      <c r="B603" s="883"/>
      <c r="C603" s="882"/>
      <c r="D603" s="1110" t="s">
        <v>302</v>
      </c>
      <c r="E603" s="976">
        <v>1</v>
      </c>
      <c r="F603" s="800"/>
      <c r="G603" s="1200">
        <f>E603*F603</f>
        <v>0</v>
      </c>
      <c r="H603" s="752"/>
    </row>
    <row r="604" spans="1:8">
      <c r="A604" s="874"/>
      <c r="B604" s="882"/>
      <c r="C604" s="882"/>
      <c r="D604" s="1110"/>
      <c r="E604" s="976"/>
      <c r="F604" s="800"/>
      <c r="G604" s="1200"/>
      <c r="H604" s="752"/>
    </row>
    <row r="605" spans="1:8">
      <c r="A605" s="874"/>
      <c r="B605" s="798"/>
      <c r="C605" s="798"/>
      <c r="D605" s="1105"/>
      <c r="E605" s="1176"/>
      <c r="F605" s="800"/>
      <c r="G605" s="1200"/>
      <c r="H605" s="752"/>
    </row>
    <row r="606" spans="1:8" ht="25.5">
      <c r="A606" s="874" t="s">
        <v>1024</v>
      </c>
      <c r="B606" s="884" t="s">
        <v>4991</v>
      </c>
      <c r="C606" s="884"/>
      <c r="D606" s="1115"/>
      <c r="E606" s="1114"/>
      <c r="F606" s="800"/>
      <c r="G606" s="1200"/>
      <c r="H606" s="752"/>
    </row>
    <row r="607" spans="1:8">
      <c r="A607" s="874"/>
      <c r="B607" s="885" t="s">
        <v>4992</v>
      </c>
      <c r="C607" s="885"/>
      <c r="D607" s="1115"/>
      <c r="E607" s="1116"/>
      <c r="F607" s="800"/>
      <c r="G607" s="1200"/>
      <c r="H607" s="752"/>
    </row>
    <row r="608" spans="1:8">
      <c r="A608" s="874"/>
      <c r="B608" s="886" t="s">
        <v>3224</v>
      </c>
      <c r="C608" s="886"/>
      <c r="D608" s="1115" t="s">
        <v>1132</v>
      </c>
      <c r="E608" s="1116">
        <v>45</v>
      </c>
      <c r="F608" s="800"/>
      <c r="G608" s="1200">
        <f>E608*F608</f>
        <v>0</v>
      </c>
      <c r="H608" s="752"/>
    </row>
    <row r="609" spans="1:8">
      <c r="A609" s="874"/>
      <c r="B609" s="886" t="s">
        <v>3225</v>
      </c>
      <c r="C609" s="886"/>
      <c r="D609" s="1115" t="s">
        <v>1132</v>
      </c>
      <c r="E609" s="1116">
        <v>40</v>
      </c>
      <c r="F609" s="800"/>
      <c r="G609" s="1200">
        <f>E609*F609</f>
        <v>0</v>
      </c>
      <c r="H609" s="752"/>
    </row>
    <row r="610" spans="1:8">
      <c r="A610" s="874"/>
      <c r="B610" s="887" t="s">
        <v>3226</v>
      </c>
      <c r="C610" s="887"/>
      <c r="D610" s="1092"/>
      <c r="E610" s="1116"/>
      <c r="F610" s="800"/>
      <c r="G610" s="1200"/>
      <c r="H610" s="752"/>
    </row>
    <row r="611" spans="1:8">
      <c r="A611" s="874"/>
      <c r="B611" s="887" t="s">
        <v>3227</v>
      </c>
      <c r="C611" s="887"/>
      <c r="D611" s="1092"/>
      <c r="E611" s="1116"/>
      <c r="F611" s="800"/>
      <c r="G611" s="1200"/>
      <c r="H611" s="752"/>
    </row>
    <row r="612" spans="1:8">
      <c r="A612" s="874"/>
      <c r="B612" s="878"/>
      <c r="C612" s="878"/>
      <c r="D612" s="1113"/>
      <c r="E612" s="1116"/>
      <c r="F612" s="800"/>
      <c r="G612" s="1200"/>
      <c r="H612" s="752"/>
    </row>
    <row r="613" spans="1:8">
      <c r="A613" s="874"/>
      <c r="B613" s="897"/>
      <c r="C613" s="897"/>
      <c r="D613" s="1092"/>
      <c r="E613" s="758"/>
      <c r="F613" s="800"/>
      <c r="G613" s="1200"/>
      <c r="H613" s="752"/>
    </row>
    <row r="614" spans="1:8" ht="38.25">
      <c r="A614" s="874" t="s">
        <v>1025</v>
      </c>
      <c r="B614" s="892" t="s">
        <v>5008</v>
      </c>
      <c r="C614" s="892"/>
      <c r="D614" s="1113" t="s">
        <v>760</v>
      </c>
      <c r="E614" s="1116">
        <v>116</v>
      </c>
      <c r="F614" s="800"/>
      <c r="G614" s="1200">
        <f>E614*F614</f>
        <v>0</v>
      </c>
      <c r="H614" s="752"/>
    </row>
    <row r="615" spans="1:8">
      <c r="A615" s="874"/>
      <c r="B615" s="892"/>
      <c r="C615" s="892"/>
      <c r="D615" s="1113"/>
      <c r="E615" s="1116"/>
      <c r="F615" s="800"/>
      <c r="G615" s="1200"/>
      <c r="H615" s="752"/>
    </row>
    <row r="616" spans="1:8">
      <c r="A616" s="874"/>
      <c r="B616" s="897"/>
      <c r="C616" s="897"/>
      <c r="D616" s="1092"/>
      <c r="E616" s="758"/>
      <c r="F616" s="800"/>
      <c r="G616" s="1200"/>
      <c r="H616" s="752"/>
    </row>
    <row r="617" spans="1:8" ht="51">
      <c r="A617" s="874" t="s">
        <v>114</v>
      </c>
      <c r="B617" s="888" t="s">
        <v>4994</v>
      </c>
      <c r="C617" s="888"/>
      <c r="D617" s="1113" t="s">
        <v>1707</v>
      </c>
      <c r="E617" s="1114"/>
      <c r="F617" s="800"/>
      <c r="G617" s="1200"/>
      <c r="H617" s="752"/>
    </row>
    <row r="618" spans="1:8">
      <c r="A618" s="874"/>
      <c r="B618" s="881" t="s">
        <v>3228</v>
      </c>
      <c r="C618" s="881"/>
      <c r="D618" s="1113" t="s">
        <v>1132</v>
      </c>
      <c r="E618" s="1116">
        <v>130</v>
      </c>
      <c r="F618" s="800"/>
      <c r="G618" s="1200">
        <f>E618*F618</f>
        <v>0</v>
      </c>
      <c r="H618" s="752"/>
    </row>
    <row r="619" spans="1:8">
      <c r="A619" s="874"/>
      <c r="B619" s="881"/>
      <c r="C619" s="881"/>
      <c r="D619" s="1113"/>
      <c r="E619" s="1116"/>
      <c r="F619" s="800"/>
      <c r="G619" s="1200"/>
      <c r="H619" s="752"/>
    </row>
    <row r="620" spans="1:8">
      <c r="A620" s="874"/>
      <c r="B620" s="881"/>
      <c r="C620" s="881"/>
      <c r="D620" s="1113"/>
      <c r="E620" s="1116"/>
      <c r="F620" s="800"/>
      <c r="G620" s="1200"/>
      <c r="H620" s="752"/>
    </row>
    <row r="621" spans="1:8" ht="25.5">
      <c r="A621" s="874" t="s">
        <v>115</v>
      </c>
      <c r="B621" s="889" t="s">
        <v>3229</v>
      </c>
      <c r="C621" s="889"/>
      <c r="D621" s="1115"/>
      <c r="E621" s="930"/>
      <c r="F621" s="800"/>
      <c r="G621" s="1200"/>
      <c r="H621" s="752"/>
    </row>
    <row r="622" spans="1:8">
      <c r="A622" s="874"/>
      <c r="B622" s="885" t="s">
        <v>4992</v>
      </c>
      <c r="C622" s="885"/>
      <c r="D622" s="1006"/>
      <c r="E622" s="930"/>
      <c r="F622" s="800"/>
      <c r="G622" s="1200"/>
      <c r="H622" s="752"/>
    </row>
    <row r="623" spans="1:8">
      <c r="A623" s="874"/>
      <c r="B623" s="886" t="s">
        <v>3230</v>
      </c>
      <c r="C623" s="886"/>
      <c r="D623" s="1006" t="s">
        <v>1132</v>
      </c>
      <c r="E623" s="930">
        <v>130</v>
      </c>
      <c r="F623" s="800"/>
      <c r="G623" s="1200">
        <f>E623*F623</f>
        <v>0</v>
      </c>
      <c r="H623" s="752"/>
    </row>
    <row r="624" spans="1:8">
      <c r="A624" s="874"/>
      <c r="B624" s="887" t="s">
        <v>3226</v>
      </c>
      <c r="C624" s="887"/>
      <c r="D624" s="1006"/>
      <c r="E624" s="930"/>
      <c r="F624" s="800"/>
      <c r="G624" s="1200"/>
      <c r="H624" s="752"/>
    </row>
    <row r="625" spans="1:8">
      <c r="A625" s="874"/>
      <c r="B625" s="887" t="s">
        <v>3227</v>
      </c>
      <c r="C625" s="887"/>
      <c r="D625" s="1006"/>
      <c r="E625" s="930"/>
      <c r="F625" s="800"/>
      <c r="G625" s="1200"/>
      <c r="H625" s="752"/>
    </row>
    <row r="626" spans="1:8">
      <c r="A626" s="874"/>
      <c r="B626" s="887"/>
      <c r="C626" s="887"/>
      <c r="D626" s="1006"/>
      <c r="E626" s="930"/>
      <c r="F626" s="800"/>
      <c r="G626" s="1200"/>
      <c r="H626" s="752"/>
    </row>
    <row r="627" spans="1:8">
      <c r="A627" s="874"/>
      <c r="B627" s="881"/>
      <c r="C627" s="881"/>
      <c r="D627" s="1113"/>
      <c r="E627" s="1116"/>
      <c r="F627" s="800"/>
      <c r="G627" s="1200"/>
      <c r="H627" s="752"/>
    </row>
    <row r="628" spans="1:8" ht="76.5">
      <c r="A628" s="874" t="s">
        <v>371</v>
      </c>
      <c r="B628" s="890" t="s">
        <v>4995</v>
      </c>
      <c r="C628" s="890"/>
      <c r="D628" s="1113" t="s">
        <v>302</v>
      </c>
      <c r="E628" s="1116">
        <v>7</v>
      </c>
      <c r="F628" s="800"/>
      <c r="G628" s="1200">
        <f>E628*F628</f>
        <v>0</v>
      </c>
      <c r="H628" s="752"/>
    </row>
    <row r="629" spans="1:8">
      <c r="A629" s="874"/>
      <c r="B629" s="890"/>
      <c r="C629" s="890"/>
      <c r="D629" s="1113"/>
      <c r="E629" s="1116"/>
      <c r="F629" s="800"/>
      <c r="G629" s="1200"/>
      <c r="H629" s="752"/>
    </row>
    <row r="630" spans="1:8">
      <c r="A630" s="874"/>
      <c r="B630" s="881"/>
      <c r="C630" s="881"/>
      <c r="D630" s="1113"/>
      <c r="E630" s="1116"/>
      <c r="F630" s="800"/>
      <c r="G630" s="1200"/>
      <c r="H630" s="752"/>
    </row>
    <row r="631" spans="1:8" ht="63.75">
      <c r="A631" s="874" t="s">
        <v>374</v>
      </c>
      <c r="B631" s="891" t="s">
        <v>4996</v>
      </c>
      <c r="C631" s="891"/>
      <c r="D631" s="1113" t="s">
        <v>760</v>
      </c>
      <c r="E631" s="1114">
        <v>1</v>
      </c>
      <c r="F631" s="800"/>
      <c r="G631" s="1200">
        <f>E631*F631</f>
        <v>0</v>
      </c>
      <c r="H631" s="752"/>
    </row>
    <row r="632" spans="1:8">
      <c r="A632" s="874"/>
      <c r="B632" s="891"/>
      <c r="C632" s="891"/>
      <c r="D632" s="1113"/>
      <c r="E632" s="1114"/>
      <c r="F632" s="800"/>
      <c r="G632" s="1200"/>
      <c r="H632" s="752"/>
    </row>
    <row r="633" spans="1:8">
      <c r="A633" s="874"/>
      <c r="B633" s="881"/>
      <c r="C633" s="881"/>
      <c r="D633" s="1113"/>
      <c r="E633" s="1116"/>
      <c r="F633" s="800"/>
      <c r="G633" s="1200"/>
      <c r="H633" s="752"/>
    </row>
    <row r="634" spans="1:8" ht="51">
      <c r="A634" s="874" t="s">
        <v>183</v>
      </c>
      <c r="B634" s="876" t="s">
        <v>4997</v>
      </c>
      <c r="C634" s="876"/>
      <c r="D634" s="1113" t="s">
        <v>760</v>
      </c>
      <c r="E634" s="1114">
        <v>1</v>
      </c>
      <c r="F634" s="800"/>
      <c r="G634" s="1200">
        <f>E634*F634</f>
        <v>0</v>
      </c>
      <c r="H634" s="752"/>
    </row>
    <row r="635" spans="1:8">
      <c r="A635" s="874"/>
      <c r="B635" s="876"/>
      <c r="C635" s="876"/>
      <c r="D635" s="1113"/>
      <c r="E635" s="1114"/>
      <c r="F635" s="800"/>
      <c r="G635" s="1200"/>
      <c r="H635" s="752"/>
    </row>
    <row r="636" spans="1:8">
      <c r="A636" s="874"/>
      <c r="B636" s="881"/>
      <c r="C636" s="881"/>
      <c r="D636" s="1113"/>
      <c r="E636" s="1116"/>
      <c r="F636" s="800"/>
      <c r="G636" s="1200"/>
      <c r="H636" s="752"/>
    </row>
    <row r="637" spans="1:8" ht="25.5">
      <c r="A637" s="874" t="s">
        <v>187</v>
      </c>
      <c r="B637" s="892" t="s">
        <v>4998</v>
      </c>
      <c r="C637" s="892"/>
      <c r="D637" s="1113" t="s">
        <v>760</v>
      </c>
      <c r="E637" s="1114">
        <v>1</v>
      </c>
      <c r="F637" s="800"/>
      <c r="G637" s="1200">
        <f>E637*F637</f>
        <v>0</v>
      </c>
      <c r="H637" s="752"/>
    </row>
    <row r="638" spans="1:8">
      <c r="A638" s="874"/>
      <c r="B638" s="892"/>
      <c r="C638" s="892"/>
      <c r="D638" s="1113"/>
      <c r="E638" s="1114"/>
      <c r="F638" s="800"/>
      <c r="G638" s="1200"/>
      <c r="H638" s="752"/>
    </row>
    <row r="639" spans="1:8">
      <c r="A639" s="874"/>
      <c r="B639" s="892"/>
      <c r="C639" s="892"/>
      <c r="D639" s="1113"/>
      <c r="E639" s="1114"/>
      <c r="F639" s="800"/>
      <c r="G639" s="1200"/>
      <c r="H639" s="752"/>
    </row>
    <row r="640" spans="1:8" ht="38.25">
      <c r="A640" s="874" t="s">
        <v>876</v>
      </c>
      <c r="B640" s="892" t="s">
        <v>4999</v>
      </c>
      <c r="C640" s="892"/>
      <c r="D640" s="1113"/>
      <c r="E640" s="1114"/>
      <c r="F640" s="800"/>
      <c r="G640" s="1200"/>
      <c r="H640" s="752"/>
    </row>
    <row r="641" spans="1:8">
      <c r="A641" s="874"/>
      <c r="B641" s="893" t="s">
        <v>5000</v>
      </c>
      <c r="C641" s="893"/>
      <c r="D641" s="1113" t="s">
        <v>302</v>
      </c>
      <c r="E641" s="1114">
        <v>38</v>
      </c>
      <c r="F641" s="800"/>
      <c r="G641" s="1200">
        <f>E641*F641</f>
        <v>0</v>
      </c>
      <c r="H641" s="752"/>
    </row>
    <row r="642" spans="1:8">
      <c r="A642" s="874"/>
      <c r="B642" s="893" t="s">
        <v>5001</v>
      </c>
      <c r="C642" s="893"/>
      <c r="D642" s="1113" t="s">
        <v>302</v>
      </c>
      <c r="E642" s="1114">
        <v>37</v>
      </c>
      <c r="F642" s="800"/>
      <c r="G642" s="1200">
        <f>E642*F642</f>
        <v>0</v>
      </c>
      <c r="H642" s="752"/>
    </row>
    <row r="643" spans="1:8">
      <c r="A643" s="874"/>
      <c r="B643" s="893"/>
      <c r="C643" s="893"/>
      <c r="D643" s="1113"/>
      <c r="E643" s="1114"/>
      <c r="F643" s="800"/>
      <c r="G643" s="1200"/>
      <c r="H643" s="752"/>
    </row>
    <row r="644" spans="1:8">
      <c r="A644" s="874"/>
      <c r="B644" s="893"/>
      <c r="C644" s="893"/>
      <c r="D644" s="1113"/>
      <c r="E644" s="1114"/>
      <c r="F644" s="800"/>
      <c r="G644" s="1200"/>
      <c r="H644" s="752"/>
    </row>
    <row r="645" spans="1:8" ht="63.75">
      <c r="A645" s="874" t="s">
        <v>803</v>
      </c>
      <c r="B645" s="894" t="s">
        <v>5009</v>
      </c>
      <c r="C645" s="894"/>
      <c r="D645" s="1113" t="s">
        <v>302</v>
      </c>
      <c r="E645" s="1114">
        <v>6</v>
      </c>
      <c r="F645" s="800"/>
      <c r="G645" s="1200">
        <f>E645*F645</f>
        <v>0</v>
      </c>
      <c r="H645" s="752"/>
    </row>
    <row r="646" spans="1:8">
      <c r="A646" s="874"/>
      <c r="B646" s="881"/>
      <c r="C646" s="881"/>
      <c r="D646" s="1113"/>
      <c r="E646" s="1116"/>
      <c r="F646" s="800"/>
      <c r="G646" s="1200"/>
      <c r="H646" s="752"/>
    </row>
    <row r="647" spans="1:8">
      <c r="A647" s="874"/>
      <c r="B647" s="881"/>
      <c r="C647" s="881"/>
      <c r="D647" s="1113"/>
      <c r="E647" s="1116"/>
      <c r="F647" s="800"/>
      <c r="G647" s="1200"/>
      <c r="H647" s="752"/>
    </row>
    <row r="648" spans="1:8" ht="38.25">
      <c r="A648" s="874" t="s">
        <v>805</v>
      </c>
      <c r="B648" s="813" t="s">
        <v>5003</v>
      </c>
      <c r="C648" s="813"/>
      <c r="D648" s="1106"/>
      <c r="E648" s="758"/>
      <c r="F648" s="800"/>
      <c r="G648" s="1200"/>
      <c r="H648" s="752"/>
    </row>
    <row r="649" spans="1:8" ht="15">
      <c r="A649" s="874"/>
      <c r="B649" s="862" t="s">
        <v>5004</v>
      </c>
      <c r="C649" s="862"/>
      <c r="D649" s="1106" t="s">
        <v>1132</v>
      </c>
      <c r="E649" s="1116">
        <v>320</v>
      </c>
      <c r="F649" s="800"/>
      <c r="G649" s="1200">
        <f>E649*F649</f>
        <v>0</v>
      </c>
      <c r="H649" s="752"/>
    </row>
    <row r="650" spans="1:8">
      <c r="A650" s="874"/>
      <c r="B650" s="892"/>
      <c r="C650" s="892"/>
      <c r="D650" s="1113"/>
      <c r="E650" s="1116"/>
      <c r="F650" s="898"/>
      <c r="G650" s="1200"/>
      <c r="H650" s="752"/>
    </row>
    <row r="651" spans="1:8">
      <c r="A651" s="874"/>
      <c r="B651" s="881"/>
      <c r="C651" s="881"/>
      <c r="D651" s="1113"/>
      <c r="E651" s="1116"/>
      <c r="F651" s="800"/>
      <c r="G651" s="1200"/>
      <c r="H651" s="752"/>
    </row>
    <row r="652" spans="1:8" ht="63.75">
      <c r="A652" s="874" t="s">
        <v>808</v>
      </c>
      <c r="B652" s="876" t="s">
        <v>5005</v>
      </c>
      <c r="C652" s="876"/>
      <c r="D652" s="1113"/>
      <c r="E652" s="1116"/>
      <c r="F652" s="800"/>
      <c r="G652" s="1200"/>
      <c r="H652" s="752"/>
    </row>
    <row r="653" spans="1:8">
      <c r="A653" s="874"/>
      <c r="B653" s="892" t="s">
        <v>3232</v>
      </c>
      <c r="C653" s="892"/>
      <c r="D653" s="1113" t="s">
        <v>3233</v>
      </c>
      <c r="E653" s="1116">
        <v>26</v>
      </c>
      <c r="F653" s="800"/>
      <c r="G653" s="1200">
        <f>E653*F653</f>
        <v>0</v>
      </c>
      <c r="H653" s="752"/>
    </row>
    <row r="654" spans="1:8">
      <c r="A654" s="874"/>
      <c r="B654" s="881"/>
      <c r="C654" s="881"/>
      <c r="D654" s="1113"/>
      <c r="E654" s="1116"/>
      <c r="F654" s="800"/>
      <c r="G654" s="1200"/>
      <c r="H654" s="752"/>
    </row>
    <row r="655" spans="1:8">
      <c r="A655" s="874"/>
      <c r="B655" s="881"/>
      <c r="C655" s="881"/>
      <c r="D655" s="1113"/>
      <c r="E655" s="1116"/>
      <c r="F655" s="800"/>
      <c r="G655" s="1200"/>
      <c r="H655" s="752"/>
    </row>
    <row r="656" spans="1:8">
      <c r="A656" s="874"/>
      <c r="B656" s="881"/>
      <c r="C656" s="881"/>
      <c r="D656" s="1113"/>
      <c r="E656" s="1116"/>
      <c r="F656" s="800"/>
      <c r="G656" s="1200"/>
      <c r="H656" s="752"/>
    </row>
    <row r="657" spans="1:8">
      <c r="A657" s="874"/>
      <c r="B657" s="881"/>
      <c r="C657" s="881"/>
      <c r="D657" s="1113"/>
      <c r="E657" s="1116"/>
      <c r="F657" s="800"/>
      <c r="G657" s="1200"/>
      <c r="H657" s="752"/>
    </row>
    <row r="658" spans="1:8">
      <c r="A658" s="874"/>
      <c r="B658" s="875" t="s">
        <v>3243</v>
      </c>
      <c r="C658" s="875"/>
      <c r="D658" s="1113"/>
      <c r="E658" s="1116"/>
      <c r="F658" s="800"/>
      <c r="G658" s="1200"/>
      <c r="H658" s="752"/>
    </row>
    <row r="659" spans="1:8">
      <c r="A659" s="874"/>
      <c r="B659" s="881"/>
      <c r="C659" s="881"/>
      <c r="D659" s="1113"/>
      <c r="E659" s="1116"/>
      <c r="F659" s="800"/>
      <c r="G659" s="1200"/>
      <c r="H659" s="752"/>
    </row>
    <row r="660" spans="1:8" ht="51">
      <c r="A660" s="874" t="s">
        <v>1331</v>
      </c>
      <c r="B660" s="876" t="s">
        <v>4981</v>
      </c>
      <c r="C660" s="876"/>
      <c r="D660" s="1113"/>
      <c r="E660" s="1116"/>
      <c r="F660" s="800"/>
      <c r="G660" s="1200"/>
      <c r="H660" s="752"/>
    </row>
    <row r="661" spans="1:8" ht="25.5">
      <c r="A661" s="874"/>
      <c r="B661" s="876" t="s">
        <v>3215</v>
      </c>
      <c r="C661" s="876"/>
      <c r="D661" s="1113"/>
      <c r="E661" s="1116"/>
      <c r="F661" s="800"/>
      <c r="G661" s="1200"/>
      <c r="H661" s="752"/>
    </row>
    <row r="662" spans="1:8">
      <c r="A662" s="874"/>
      <c r="B662" s="876" t="s">
        <v>3216</v>
      </c>
      <c r="C662" s="876"/>
      <c r="D662" s="1113"/>
      <c r="E662" s="1116"/>
      <c r="F662" s="800"/>
      <c r="G662" s="1200"/>
      <c r="H662" s="752"/>
    </row>
    <row r="663" spans="1:8">
      <c r="A663" s="874"/>
      <c r="B663" s="877" t="s">
        <v>3217</v>
      </c>
      <c r="C663" s="877"/>
      <c r="D663" s="1113"/>
      <c r="E663" s="1116"/>
      <c r="F663" s="800"/>
      <c r="G663" s="1200"/>
      <c r="H663" s="752"/>
    </row>
    <row r="664" spans="1:8">
      <c r="A664" s="874"/>
      <c r="B664" s="878" t="s">
        <v>3237</v>
      </c>
      <c r="C664" s="878"/>
      <c r="D664" s="1113" t="s">
        <v>1132</v>
      </c>
      <c r="E664" s="1114">
        <v>70</v>
      </c>
      <c r="F664" s="800"/>
      <c r="G664" s="1200">
        <f t="shared" ref="G664:G669" si="7">E664*F664</f>
        <v>0</v>
      </c>
      <c r="H664" s="752"/>
    </row>
    <row r="665" spans="1:8">
      <c r="A665" s="874"/>
      <c r="B665" s="878" t="s">
        <v>3238</v>
      </c>
      <c r="C665" s="878"/>
      <c r="D665" s="1113" t="s">
        <v>1132</v>
      </c>
      <c r="E665" s="1114">
        <v>120</v>
      </c>
      <c r="F665" s="800"/>
      <c r="G665" s="1200">
        <f t="shared" si="7"/>
        <v>0</v>
      </c>
      <c r="H665" s="752"/>
    </row>
    <row r="666" spans="1:8">
      <c r="A666" s="874"/>
      <c r="B666" s="878" t="s">
        <v>3220</v>
      </c>
      <c r="C666" s="878"/>
      <c r="D666" s="1113" t="s">
        <v>1132</v>
      </c>
      <c r="E666" s="1114">
        <v>85</v>
      </c>
      <c r="F666" s="800"/>
      <c r="G666" s="1200">
        <f t="shared" si="7"/>
        <v>0</v>
      </c>
      <c r="H666" s="752"/>
    </row>
    <row r="667" spans="1:8">
      <c r="A667" s="874"/>
      <c r="B667" s="878" t="s">
        <v>3239</v>
      </c>
      <c r="C667" s="878"/>
      <c r="D667" s="1113" t="s">
        <v>1132</v>
      </c>
      <c r="E667" s="1114">
        <v>60</v>
      </c>
      <c r="F667" s="800"/>
      <c r="G667" s="1200">
        <f t="shared" si="7"/>
        <v>0</v>
      </c>
      <c r="H667" s="752"/>
    </row>
    <row r="668" spans="1:8">
      <c r="A668" s="874"/>
      <c r="B668" s="878" t="s">
        <v>3240</v>
      </c>
      <c r="C668" s="878"/>
      <c r="D668" s="1113" t="s">
        <v>1132</v>
      </c>
      <c r="E668" s="1114">
        <v>40</v>
      </c>
      <c r="F668" s="800"/>
      <c r="G668" s="1200">
        <f t="shared" si="7"/>
        <v>0</v>
      </c>
      <c r="H668" s="752"/>
    </row>
    <row r="669" spans="1:8">
      <c r="A669" s="874"/>
      <c r="B669" s="878" t="s">
        <v>3241</v>
      </c>
      <c r="C669" s="878"/>
      <c r="D669" s="1113" t="s">
        <v>1132</v>
      </c>
      <c r="E669" s="1114">
        <v>60</v>
      </c>
      <c r="F669" s="800"/>
      <c r="G669" s="1200">
        <f t="shared" si="7"/>
        <v>0</v>
      </c>
      <c r="H669" s="752"/>
    </row>
    <row r="670" spans="1:8">
      <c r="A670" s="874"/>
      <c r="B670" s="878"/>
      <c r="C670" s="878"/>
      <c r="D670" s="1113"/>
      <c r="E670" s="1114"/>
      <c r="F670" s="800"/>
      <c r="G670" s="1200"/>
      <c r="H670" s="752"/>
    </row>
    <row r="671" spans="1:8">
      <c r="A671" s="874"/>
      <c r="B671" s="878"/>
      <c r="C671" s="878"/>
      <c r="D671" s="1113"/>
      <c r="E671" s="1114"/>
      <c r="F671" s="800"/>
      <c r="G671" s="1200"/>
      <c r="H671" s="752"/>
    </row>
    <row r="672" spans="1:8">
      <c r="A672" s="874" t="s">
        <v>1843</v>
      </c>
      <c r="B672" s="879" t="s">
        <v>4982</v>
      </c>
      <c r="C672" s="879"/>
      <c r="D672" s="1092"/>
      <c r="E672" s="1114"/>
      <c r="F672" s="800"/>
      <c r="G672" s="1200"/>
      <c r="H672" s="752"/>
    </row>
    <row r="673" spans="1:8">
      <c r="A673" s="874"/>
      <c r="B673" s="880" t="s">
        <v>4983</v>
      </c>
      <c r="C673" s="880"/>
      <c r="D673" s="1104" t="s">
        <v>1132</v>
      </c>
      <c r="E673" s="1114">
        <v>20</v>
      </c>
      <c r="F673" s="800"/>
      <c r="G673" s="1200">
        <f>E673*F673</f>
        <v>0</v>
      </c>
      <c r="H673" s="752"/>
    </row>
    <row r="674" spans="1:8">
      <c r="A674" s="874"/>
      <c r="B674" s="880" t="s">
        <v>4984</v>
      </c>
      <c r="C674" s="880"/>
      <c r="D674" s="1104" t="s">
        <v>1132</v>
      </c>
      <c r="E674" s="1114">
        <v>40</v>
      </c>
      <c r="F674" s="800"/>
      <c r="G674" s="1200">
        <f>E674*F674</f>
        <v>0</v>
      </c>
      <c r="H674" s="752"/>
    </row>
    <row r="675" spans="1:8">
      <c r="A675" s="874"/>
      <c r="B675" s="878"/>
      <c r="C675" s="878"/>
      <c r="D675" s="1113"/>
      <c r="E675" s="1114"/>
      <c r="F675" s="800"/>
      <c r="G675" s="1200"/>
      <c r="H675" s="752"/>
    </row>
    <row r="676" spans="1:8">
      <c r="A676" s="874"/>
      <c r="B676" s="881"/>
      <c r="C676" s="881"/>
      <c r="D676" s="1113"/>
      <c r="E676" s="1116"/>
      <c r="F676" s="800"/>
      <c r="G676" s="1200"/>
      <c r="H676" s="752"/>
    </row>
    <row r="677" spans="1:8" ht="63.75">
      <c r="A677" s="874" t="s">
        <v>3246</v>
      </c>
      <c r="B677" s="892" t="s">
        <v>4985</v>
      </c>
      <c r="C677" s="892"/>
      <c r="D677" s="1113"/>
      <c r="E677" s="1116"/>
      <c r="F677" s="800"/>
      <c r="G677" s="1200"/>
      <c r="H677" s="752"/>
    </row>
    <row r="678" spans="1:8">
      <c r="A678" s="874"/>
      <c r="B678" s="881"/>
      <c r="C678" s="881"/>
      <c r="D678" s="1113"/>
      <c r="E678" s="1116"/>
      <c r="F678" s="800"/>
      <c r="G678" s="1200"/>
      <c r="H678" s="752"/>
    </row>
    <row r="679" spans="1:8" ht="25.5">
      <c r="A679" s="874"/>
      <c r="B679" s="882" t="s">
        <v>4986</v>
      </c>
      <c r="C679" s="882"/>
      <c r="D679" s="1006"/>
      <c r="E679" s="900"/>
      <c r="F679" s="800"/>
      <c r="G679" s="1200"/>
      <c r="H679" s="752"/>
    </row>
    <row r="680" spans="1:8">
      <c r="A680" s="874"/>
      <c r="B680" s="882" t="s">
        <v>3061</v>
      </c>
      <c r="C680" s="882"/>
      <c r="D680" s="1006"/>
      <c r="E680" s="900"/>
      <c r="F680" s="800"/>
      <c r="G680" s="1200"/>
      <c r="H680" s="752"/>
    </row>
    <row r="681" spans="1:8">
      <c r="A681" s="874"/>
      <c r="B681" s="883"/>
      <c r="C681" s="882"/>
      <c r="D681" s="1110" t="s">
        <v>302</v>
      </c>
      <c r="E681" s="976">
        <v>1</v>
      </c>
      <c r="F681" s="800"/>
      <c r="G681" s="1200">
        <f>E681*F681</f>
        <v>0</v>
      </c>
      <c r="H681" s="752"/>
    </row>
    <row r="682" spans="1:8">
      <c r="A682" s="874"/>
      <c r="B682" s="764"/>
      <c r="C682" s="764"/>
      <c r="D682" s="1006"/>
      <c r="E682" s="900"/>
      <c r="F682" s="800"/>
      <c r="G682" s="1200"/>
      <c r="H682" s="752"/>
    </row>
    <row r="683" spans="1:8" ht="25.5">
      <c r="A683" s="874"/>
      <c r="B683" s="882" t="s">
        <v>4987</v>
      </c>
      <c r="C683" s="882"/>
      <c r="D683" s="1006"/>
      <c r="E683" s="900"/>
      <c r="F683" s="800"/>
      <c r="G683" s="1200"/>
      <c r="H683" s="752"/>
    </row>
    <row r="684" spans="1:8">
      <c r="A684" s="874"/>
      <c r="B684" s="882" t="s">
        <v>3061</v>
      </c>
      <c r="C684" s="882"/>
      <c r="D684" s="1006"/>
      <c r="E684" s="900"/>
      <c r="F684" s="800"/>
      <c r="G684" s="1200"/>
      <c r="H684" s="752"/>
    </row>
    <row r="685" spans="1:8">
      <c r="A685" s="874"/>
      <c r="B685" s="883"/>
      <c r="C685" s="882"/>
      <c r="D685" s="1110" t="s">
        <v>302</v>
      </c>
      <c r="E685" s="976">
        <v>18</v>
      </c>
      <c r="F685" s="800"/>
      <c r="G685" s="1200">
        <f>E685*F685</f>
        <v>0</v>
      </c>
      <c r="H685" s="752"/>
    </row>
    <row r="686" spans="1:8">
      <c r="A686" s="874"/>
      <c r="B686" s="882"/>
      <c r="C686" s="882"/>
      <c r="D686" s="1110"/>
      <c r="E686" s="976"/>
      <c r="F686" s="800"/>
      <c r="G686" s="1200"/>
      <c r="H686" s="752"/>
    </row>
    <row r="687" spans="1:8" ht="25.5">
      <c r="A687" s="874"/>
      <c r="B687" s="882" t="s">
        <v>4988</v>
      </c>
      <c r="C687" s="882"/>
      <c r="D687" s="1006"/>
      <c r="E687" s="900"/>
      <c r="F687" s="800"/>
      <c r="G687" s="1200"/>
      <c r="H687" s="752"/>
    </row>
    <row r="688" spans="1:8">
      <c r="A688" s="874"/>
      <c r="B688" s="882" t="s">
        <v>3061</v>
      </c>
      <c r="C688" s="882"/>
      <c r="D688" s="1006"/>
      <c r="E688" s="900"/>
      <c r="F688" s="800"/>
      <c r="G688" s="1200"/>
      <c r="H688" s="752"/>
    </row>
    <row r="689" spans="1:8">
      <c r="A689" s="874"/>
      <c r="B689" s="883"/>
      <c r="C689" s="882"/>
      <c r="D689" s="1110" t="s">
        <v>302</v>
      </c>
      <c r="E689" s="976">
        <v>5</v>
      </c>
      <c r="F689" s="800"/>
      <c r="G689" s="1200">
        <f>E689*F689</f>
        <v>0</v>
      </c>
      <c r="H689" s="752"/>
    </row>
    <row r="690" spans="1:8">
      <c r="A690" s="874"/>
      <c r="B690" s="764"/>
      <c r="C690" s="764"/>
      <c r="D690" s="1006"/>
      <c r="E690" s="900"/>
      <c r="F690" s="800"/>
      <c r="G690" s="1200"/>
      <c r="H690" s="752"/>
    </row>
    <row r="691" spans="1:8" ht="25.5">
      <c r="A691" s="874"/>
      <c r="B691" s="882" t="s">
        <v>4989</v>
      </c>
      <c r="C691" s="882"/>
      <c r="D691" s="1006"/>
      <c r="E691" s="900"/>
      <c r="F691" s="800"/>
      <c r="G691" s="1200"/>
      <c r="H691" s="752"/>
    </row>
    <row r="692" spans="1:8">
      <c r="A692" s="874"/>
      <c r="B692" s="882" t="s">
        <v>3061</v>
      </c>
      <c r="C692" s="882"/>
      <c r="D692" s="1006"/>
      <c r="E692" s="900"/>
      <c r="F692" s="800"/>
      <c r="G692" s="1200"/>
      <c r="H692" s="752"/>
    </row>
    <row r="693" spans="1:8">
      <c r="A693" s="874"/>
      <c r="B693" s="883"/>
      <c r="C693" s="882"/>
      <c r="D693" s="1110">
        <v>1</v>
      </c>
      <c r="E693" s="976">
        <v>1</v>
      </c>
      <c r="F693" s="800"/>
      <c r="G693" s="1200">
        <f>E693*F693</f>
        <v>0</v>
      </c>
      <c r="H693" s="752"/>
    </row>
    <row r="694" spans="1:8">
      <c r="A694" s="874"/>
      <c r="B694" s="764"/>
      <c r="C694" s="764"/>
      <c r="D694" s="1006"/>
      <c r="E694" s="900"/>
      <c r="F694" s="800"/>
      <c r="G694" s="1200"/>
      <c r="H694" s="752"/>
    </row>
    <row r="695" spans="1:8" ht="25.5">
      <c r="A695" s="874"/>
      <c r="B695" s="882" t="s">
        <v>4990</v>
      </c>
      <c r="C695" s="882"/>
      <c r="D695" s="1006"/>
      <c r="E695" s="900"/>
      <c r="F695" s="800"/>
      <c r="G695" s="1200"/>
      <c r="H695" s="752"/>
    </row>
    <row r="696" spans="1:8">
      <c r="A696" s="874"/>
      <c r="B696" s="882" t="s">
        <v>3061</v>
      </c>
      <c r="C696" s="882"/>
      <c r="D696" s="1006"/>
      <c r="E696" s="900"/>
      <c r="F696" s="800"/>
      <c r="G696" s="1200"/>
      <c r="H696" s="752"/>
    </row>
    <row r="697" spans="1:8">
      <c r="A697" s="874"/>
      <c r="B697" s="883"/>
      <c r="C697" s="882"/>
      <c r="D697" s="1110" t="s">
        <v>302</v>
      </c>
      <c r="E697" s="976">
        <v>1</v>
      </c>
      <c r="F697" s="800"/>
      <c r="G697" s="1200">
        <f>E697*F697</f>
        <v>0</v>
      </c>
      <c r="H697" s="752"/>
    </row>
    <row r="698" spans="1:8">
      <c r="A698" s="874"/>
      <c r="B698" s="882"/>
      <c r="C698" s="882"/>
      <c r="D698" s="1110"/>
      <c r="E698" s="976"/>
      <c r="F698" s="800"/>
      <c r="G698" s="1200"/>
      <c r="H698" s="752"/>
    </row>
    <row r="699" spans="1:8">
      <c r="A699" s="874"/>
      <c r="B699" s="881"/>
      <c r="C699" s="881"/>
      <c r="D699" s="1113"/>
      <c r="E699" s="1116"/>
      <c r="F699" s="800"/>
      <c r="G699" s="1200"/>
      <c r="H699" s="752"/>
    </row>
    <row r="700" spans="1:8" ht="25.5">
      <c r="A700" s="874" t="s">
        <v>1718</v>
      </c>
      <c r="B700" s="884" t="s">
        <v>4991</v>
      </c>
      <c r="C700" s="884"/>
      <c r="D700" s="1115"/>
      <c r="E700" s="1116"/>
      <c r="F700" s="800"/>
      <c r="G700" s="1200"/>
      <c r="H700" s="752"/>
    </row>
    <row r="701" spans="1:8">
      <c r="A701" s="874"/>
      <c r="B701" s="885" t="s">
        <v>4992</v>
      </c>
      <c r="C701" s="885"/>
      <c r="D701" s="1115"/>
      <c r="E701" s="1114"/>
      <c r="F701" s="800"/>
      <c r="G701" s="1200"/>
      <c r="H701" s="752"/>
    </row>
    <row r="702" spans="1:8">
      <c r="A702" s="874"/>
      <c r="B702" s="886" t="s">
        <v>3224</v>
      </c>
      <c r="C702" s="886"/>
      <c r="D702" s="1115" t="s">
        <v>1132</v>
      </c>
      <c r="E702" s="1114">
        <v>20</v>
      </c>
      <c r="F702" s="800"/>
      <c r="G702" s="1200">
        <f>E702*F702</f>
        <v>0</v>
      </c>
      <c r="H702" s="752"/>
    </row>
    <row r="703" spans="1:8">
      <c r="A703" s="874"/>
      <c r="B703" s="886" t="s">
        <v>3225</v>
      </c>
      <c r="C703" s="886"/>
      <c r="D703" s="1115" t="s">
        <v>1132</v>
      </c>
      <c r="E703" s="1114">
        <v>40</v>
      </c>
      <c r="F703" s="800"/>
      <c r="G703" s="1200">
        <f>E703*F703</f>
        <v>0</v>
      </c>
      <c r="H703" s="752"/>
    </row>
    <row r="704" spans="1:8">
      <c r="A704" s="874"/>
      <c r="B704" s="887" t="s">
        <v>3226</v>
      </c>
      <c r="C704" s="887"/>
      <c r="D704" s="1115"/>
      <c r="E704" s="1114"/>
      <c r="F704" s="800"/>
      <c r="G704" s="1200"/>
      <c r="H704" s="752"/>
    </row>
    <row r="705" spans="1:8">
      <c r="A705" s="874"/>
      <c r="B705" s="887" t="s">
        <v>3227</v>
      </c>
      <c r="C705" s="887"/>
      <c r="D705" s="1115"/>
      <c r="E705" s="1114"/>
      <c r="F705" s="800"/>
      <c r="G705" s="1200"/>
      <c r="H705" s="752"/>
    </row>
    <row r="706" spans="1:8">
      <c r="A706" s="874"/>
      <c r="B706" s="752"/>
      <c r="C706" s="752"/>
      <c r="D706" s="1092"/>
      <c r="E706" s="1116"/>
      <c r="F706" s="800"/>
      <c r="G706" s="1200"/>
      <c r="H706" s="752"/>
    </row>
    <row r="707" spans="1:8">
      <c r="A707" s="874"/>
      <c r="B707" s="887"/>
      <c r="C707" s="887"/>
      <c r="D707" s="1092"/>
      <c r="E707" s="1116"/>
      <c r="F707" s="800"/>
      <c r="G707" s="1200"/>
      <c r="H707" s="752"/>
    </row>
    <row r="708" spans="1:8" ht="38.25">
      <c r="A708" s="874" t="s">
        <v>1723</v>
      </c>
      <c r="B708" s="892" t="s">
        <v>5008</v>
      </c>
      <c r="C708" s="892"/>
      <c r="D708" s="1113" t="s">
        <v>760</v>
      </c>
      <c r="E708" s="1116">
        <v>90</v>
      </c>
      <c r="F708" s="800"/>
      <c r="G708" s="1200">
        <f>E708*F708</f>
        <v>0</v>
      </c>
      <c r="H708" s="752"/>
    </row>
    <row r="709" spans="1:8">
      <c r="A709" s="874"/>
      <c r="B709" s="892"/>
      <c r="C709" s="892"/>
      <c r="D709" s="1113"/>
      <c r="E709" s="1116"/>
      <c r="F709" s="800"/>
      <c r="G709" s="1200"/>
      <c r="H709" s="752"/>
    </row>
    <row r="710" spans="1:8">
      <c r="A710" s="874"/>
      <c r="B710" s="881"/>
      <c r="C710" s="881"/>
      <c r="D710" s="1113"/>
      <c r="E710" s="1116"/>
      <c r="F710" s="800"/>
      <c r="G710" s="1200"/>
      <c r="H710" s="752"/>
    </row>
    <row r="711" spans="1:8" ht="51">
      <c r="A711" s="874" t="s">
        <v>3249</v>
      </c>
      <c r="B711" s="888" t="s">
        <v>4994</v>
      </c>
      <c r="C711" s="888"/>
      <c r="D711" s="1113"/>
      <c r="E711" s="1116"/>
      <c r="F711" s="800"/>
      <c r="G711" s="1200"/>
      <c r="H711" s="752"/>
    </row>
    <row r="712" spans="1:8">
      <c r="A712" s="874"/>
      <c r="B712" s="881" t="s">
        <v>3228</v>
      </c>
      <c r="C712" s="881"/>
      <c r="D712" s="1113" t="s">
        <v>1132</v>
      </c>
      <c r="E712" s="1116">
        <v>128</v>
      </c>
      <c r="F712" s="800"/>
      <c r="G712" s="1200">
        <f>E712*F712</f>
        <v>0</v>
      </c>
      <c r="H712" s="752"/>
    </row>
    <row r="713" spans="1:8">
      <c r="A713" s="874"/>
      <c r="B713" s="881"/>
      <c r="C713" s="881"/>
      <c r="D713" s="1113"/>
      <c r="E713" s="1116"/>
      <c r="F713" s="800"/>
      <c r="G713" s="1200"/>
      <c r="H713" s="752"/>
    </row>
    <row r="714" spans="1:8">
      <c r="A714" s="874"/>
      <c r="B714" s="881"/>
      <c r="C714" s="881"/>
      <c r="D714" s="1113"/>
      <c r="E714" s="1116"/>
      <c r="F714" s="800"/>
      <c r="G714" s="1200"/>
      <c r="H714" s="752"/>
    </row>
    <row r="715" spans="1:8" ht="25.5">
      <c r="A715" s="874" t="s">
        <v>1727</v>
      </c>
      <c r="B715" s="889" t="s">
        <v>3229</v>
      </c>
      <c r="C715" s="889"/>
      <c r="D715" s="1115"/>
      <c r="E715" s="930"/>
      <c r="F715" s="800"/>
      <c r="G715" s="1200"/>
      <c r="H715" s="752"/>
    </row>
    <row r="716" spans="1:8">
      <c r="A716" s="874"/>
      <c r="B716" s="885" t="s">
        <v>4992</v>
      </c>
      <c r="C716" s="885"/>
      <c r="D716" s="1006"/>
      <c r="E716" s="930"/>
      <c r="F716" s="800"/>
      <c r="G716" s="1200"/>
      <c r="H716" s="752"/>
    </row>
    <row r="717" spans="1:8">
      <c r="A717" s="874"/>
      <c r="B717" s="886" t="s">
        <v>3230</v>
      </c>
      <c r="C717" s="886"/>
      <c r="D717" s="1006" t="s">
        <v>1132</v>
      </c>
      <c r="E717" s="930">
        <v>128</v>
      </c>
      <c r="F717" s="800"/>
      <c r="G717" s="1200">
        <f>E717*F717</f>
        <v>0</v>
      </c>
      <c r="H717" s="752"/>
    </row>
    <row r="718" spans="1:8">
      <c r="A718" s="874"/>
      <c r="B718" s="887" t="s">
        <v>3226</v>
      </c>
      <c r="C718" s="887"/>
      <c r="D718" s="1006"/>
      <c r="E718" s="930"/>
      <c r="F718" s="800"/>
      <c r="G718" s="1200"/>
      <c r="H718" s="752"/>
    </row>
    <row r="719" spans="1:8">
      <c r="A719" s="874"/>
      <c r="B719" s="887" t="s">
        <v>3227</v>
      </c>
      <c r="C719" s="887"/>
      <c r="D719" s="1006"/>
      <c r="E719" s="930"/>
      <c r="F719" s="800"/>
      <c r="G719" s="1200"/>
      <c r="H719" s="752"/>
    </row>
    <row r="720" spans="1:8">
      <c r="A720" s="874"/>
      <c r="B720" s="887"/>
      <c r="C720" s="887"/>
      <c r="D720" s="1006"/>
      <c r="E720" s="930"/>
      <c r="F720" s="800"/>
      <c r="G720" s="1200"/>
      <c r="H720" s="752"/>
    </row>
    <row r="721" spans="1:8">
      <c r="A721" s="874"/>
      <c r="B721" s="881"/>
      <c r="C721" s="881"/>
      <c r="D721" s="1113"/>
      <c r="E721" s="1116"/>
      <c r="F721" s="800"/>
      <c r="G721" s="1200"/>
      <c r="H721" s="752"/>
    </row>
    <row r="722" spans="1:8" ht="76.5">
      <c r="A722" s="874" t="s">
        <v>1730</v>
      </c>
      <c r="B722" s="890" t="s">
        <v>4995</v>
      </c>
      <c r="C722" s="890"/>
      <c r="D722" s="1113" t="s">
        <v>302</v>
      </c>
      <c r="E722" s="1116">
        <v>6</v>
      </c>
      <c r="F722" s="800"/>
      <c r="G722" s="1200">
        <f>E722*F722</f>
        <v>0</v>
      </c>
      <c r="H722" s="752"/>
    </row>
    <row r="723" spans="1:8">
      <c r="A723" s="874"/>
      <c r="B723" s="882"/>
      <c r="C723" s="882"/>
      <c r="D723" s="1110"/>
      <c r="E723" s="1116"/>
      <c r="F723" s="800"/>
      <c r="G723" s="1200"/>
      <c r="H723" s="752"/>
    </row>
    <row r="724" spans="1:8">
      <c r="A724" s="874"/>
      <c r="B724" s="881"/>
      <c r="C724" s="881"/>
      <c r="D724" s="1113"/>
      <c r="E724" s="1116"/>
      <c r="F724" s="800"/>
      <c r="G724" s="1200"/>
      <c r="H724" s="752"/>
    </row>
    <row r="725" spans="1:8" ht="63.75">
      <c r="A725" s="874" t="s">
        <v>902</v>
      </c>
      <c r="B725" s="891" t="s">
        <v>4996</v>
      </c>
      <c r="C725" s="891"/>
      <c r="D725" s="1113" t="s">
        <v>760</v>
      </c>
      <c r="E725" s="1116">
        <v>1</v>
      </c>
      <c r="F725" s="800"/>
      <c r="G725" s="1200">
        <f>E725*F725</f>
        <v>0</v>
      </c>
      <c r="H725" s="752"/>
    </row>
    <row r="726" spans="1:8">
      <c r="A726" s="874"/>
      <c r="B726" s="891"/>
      <c r="C726" s="891"/>
      <c r="D726" s="1113"/>
      <c r="E726" s="1116"/>
      <c r="F726" s="800"/>
      <c r="G726" s="1200"/>
      <c r="H726" s="752"/>
    </row>
    <row r="727" spans="1:8">
      <c r="A727" s="874"/>
      <c r="B727" s="881"/>
      <c r="C727" s="881"/>
      <c r="D727" s="1113"/>
      <c r="E727" s="1116"/>
      <c r="F727" s="800"/>
      <c r="G727" s="1200"/>
      <c r="H727" s="752"/>
    </row>
    <row r="728" spans="1:8" ht="51">
      <c r="A728" s="874" t="s">
        <v>1746</v>
      </c>
      <c r="B728" s="876" t="s">
        <v>4997</v>
      </c>
      <c r="C728" s="876"/>
      <c r="D728" s="1113" t="s">
        <v>760</v>
      </c>
      <c r="E728" s="1114">
        <v>1</v>
      </c>
      <c r="F728" s="800"/>
      <c r="G728" s="1200">
        <f>E728*F728</f>
        <v>0</v>
      </c>
      <c r="H728" s="752"/>
    </row>
    <row r="729" spans="1:8">
      <c r="A729" s="874"/>
      <c r="B729" s="876"/>
      <c r="C729" s="876"/>
      <c r="D729" s="1113"/>
      <c r="E729" s="1114"/>
      <c r="F729" s="800"/>
      <c r="G729" s="1200"/>
      <c r="H729" s="752"/>
    </row>
    <row r="730" spans="1:8">
      <c r="A730" s="874"/>
      <c r="B730" s="881"/>
      <c r="C730" s="881"/>
      <c r="D730" s="1113"/>
      <c r="E730" s="1116"/>
      <c r="F730" s="800"/>
      <c r="G730" s="1200"/>
      <c r="H730" s="752"/>
    </row>
    <row r="731" spans="1:8" ht="25.5">
      <c r="A731" s="874" t="s">
        <v>1747</v>
      </c>
      <c r="B731" s="892" t="s">
        <v>4998</v>
      </c>
      <c r="C731" s="892"/>
      <c r="D731" s="1113" t="s">
        <v>760</v>
      </c>
      <c r="E731" s="1114">
        <v>1</v>
      </c>
      <c r="F731" s="800"/>
      <c r="G731" s="1200">
        <f>E731*F731</f>
        <v>0</v>
      </c>
      <c r="H731" s="752"/>
    </row>
    <row r="732" spans="1:8">
      <c r="A732" s="874"/>
      <c r="B732" s="892"/>
      <c r="C732" s="892"/>
      <c r="D732" s="1113"/>
      <c r="E732" s="1114"/>
      <c r="F732" s="800"/>
      <c r="G732" s="1200"/>
      <c r="H732" s="752"/>
    </row>
    <row r="733" spans="1:8">
      <c r="A733" s="874"/>
      <c r="B733" s="892"/>
      <c r="C733" s="892"/>
      <c r="D733" s="1113"/>
      <c r="E733" s="1114"/>
      <c r="F733" s="800"/>
      <c r="G733" s="1200"/>
      <c r="H733" s="752"/>
    </row>
    <row r="734" spans="1:8" ht="38.25">
      <c r="A734" s="874" t="s">
        <v>875</v>
      </c>
      <c r="B734" s="892" t="s">
        <v>4999</v>
      </c>
      <c r="C734" s="892"/>
      <c r="D734" s="1113"/>
      <c r="E734" s="1114"/>
      <c r="F734" s="800"/>
      <c r="G734" s="1200"/>
      <c r="H734" s="752"/>
    </row>
    <row r="735" spans="1:8">
      <c r="A735" s="874"/>
      <c r="B735" s="893" t="s">
        <v>5000</v>
      </c>
      <c r="C735" s="893"/>
      <c r="D735" s="1113" t="s">
        <v>302</v>
      </c>
      <c r="E735" s="1114">
        <v>38</v>
      </c>
      <c r="F735" s="800"/>
      <c r="G735" s="1200">
        <f>E735*F735</f>
        <v>0</v>
      </c>
      <c r="H735" s="752"/>
    </row>
    <row r="736" spans="1:8">
      <c r="A736" s="874"/>
      <c r="B736" s="893" t="s">
        <v>5001</v>
      </c>
      <c r="C736" s="893"/>
      <c r="D736" s="1113" t="s">
        <v>302</v>
      </c>
      <c r="E736" s="1114">
        <v>31</v>
      </c>
      <c r="F736" s="800"/>
      <c r="G736" s="1200">
        <f>E736*F736</f>
        <v>0</v>
      </c>
      <c r="H736" s="752"/>
    </row>
    <row r="737" spans="1:8">
      <c r="A737" s="874"/>
      <c r="B737" s="893"/>
      <c r="C737" s="893"/>
      <c r="D737" s="1113"/>
      <c r="E737" s="1114"/>
      <c r="F737" s="800"/>
      <c r="G737" s="1200"/>
      <c r="H737" s="752"/>
    </row>
    <row r="738" spans="1:8">
      <c r="A738" s="874"/>
      <c r="B738" s="893"/>
      <c r="C738" s="893"/>
      <c r="D738" s="1113"/>
      <c r="E738" s="1114"/>
      <c r="F738" s="800"/>
      <c r="G738" s="1200"/>
      <c r="H738" s="752"/>
    </row>
    <row r="739" spans="1:8" ht="63.75">
      <c r="A739" s="874" t="s">
        <v>876</v>
      </c>
      <c r="B739" s="894" t="s">
        <v>5010</v>
      </c>
      <c r="C739" s="894"/>
      <c r="D739" s="1113" t="s">
        <v>302</v>
      </c>
      <c r="E739" s="1114">
        <v>3</v>
      </c>
      <c r="F739" s="800"/>
      <c r="G739" s="1200">
        <f>E739*F739</f>
        <v>0</v>
      </c>
      <c r="H739" s="752"/>
    </row>
    <row r="740" spans="1:8">
      <c r="A740" s="874"/>
      <c r="B740" s="895" t="s">
        <v>3231</v>
      </c>
      <c r="C740" s="895"/>
      <c r="D740" s="1113"/>
      <c r="E740" s="1114"/>
      <c r="F740" s="800"/>
      <c r="G740" s="1200"/>
      <c r="H740" s="752"/>
    </row>
    <row r="741" spans="1:8">
      <c r="A741" s="874"/>
      <c r="B741" s="894"/>
      <c r="C741" s="894"/>
      <c r="D741" s="1113"/>
      <c r="E741" s="1114"/>
      <c r="F741" s="800"/>
      <c r="G741" s="1200"/>
      <c r="H741" s="752"/>
    </row>
    <row r="742" spans="1:8">
      <c r="A742" s="874"/>
      <c r="B742" s="881"/>
      <c r="C742" s="881"/>
      <c r="D742" s="1113"/>
      <c r="E742" s="1116"/>
      <c r="F742" s="800"/>
      <c r="G742" s="1200"/>
      <c r="H742" s="752"/>
    </row>
    <row r="743" spans="1:8" ht="38.25">
      <c r="A743" s="874" t="s">
        <v>877</v>
      </c>
      <c r="B743" s="813" t="s">
        <v>5003</v>
      </c>
      <c r="C743" s="813"/>
      <c r="D743" s="1106"/>
      <c r="E743" s="1116"/>
      <c r="F743" s="800"/>
      <c r="G743" s="1200"/>
      <c r="H743" s="752"/>
    </row>
    <row r="744" spans="1:8" ht="15">
      <c r="A744" s="874"/>
      <c r="B744" s="862" t="s">
        <v>5004</v>
      </c>
      <c r="C744" s="862"/>
      <c r="D744" s="1106" t="s">
        <v>1132</v>
      </c>
      <c r="E744" s="1116">
        <v>250</v>
      </c>
      <c r="F744" s="800"/>
      <c r="G744" s="1200">
        <f>E744*F744</f>
        <v>0</v>
      </c>
      <c r="H744" s="752"/>
    </row>
    <row r="745" spans="1:8">
      <c r="A745" s="874"/>
      <c r="B745" s="892"/>
      <c r="C745" s="892"/>
      <c r="D745" s="1113"/>
      <c r="E745" s="1116"/>
      <c r="F745" s="898"/>
      <c r="G745" s="1200"/>
      <c r="H745" s="752"/>
    </row>
    <row r="746" spans="1:8">
      <c r="A746" s="874"/>
      <c r="B746" s="881"/>
      <c r="C746" s="881"/>
      <c r="D746" s="1113"/>
      <c r="E746" s="1116"/>
      <c r="F746" s="800"/>
      <c r="G746" s="1200"/>
      <c r="H746" s="752"/>
    </row>
    <row r="747" spans="1:8" ht="63.75">
      <c r="A747" s="874" t="s">
        <v>3242</v>
      </c>
      <c r="B747" s="876" t="s">
        <v>5005</v>
      </c>
      <c r="C747" s="876"/>
      <c r="D747" s="1113"/>
      <c r="E747" s="1116"/>
      <c r="F747" s="800"/>
      <c r="G747" s="1200"/>
      <c r="H747" s="752"/>
    </row>
    <row r="748" spans="1:8">
      <c r="A748" s="874"/>
      <c r="B748" s="892" t="s">
        <v>3232</v>
      </c>
      <c r="C748" s="892"/>
      <c r="D748" s="1113" t="s">
        <v>3233</v>
      </c>
      <c r="E748" s="1116">
        <v>12</v>
      </c>
      <c r="F748" s="800"/>
      <c r="G748" s="1200">
        <f>E748*F748</f>
        <v>0</v>
      </c>
      <c r="H748" s="752"/>
    </row>
    <row r="749" spans="1:8">
      <c r="A749" s="874"/>
      <c r="B749" s="881"/>
      <c r="C749" s="881"/>
      <c r="D749" s="1113"/>
      <c r="E749" s="1116"/>
      <c r="F749" s="800"/>
      <c r="G749" s="1200"/>
      <c r="H749" s="752"/>
    </row>
    <row r="750" spans="1:8">
      <c r="A750" s="874"/>
      <c r="B750" s="881"/>
      <c r="C750" s="881"/>
      <c r="D750" s="1113"/>
      <c r="E750" s="1116"/>
      <c r="F750" s="800"/>
      <c r="G750" s="1200"/>
      <c r="H750" s="752"/>
    </row>
    <row r="751" spans="1:8">
      <c r="A751" s="874"/>
      <c r="B751" s="881"/>
      <c r="C751" s="881"/>
      <c r="D751" s="1113"/>
      <c r="E751" s="1116"/>
      <c r="F751" s="800"/>
      <c r="G751" s="1200"/>
      <c r="H751" s="752"/>
    </row>
    <row r="752" spans="1:8">
      <c r="A752" s="804"/>
      <c r="B752" s="899"/>
      <c r="C752" s="899"/>
      <c r="D752" s="785"/>
      <c r="E752" s="864"/>
      <c r="F752" s="900"/>
      <c r="G752" s="1200"/>
      <c r="H752" s="901"/>
    </row>
    <row r="753" spans="1:8">
      <c r="A753" s="902"/>
      <c r="B753" s="903"/>
      <c r="C753" s="903"/>
      <c r="D753" s="1117"/>
      <c r="E753" s="1118"/>
      <c r="F753" s="904"/>
      <c r="G753" s="1202"/>
      <c r="H753" s="752"/>
    </row>
    <row r="754" spans="1:8">
      <c r="A754" s="804"/>
      <c r="B754" s="764"/>
      <c r="C754" s="764"/>
      <c r="D754" s="1119" t="s">
        <v>3261</v>
      </c>
      <c r="E754" s="1096"/>
      <c r="F754" s="900"/>
      <c r="G754" s="1203">
        <f>SUM(G470:G753)</f>
        <v>0</v>
      </c>
      <c r="H754" s="752"/>
    </row>
    <row r="755" spans="1:8">
      <c r="A755" s="804"/>
      <c r="B755" s="764"/>
      <c r="C755" s="764"/>
      <c r="D755" s="1006"/>
      <c r="E755" s="900"/>
      <c r="F755" s="900"/>
      <c r="G755" s="1203"/>
      <c r="H755" s="752"/>
    </row>
    <row r="756" spans="1:8">
      <c r="A756" s="1362" t="s">
        <v>3262</v>
      </c>
      <c r="B756" s="1362"/>
      <c r="C756" s="1362"/>
      <c r="D756" s="1362"/>
      <c r="E756" s="1362"/>
      <c r="F756" s="1362"/>
      <c r="G756" s="1362"/>
      <c r="H756" s="752"/>
    </row>
    <row r="757" spans="1:8">
      <c r="A757" s="756"/>
      <c r="B757" s="757"/>
      <c r="C757" s="757"/>
      <c r="D757" s="1092"/>
      <c r="E757" s="758"/>
      <c r="F757" s="758"/>
      <c r="G757" s="1194"/>
      <c r="H757" s="752"/>
    </row>
    <row r="758" spans="1:8">
      <c r="A758" s="759" t="s">
        <v>287</v>
      </c>
      <c r="B758" s="778" t="s">
        <v>4880</v>
      </c>
      <c r="C758" s="778"/>
      <c r="E758" s="1094"/>
      <c r="F758" s="1223"/>
      <c r="G758" s="1195"/>
      <c r="H758" s="752"/>
    </row>
    <row r="759" spans="1:8">
      <c r="A759" s="761"/>
      <c r="B759" s="775" t="s">
        <v>3039</v>
      </c>
      <c r="C759" s="775"/>
      <c r="E759" s="1094"/>
      <c r="F759" s="1223"/>
      <c r="G759" s="1195"/>
      <c r="H759" s="752"/>
    </row>
    <row r="760" spans="1:8">
      <c r="A760" s="761"/>
      <c r="B760" s="775" t="s">
        <v>3040</v>
      </c>
      <c r="C760" s="775"/>
      <c r="E760" s="1094"/>
      <c r="F760" s="1223"/>
      <c r="G760" s="1195"/>
      <c r="H760" s="752"/>
    </row>
    <row r="761" spans="1:8">
      <c r="B761" s="775" t="s">
        <v>3041</v>
      </c>
      <c r="C761" s="775"/>
      <c r="D761" s="1095" t="s">
        <v>1132</v>
      </c>
      <c r="E761" s="799">
        <v>970</v>
      </c>
      <c r="G761" s="1196">
        <f t="shared" ref="G761:G767" si="8">E761*F761</f>
        <v>0</v>
      </c>
      <c r="H761" s="763"/>
    </row>
    <row r="762" spans="1:8">
      <c r="B762" s="775" t="s">
        <v>3042</v>
      </c>
      <c r="C762" s="775"/>
      <c r="D762" s="1095" t="s">
        <v>1132</v>
      </c>
      <c r="E762" s="799">
        <v>95</v>
      </c>
      <c r="G762" s="1196">
        <f t="shared" si="8"/>
        <v>0</v>
      </c>
      <c r="H762" s="763"/>
    </row>
    <row r="763" spans="1:8">
      <c r="B763" s="775" t="s">
        <v>3043</v>
      </c>
      <c r="C763" s="775"/>
      <c r="D763" s="1095" t="s">
        <v>1132</v>
      </c>
      <c r="E763" s="799">
        <v>40</v>
      </c>
      <c r="G763" s="1196">
        <f t="shared" si="8"/>
        <v>0</v>
      </c>
      <c r="H763" s="763"/>
    </row>
    <row r="764" spans="1:8">
      <c r="A764" s="764"/>
      <c r="B764" s="775" t="s">
        <v>3044</v>
      </c>
      <c r="C764" s="775"/>
      <c r="D764" s="1095" t="s">
        <v>1132</v>
      </c>
      <c r="E764" s="799">
        <v>18</v>
      </c>
      <c r="G764" s="1196">
        <f t="shared" si="8"/>
        <v>0</v>
      </c>
      <c r="H764" s="763"/>
    </row>
    <row r="765" spans="1:8">
      <c r="A765" s="764"/>
      <c r="B765" s="775" t="s">
        <v>3049</v>
      </c>
      <c r="C765" s="775"/>
      <c r="D765" s="1095" t="s">
        <v>1132</v>
      </c>
      <c r="E765" s="799">
        <v>270</v>
      </c>
      <c r="G765" s="1196">
        <f t="shared" si="8"/>
        <v>0</v>
      </c>
      <c r="H765" s="763"/>
    </row>
    <row r="766" spans="1:8">
      <c r="A766" s="764"/>
      <c r="B766" s="775" t="s">
        <v>3045</v>
      </c>
      <c r="C766" s="775"/>
      <c r="D766" s="1095" t="s">
        <v>1132</v>
      </c>
      <c r="E766" s="799">
        <v>102</v>
      </c>
      <c r="G766" s="1196">
        <f t="shared" si="8"/>
        <v>0</v>
      </c>
      <c r="H766" s="763"/>
    </row>
    <row r="767" spans="1:8">
      <c r="A767" s="764"/>
      <c r="B767" s="775" t="s">
        <v>3046</v>
      </c>
      <c r="C767" s="775"/>
      <c r="D767" s="1095" t="s">
        <v>1132</v>
      </c>
      <c r="E767" s="799">
        <v>22</v>
      </c>
      <c r="G767" s="1196">
        <f t="shared" si="8"/>
        <v>0</v>
      </c>
      <c r="H767" s="763"/>
    </row>
    <row r="768" spans="1:8">
      <c r="A768" s="756"/>
      <c r="B768" s="849"/>
      <c r="C768" s="849"/>
      <c r="D768" s="1092"/>
      <c r="E768" s="758"/>
      <c r="F768" s="758"/>
      <c r="H768" s="752"/>
    </row>
    <row r="769" spans="1:8">
      <c r="A769" s="756"/>
      <c r="B769" s="849"/>
      <c r="C769" s="849"/>
      <c r="D769" s="1092"/>
      <c r="E769" s="758"/>
      <c r="F769" s="758"/>
      <c r="H769" s="752"/>
    </row>
    <row r="770" spans="1:8">
      <c r="A770" s="759" t="s">
        <v>290</v>
      </c>
      <c r="B770" s="775" t="s">
        <v>4881</v>
      </c>
      <c r="C770" s="775"/>
      <c r="E770" s="1149"/>
      <c r="F770" s="1223"/>
      <c r="H770" s="752"/>
    </row>
    <row r="771" spans="1:8">
      <c r="A771" s="761"/>
      <c r="B771" s="775" t="s">
        <v>3047</v>
      </c>
      <c r="C771" s="775"/>
      <c r="E771" s="1149"/>
      <c r="F771" s="1223"/>
      <c r="H771" s="752"/>
    </row>
    <row r="772" spans="1:8">
      <c r="B772" s="775" t="s">
        <v>3048</v>
      </c>
      <c r="C772" s="775"/>
      <c r="H772" s="763"/>
    </row>
    <row r="773" spans="1:8">
      <c r="B773" s="775" t="s">
        <v>3041</v>
      </c>
      <c r="C773" s="775"/>
      <c r="D773" s="1095" t="s">
        <v>1132</v>
      </c>
      <c r="E773" s="799">
        <v>1030</v>
      </c>
      <c r="G773" s="1196">
        <f t="shared" ref="G773:G779" si="9">E773*F773</f>
        <v>0</v>
      </c>
      <c r="H773" s="763"/>
    </row>
    <row r="774" spans="1:8">
      <c r="B774" s="775" t="s">
        <v>3042</v>
      </c>
      <c r="C774" s="775"/>
      <c r="D774" s="1095" t="s">
        <v>1132</v>
      </c>
      <c r="E774" s="799">
        <v>230</v>
      </c>
      <c r="G774" s="1196">
        <f t="shared" si="9"/>
        <v>0</v>
      </c>
      <c r="H774" s="763"/>
    </row>
    <row r="775" spans="1:8">
      <c r="B775" s="775" t="s">
        <v>3043</v>
      </c>
      <c r="C775" s="775"/>
      <c r="D775" s="1095" t="s">
        <v>1132</v>
      </c>
      <c r="E775" s="799">
        <v>35</v>
      </c>
      <c r="G775" s="1196">
        <f t="shared" si="9"/>
        <v>0</v>
      </c>
      <c r="H775" s="763"/>
    </row>
    <row r="776" spans="1:8">
      <c r="A776" s="764"/>
      <c r="B776" s="775" t="s">
        <v>3044</v>
      </c>
      <c r="C776" s="775"/>
      <c r="D776" s="1095" t="s">
        <v>1132</v>
      </c>
      <c r="E776" s="799">
        <v>105</v>
      </c>
      <c r="G776" s="1196">
        <f t="shared" si="9"/>
        <v>0</v>
      </c>
      <c r="H776" s="763"/>
    </row>
    <row r="777" spans="1:8">
      <c r="A777" s="764"/>
      <c r="B777" s="775" t="s">
        <v>3049</v>
      </c>
      <c r="C777" s="775"/>
      <c r="D777" s="1095" t="s">
        <v>1132</v>
      </c>
      <c r="E777" s="799">
        <v>90</v>
      </c>
      <c r="G777" s="1196">
        <f t="shared" si="9"/>
        <v>0</v>
      </c>
      <c r="H777" s="763"/>
    </row>
    <row r="778" spans="1:8">
      <c r="A778" s="764"/>
      <c r="B778" s="775" t="s">
        <v>3050</v>
      </c>
      <c r="C778" s="775"/>
      <c r="D778" s="1095" t="s">
        <v>1132</v>
      </c>
      <c r="E778" s="799">
        <v>95</v>
      </c>
      <c r="G778" s="1196">
        <f t="shared" si="9"/>
        <v>0</v>
      </c>
      <c r="H778" s="763"/>
    </row>
    <row r="779" spans="1:8">
      <c r="A779" s="764"/>
      <c r="B779" s="775" t="s">
        <v>3046</v>
      </c>
      <c r="C779" s="775"/>
      <c r="D779" s="1095" t="s">
        <v>1132</v>
      </c>
      <c r="E779" s="799">
        <v>80</v>
      </c>
      <c r="G779" s="1196">
        <f t="shared" si="9"/>
        <v>0</v>
      </c>
      <c r="H779" s="763"/>
    </row>
    <row r="780" spans="1:8">
      <c r="A780" s="764"/>
      <c r="B780" s="905"/>
      <c r="C780" s="905"/>
      <c r="D780" s="1092"/>
      <c r="E780" s="758"/>
      <c r="H780" s="763"/>
    </row>
    <row r="781" spans="1:8">
      <c r="A781" s="764"/>
      <c r="B781" s="905"/>
      <c r="C781" s="905"/>
      <c r="D781" s="1092"/>
      <c r="E781" s="758"/>
      <c r="H781" s="763"/>
    </row>
    <row r="782" spans="1:8">
      <c r="A782" s="759" t="s">
        <v>300</v>
      </c>
      <c r="B782" s="766" t="s">
        <v>3051</v>
      </c>
      <c r="C782" s="766"/>
      <c r="E782" s="1122"/>
      <c r="H782" s="763"/>
    </row>
    <row r="783" spans="1:8">
      <c r="A783" s="764"/>
      <c r="B783" s="767" t="s">
        <v>3052</v>
      </c>
      <c r="C783" s="767"/>
      <c r="H783" s="763"/>
    </row>
    <row r="784" spans="1:8">
      <c r="A784" s="764"/>
      <c r="B784" s="767" t="s">
        <v>3053</v>
      </c>
      <c r="C784" s="767"/>
      <c r="H784" s="763"/>
    </row>
    <row r="785" spans="1:8">
      <c r="A785" s="764"/>
      <c r="B785" s="767" t="s">
        <v>3054</v>
      </c>
      <c r="C785" s="767"/>
      <c r="H785" s="763"/>
    </row>
    <row r="786" spans="1:8">
      <c r="A786" s="764"/>
      <c r="B786" s="767" t="s">
        <v>3055</v>
      </c>
      <c r="C786" s="767"/>
      <c r="H786" s="763"/>
    </row>
    <row r="787" spans="1:8">
      <c r="A787" s="764"/>
      <c r="B787" s="767" t="s">
        <v>3056</v>
      </c>
      <c r="C787" s="767"/>
      <c r="H787" s="763"/>
    </row>
    <row r="788" spans="1:8">
      <c r="A788" s="764"/>
      <c r="B788" s="766" t="s">
        <v>4882</v>
      </c>
      <c r="C788" s="766"/>
      <c r="D788" s="785"/>
      <c r="E788" s="864"/>
      <c r="H788" s="763"/>
    </row>
    <row r="789" spans="1:8">
      <c r="A789" s="764"/>
      <c r="B789" s="767" t="s">
        <v>3263</v>
      </c>
      <c r="C789" s="767"/>
      <c r="D789" s="769" t="s">
        <v>302</v>
      </c>
      <c r="E789" s="863">
        <v>2</v>
      </c>
      <c r="G789" s="1196">
        <f>E789*F789</f>
        <v>0</v>
      </c>
      <c r="H789" s="763"/>
    </row>
    <row r="790" spans="1:8">
      <c r="A790" s="764"/>
      <c r="B790" s="767" t="s">
        <v>3057</v>
      </c>
      <c r="C790" s="767"/>
      <c r="D790" s="769" t="s">
        <v>302</v>
      </c>
      <c r="E790" s="863">
        <v>1</v>
      </c>
      <c r="G790" s="1196">
        <f>E790*F790</f>
        <v>0</v>
      </c>
      <c r="H790" s="763"/>
    </row>
    <row r="791" spans="1:8">
      <c r="A791" s="764"/>
      <c r="B791" s="767" t="s">
        <v>3058</v>
      </c>
      <c r="C791" s="767"/>
      <c r="D791" s="769" t="s">
        <v>302</v>
      </c>
      <c r="E791" s="863">
        <v>6</v>
      </c>
      <c r="G791" s="1196">
        <f>E791*F791</f>
        <v>0</v>
      </c>
      <c r="H791" s="763"/>
    </row>
    <row r="792" spans="1:8">
      <c r="A792" s="764"/>
      <c r="B792" s="767" t="s">
        <v>3059</v>
      </c>
      <c r="C792" s="767"/>
      <c r="D792" s="769" t="s">
        <v>302</v>
      </c>
      <c r="E792" s="863">
        <v>12</v>
      </c>
      <c r="G792" s="1196">
        <f>E792*F792</f>
        <v>0</v>
      </c>
      <c r="H792" s="763"/>
    </row>
    <row r="793" spans="1:8">
      <c r="A793" s="764"/>
      <c r="B793" s="767" t="s">
        <v>3060</v>
      </c>
      <c r="C793" s="767"/>
      <c r="D793" s="769" t="s">
        <v>302</v>
      </c>
      <c r="E793" s="863">
        <v>4</v>
      </c>
      <c r="G793" s="1196">
        <f>E793*F793</f>
        <v>0</v>
      </c>
      <c r="H793" s="763"/>
    </row>
    <row r="794" spans="1:8">
      <c r="A794" s="764"/>
      <c r="B794" s="766" t="s">
        <v>3061</v>
      </c>
      <c r="C794" s="766"/>
      <c r="H794" s="763"/>
    </row>
    <row r="795" spans="1:8">
      <c r="A795" s="764"/>
      <c r="B795" s="770"/>
      <c r="C795" s="771"/>
      <c r="H795" s="763"/>
    </row>
    <row r="796" spans="1:8">
      <c r="A796" s="764"/>
      <c r="B796" s="767"/>
      <c r="C796" s="767"/>
      <c r="H796" s="763"/>
    </row>
    <row r="797" spans="1:8">
      <c r="A797" s="764"/>
      <c r="B797" s="767"/>
      <c r="C797" s="767"/>
      <c r="H797" s="763"/>
    </row>
    <row r="798" spans="1:8">
      <c r="A798" s="759" t="s">
        <v>301</v>
      </c>
      <c r="B798" s="766" t="s">
        <v>3062</v>
      </c>
      <c r="C798" s="766"/>
      <c r="H798" s="763"/>
    </row>
    <row r="799" spans="1:8">
      <c r="A799" s="764"/>
      <c r="B799" s="767" t="s">
        <v>3063</v>
      </c>
      <c r="C799" s="767"/>
      <c r="H799" s="763"/>
    </row>
    <row r="800" spans="1:8">
      <c r="A800" s="764"/>
      <c r="B800" s="767" t="s">
        <v>3064</v>
      </c>
      <c r="C800" s="767"/>
      <c r="H800" s="763"/>
    </row>
    <row r="801" spans="1:8">
      <c r="A801" s="764"/>
      <c r="B801" s="767" t="s">
        <v>3065</v>
      </c>
      <c r="C801" s="767"/>
      <c r="H801" s="763"/>
    </row>
    <row r="802" spans="1:8">
      <c r="A802" s="764"/>
      <c r="B802" s="767" t="s">
        <v>3066</v>
      </c>
      <c r="C802" s="767"/>
      <c r="H802" s="763"/>
    </row>
    <row r="803" spans="1:8">
      <c r="A803" s="764"/>
      <c r="B803" s="767" t="s">
        <v>3067</v>
      </c>
      <c r="C803" s="767"/>
      <c r="H803" s="763"/>
    </row>
    <row r="804" spans="1:8">
      <c r="A804" s="764"/>
      <c r="B804" s="767" t="s">
        <v>3068</v>
      </c>
      <c r="C804" s="767"/>
      <c r="H804" s="763"/>
    </row>
    <row r="805" spans="1:8">
      <c r="A805" s="764"/>
      <c r="B805" s="766" t="s">
        <v>4882</v>
      </c>
      <c r="C805" s="766"/>
      <c r="H805" s="763"/>
    </row>
    <row r="806" spans="1:8">
      <c r="A806" s="764"/>
      <c r="B806" s="767" t="s">
        <v>3264</v>
      </c>
      <c r="C806" s="767"/>
      <c r="D806" s="769" t="s">
        <v>302</v>
      </c>
      <c r="E806" s="863">
        <v>2</v>
      </c>
      <c r="G806" s="1196">
        <f>E806*F806</f>
        <v>0</v>
      </c>
      <c r="H806" s="763"/>
    </row>
    <row r="807" spans="1:8">
      <c r="A807" s="764"/>
      <c r="B807" s="767" t="s">
        <v>3069</v>
      </c>
      <c r="C807" s="767"/>
      <c r="D807" s="769" t="s">
        <v>302</v>
      </c>
      <c r="E807" s="863">
        <v>1</v>
      </c>
      <c r="G807" s="1196">
        <f>E807*F807</f>
        <v>0</v>
      </c>
      <c r="H807" s="763"/>
    </row>
    <row r="808" spans="1:8">
      <c r="A808" s="764"/>
      <c r="B808" s="767" t="s">
        <v>3070</v>
      </c>
      <c r="C808" s="767"/>
      <c r="D808" s="769" t="s">
        <v>302</v>
      </c>
      <c r="E808" s="863">
        <v>6</v>
      </c>
      <c r="G808" s="1196">
        <f>E808*F808</f>
        <v>0</v>
      </c>
      <c r="H808" s="763"/>
    </row>
    <row r="809" spans="1:8">
      <c r="A809" s="764"/>
      <c r="B809" s="767" t="s">
        <v>3071</v>
      </c>
      <c r="C809" s="767"/>
      <c r="D809" s="769" t="s">
        <v>302</v>
      </c>
      <c r="E809" s="863">
        <v>12</v>
      </c>
      <c r="G809" s="1196">
        <f>E809*F809</f>
        <v>0</v>
      </c>
      <c r="H809" s="763"/>
    </row>
    <row r="810" spans="1:8">
      <c r="A810" s="764"/>
      <c r="B810" s="767" t="s">
        <v>3265</v>
      </c>
      <c r="C810" s="767"/>
      <c r="D810" s="769" t="s">
        <v>302</v>
      </c>
      <c r="E810" s="863">
        <v>4</v>
      </c>
      <c r="G810" s="1196">
        <f>E810*F810</f>
        <v>0</v>
      </c>
      <c r="H810" s="763"/>
    </row>
    <row r="811" spans="1:8">
      <c r="A811" s="764"/>
      <c r="B811" s="766" t="s">
        <v>3061</v>
      </c>
      <c r="C811" s="766"/>
      <c r="H811" s="763"/>
    </row>
    <row r="812" spans="1:8">
      <c r="A812" s="764"/>
      <c r="B812" s="770"/>
      <c r="C812" s="771"/>
      <c r="H812" s="763"/>
    </row>
    <row r="813" spans="1:8">
      <c r="A813" s="764"/>
      <c r="B813" s="767"/>
      <c r="C813" s="767"/>
      <c r="H813" s="763"/>
    </row>
    <row r="814" spans="1:8">
      <c r="A814" s="759"/>
      <c r="B814" s="905"/>
      <c r="C814" s="905"/>
      <c r="H814" s="752"/>
    </row>
    <row r="815" spans="1:8">
      <c r="A815" s="759" t="s">
        <v>305</v>
      </c>
      <c r="B815" s="775" t="s">
        <v>4883</v>
      </c>
      <c r="C815" s="775"/>
      <c r="H815" s="752"/>
    </row>
    <row r="816" spans="1:8">
      <c r="A816" s="756"/>
      <c r="B816" s="775" t="s">
        <v>3073</v>
      </c>
      <c r="C816" s="775"/>
      <c r="H816" s="752"/>
    </row>
    <row r="817" spans="1:8">
      <c r="A817" s="756"/>
      <c r="B817" s="775" t="s">
        <v>3074</v>
      </c>
      <c r="C817" s="775"/>
      <c r="H817" s="752"/>
    </row>
    <row r="818" spans="1:8">
      <c r="A818" s="756"/>
      <c r="B818" s="775" t="s">
        <v>3075</v>
      </c>
      <c r="C818" s="775"/>
      <c r="H818" s="752"/>
    </row>
    <row r="819" spans="1:8">
      <c r="A819" s="756"/>
      <c r="B819" s="775" t="s">
        <v>3076</v>
      </c>
      <c r="C819" s="775"/>
      <c r="D819" s="1095" t="s">
        <v>302</v>
      </c>
      <c r="E819" s="799">
        <v>12</v>
      </c>
      <c r="G819" s="1196">
        <f t="shared" ref="G819:G824" si="10">E819*F819</f>
        <v>0</v>
      </c>
      <c r="H819" s="752"/>
    </row>
    <row r="820" spans="1:8">
      <c r="A820" s="756"/>
      <c r="B820" s="776" t="s">
        <v>3078</v>
      </c>
      <c r="C820" s="776"/>
      <c r="D820" s="1095" t="s">
        <v>302</v>
      </c>
      <c r="E820" s="799">
        <v>62</v>
      </c>
      <c r="G820" s="1196">
        <f t="shared" si="10"/>
        <v>0</v>
      </c>
      <c r="H820" s="752"/>
    </row>
    <row r="821" spans="1:8">
      <c r="A821" s="756"/>
      <c r="B821" s="776" t="s">
        <v>3079</v>
      </c>
      <c r="C821" s="776"/>
      <c r="D821" s="1095" t="s">
        <v>302</v>
      </c>
      <c r="E821" s="799">
        <v>19</v>
      </c>
      <c r="G821" s="1196">
        <f t="shared" si="10"/>
        <v>0</v>
      </c>
      <c r="H821" s="752"/>
    </row>
    <row r="822" spans="1:8">
      <c r="A822" s="756"/>
      <c r="B822" s="776" t="s">
        <v>3082</v>
      </c>
      <c r="C822" s="776"/>
      <c r="D822" s="1095" t="s">
        <v>302</v>
      </c>
      <c r="E822" s="799">
        <v>8</v>
      </c>
      <c r="G822" s="1196">
        <f t="shared" si="10"/>
        <v>0</v>
      </c>
      <c r="H822" s="752"/>
    </row>
    <row r="823" spans="1:8">
      <c r="A823" s="756"/>
      <c r="B823" s="776" t="s">
        <v>3266</v>
      </c>
      <c r="C823" s="776"/>
      <c r="D823" s="1095" t="s">
        <v>302</v>
      </c>
      <c r="E823" s="799">
        <v>2</v>
      </c>
      <c r="G823" s="1196">
        <f t="shared" si="10"/>
        <v>0</v>
      </c>
      <c r="H823" s="752"/>
    </row>
    <row r="824" spans="1:8">
      <c r="A824" s="756"/>
      <c r="B824" s="776" t="s">
        <v>3267</v>
      </c>
      <c r="C824" s="776"/>
      <c r="D824" s="1095" t="s">
        <v>302</v>
      </c>
      <c r="E824" s="799">
        <v>2</v>
      </c>
      <c r="G824" s="1196">
        <f t="shared" si="10"/>
        <v>0</v>
      </c>
      <c r="H824" s="752"/>
    </row>
    <row r="825" spans="1:8">
      <c r="A825" s="756"/>
      <c r="B825" s="777"/>
      <c r="C825" s="777"/>
      <c r="D825" s="1095"/>
      <c r="E825" s="799"/>
    </row>
    <row r="826" spans="1:8">
      <c r="A826" s="756"/>
      <c r="B826" s="778"/>
      <c r="C826" s="778"/>
      <c r="D826" s="1095"/>
      <c r="E826" s="799"/>
    </row>
    <row r="827" spans="1:8">
      <c r="A827" s="759" t="s">
        <v>1501</v>
      </c>
      <c r="B827" s="775" t="s">
        <v>4884</v>
      </c>
      <c r="C827" s="775"/>
      <c r="D827" s="1006"/>
      <c r="E827" s="900"/>
      <c r="F827" s="900"/>
    </row>
    <row r="828" spans="1:8">
      <c r="A828" s="756"/>
      <c r="B828" s="775" t="s">
        <v>4885</v>
      </c>
      <c r="C828" s="775"/>
      <c r="D828" s="1006"/>
      <c r="E828" s="900"/>
      <c r="F828" s="900"/>
    </row>
    <row r="829" spans="1:8" ht="14.25">
      <c r="A829" s="756"/>
      <c r="B829" s="775" t="s">
        <v>4886</v>
      </c>
      <c r="C829" s="775"/>
      <c r="D829" s="1006"/>
      <c r="E829" s="900"/>
      <c r="F829" s="900"/>
    </row>
    <row r="830" spans="1:8">
      <c r="A830" s="756"/>
      <c r="B830" s="775" t="s">
        <v>3084</v>
      </c>
      <c r="C830" s="775"/>
      <c r="D830" s="1006"/>
      <c r="E830" s="900"/>
      <c r="F830" s="900"/>
    </row>
    <row r="831" spans="1:8">
      <c r="A831" s="756"/>
      <c r="B831" s="775" t="s">
        <v>3085</v>
      </c>
      <c r="C831" s="775"/>
      <c r="D831" s="1006"/>
      <c r="E831" s="900"/>
      <c r="F831" s="900"/>
    </row>
    <row r="832" spans="1:8">
      <c r="A832" s="756"/>
      <c r="B832" s="779" t="s">
        <v>4887</v>
      </c>
      <c r="C832" s="779"/>
      <c r="D832" s="1006"/>
      <c r="E832" s="900"/>
      <c r="F832" s="900"/>
    </row>
    <row r="833" spans="1:8">
      <c r="A833" s="756"/>
      <c r="B833" s="779" t="s">
        <v>4888</v>
      </c>
      <c r="C833" s="779"/>
      <c r="D833" s="1006"/>
      <c r="E833" s="900"/>
      <c r="F833" s="900"/>
    </row>
    <row r="834" spans="1:8">
      <c r="A834" s="756"/>
      <c r="B834" s="780" t="s">
        <v>4889</v>
      </c>
      <c r="C834" s="780"/>
      <c r="D834" s="1095" t="s">
        <v>302</v>
      </c>
      <c r="E834" s="799">
        <v>2</v>
      </c>
      <c r="F834" s="900"/>
      <c r="G834" s="1196">
        <f>E834*F834</f>
        <v>0</v>
      </c>
    </row>
    <row r="835" spans="1:8">
      <c r="A835" s="756"/>
      <c r="B835" s="778"/>
      <c r="C835" s="778"/>
      <c r="D835" s="1041"/>
      <c r="E835" s="1098"/>
    </row>
    <row r="836" spans="1:8">
      <c r="A836" s="756"/>
      <c r="B836" s="778"/>
      <c r="C836" s="778"/>
      <c r="D836" s="1041"/>
      <c r="E836" s="1098"/>
      <c r="H836" s="752"/>
    </row>
    <row r="837" spans="1:8">
      <c r="A837" s="759" t="s">
        <v>1502</v>
      </c>
      <c r="B837" s="775" t="s">
        <v>3086</v>
      </c>
      <c r="C837" s="775"/>
      <c r="D837" s="1041"/>
      <c r="E837" s="1098"/>
      <c r="H837" s="752"/>
    </row>
    <row r="838" spans="1:8">
      <c r="A838" s="756"/>
      <c r="B838" s="779" t="s">
        <v>4890</v>
      </c>
      <c r="C838" s="779"/>
      <c r="D838" s="1092"/>
      <c r="E838" s="758"/>
      <c r="H838" s="752"/>
    </row>
    <row r="839" spans="1:8">
      <c r="A839" s="756"/>
      <c r="B839" s="780" t="s">
        <v>5011</v>
      </c>
      <c r="C839" s="780"/>
      <c r="D839" s="1095" t="s">
        <v>302</v>
      </c>
      <c r="E839" s="799">
        <v>105</v>
      </c>
      <c r="G839" s="1196">
        <f>E839*F839</f>
        <v>0</v>
      </c>
      <c r="H839" s="752"/>
    </row>
    <row r="840" spans="1:8">
      <c r="A840" s="756"/>
      <c r="B840" s="906"/>
      <c r="C840" s="906"/>
      <c r="F840" s="900"/>
      <c r="H840" s="752"/>
    </row>
    <row r="841" spans="1:8">
      <c r="A841" s="756"/>
      <c r="B841" s="906"/>
      <c r="C841" s="906"/>
      <c r="F841" s="900"/>
      <c r="H841" s="752"/>
    </row>
    <row r="842" spans="1:8">
      <c r="A842" s="759" t="s">
        <v>1506</v>
      </c>
      <c r="B842" s="779" t="s">
        <v>5012</v>
      </c>
      <c r="C842" s="779"/>
      <c r="H842" s="752"/>
    </row>
    <row r="843" spans="1:8">
      <c r="A843" s="756"/>
      <c r="B843" s="780" t="s">
        <v>5013</v>
      </c>
      <c r="C843" s="780"/>
      <c r="D843" s="1095" t="s">
        <v>302</v>
      </c>
      <c r="E843" s="799">
        <v>105</v>
      </c>
      <c r="G843" s="1196">
        <f>E843*F843</f>
        <v>0</v>
      </c>
      <c r="H843" s="752"/>
    </row>
    <row r="844" spans="1:8">
      <c r="A844" s="756"/>
      <c r="B844" s="780"/>
      <c r="C844" s="780"/>
      <c r="D844" s="1095"/>
      <c r="E844" s="799"/>
      <c r="H844" s="752"/>
    </row>
    <row r="845" spans="1:8">
      <c r="A845" s="756"/>
      <c r="B845" s="779"/>
      <c r="C845" s="779"/>
      <c r="D845" s="1095"/>
      <c r="E845" s="799"/>
      <c r="H845" s="752"/>
    </row>
    <row r="846" spans="1:8">
      <c r="A846" s="759" t="s">
        <v>979</v>
      </c>
      <c r="B846" s="775" t="s">
        <v>3087</v>
      </c>
      <c r="C846" s="775"/>
      <c r="D846" s="1095" t="s">
        <v>302</v>
      </c>
      <c r="E846" s="799">
        <v>105</v>
      </c>
      <c r="G846" s="1196">
        <f>E846*F846</f>
        <v>0</v>
      </c>
      <c r="H846" s="752"/>
    </row>
    <row r="847" spans="1:8">
      <c r="A847" s="756"/>
      <c r="B847" s="778"/>
      <c r="C847" s="778"/>
      <c r="D847" s="1041"/>
      <c r="E847" s="1098"/>
      <c r="H847" s="752"/>
    </row>
    <row r="848" spans="1:8">
      <c r="A848" s="756"/>
      <c r="B848" s="778"/>
      <c r="C848" s="778"/>
      <c r="D848" s="1041"/>
      <c r="E848" s="1098"/>
      <c r="H848" s="752"/>
    </row>
    <row r="849" spans="1:8">
      <c r="A849" s="759" t="s">
        <v>680</v>
      </c>
      <c r="B849" s="775" t="s">
        <v>3088</v>
      </c>
      <c r="C849" s="775"/>
      <c r="D849" s="1095" t="s">
        <v>302</v>
      </c>
      <c r="E849" s="799">
        <v>105</v>
      </c>
      <c r="G849" s="1196">
        <f>E849*F849</f>
        <v>0</v>
      </c>
      <c r="H849" s="752"/>
    </row>
    <row r="850" spans="1:8">
      <c r="A850" s="759"/>
      <c r="B850" s="777"/>
      <c r="C850" s="777"/>
      <c r="D850" s="1095"/>
      <c r="E850" s="799"/>
      <c r="H850" s="752"/>
    </row>
    <row r="851" spans="1:8">
      <c r="A851" s="759"/>
      <c r="B851" s="777"/>
      <c r="C851" s="777"/>
      <c r="D851" s="1095"/>
      <c r="E851" s="799"/>
      <c r="H851" s="752"/>
    </row>
    <row r="852" spans="1:8">
      <c r="A852" s="759" t="s">
        <v>681</v>
      </c>
      <c r="B852" s="766" t="s">
        <v>5014</v>
      </c>
      <c r="C852" s="766"/>
      <c r="D852" s="1095"/>
      <c r="E852" s="799"/>
      <c r="H852" s="752"/>
    </row>
    <row r="853" spans="1:8">
      <c r="A853" s="759"/>
      <c r="B853" s="766" t="s">
        <v>3089</v>
      </c>
      <c r="C853" s="766"/>
      <c r="D853" s="1095" t="s">
        <v>302</v>
      </c>
      <c r="E853" s="799">
        <v>105</v>
      </c>
      <c r="G853" s="1196">
        <f>E853*F853</f>
        <v>0</v>
      </c>
      <c r="H853" s="752"/>
    </row>
    <row r="854" spans="1:8">
      <c r="A854" s="759"/>
      <c r="B854" s="853"/>
      <c r="C854" s="853"/>
      <c r="D854" s="1092"/>
      <c r="E854" s="758"/>
      <c r="H854" s="752"/>
    </row>
    <row r="855" spans="1:8">
      <c r="A855" s="759"/>
      <c r="B855" s="853"/>
      <c r="C855" s="853"/>
      <c r="D855" s="1092"/>
      <c r="E855" s="758"/>
      <c r="H855" s="752"/>
    </row>
    <row r="856" spans="1:8">
      <c r="A856" s="759" t="s">
        <v>868</v>
      </c>
      <c r="B856" s="766" t="s">
        <v>4895</v>
      </c>
      <c r="C856" s="766"/>
      <c r="D856" s="1095"/>
      <c r="E856" s="799"/>
      <c r="H856" s="752"/>
    </row>
    <row r="857" spans="1:8">
      <c r="A857" s="759"/>
      <c r="B857" s="766" t="s">
        <v>3090</v>
      </c>
      <c r="C857" s="766"/>
      <c r="D857" s="1095" t="s">
        <v>302</v>
      </c>
      <c r="E857" s="799">
        <v>105</v>
      </c>
      <c r="G857" s="1196">
        <f>E857*F857</f>
        <v>0</v>
      </c>
      <c r="H857" s="752"/>
    </row>
    <row r="858" spans="1:8">
      <c r="A858" s="759"/>
      <c r="B858" s="777"/>
      <c r="C858" s="777"/>
      <c r="D858" s="1092"/>
      <c r="E858" s="758"/>
      <c r="H858" s="752"/>
    </row>
    <row r="859" spans="1:8">
      <c r="A859" s="756"/>
      <c r="B859" s="778"/>
      <c r="C859" s="778"/>
      <c r="D859" s="1041"/>
      <c r="E859" s="1098"/>
      <c r="H859" s="752"/>
    </row>
    <row r="860" spans="1:8">
      <c r="A860" s="759" t="s">
        <v>1338</v>
      </c>
      <c r="B860" s="775" t="s">
        <v>3091</v>
      </c>
      <c r="C860" s="775"/>
      <c r="D860" s="1041"/>
      <c r="E860" s="1098"/>
      <c r="H860" s="752"/>
    </row>
    <row r="861" spans="1:8" ht="15">
      <c r="A861" s="756"/>
      <c r="B861" s="775" t="s">
        <v>3092</v>
      </c>
      <c r="C861" s="775"/>
      <c r="D861" s="1097" t="s">
        <v>4830</v>
      </c>
      <c r="E861" s="799">
        <v>158</v>
      </c>
      <c r="G861" s="1196">
        <f>E861*F861</f>
        <v>0</v>
      </c>
    </row>
    <row r="862" spans="1:8">
      <c r="A862" s="756"/>
      <c r="B862" s="778"/>
      <c r="C862" s="778"/>
      <c r="D862" s="1041"/>
      <c r="E862" s="1098"/>
      <c r="H862" s="752"/>
    </row>
    <row r="863" spans="1:8">
      <c r="A863" s="756"/>
      <c r="B863" s="778"/>
      <c r="C863" s="778"/>
      <c r="D863" s="1041"/>
      <c r="E863" s="1098"/>
      <c r="H863" s="752"/>
    </row>
    <row r="864" spans="1:8">
      <c r="A864" s="759" t="s">
        <v>885</v>
      </c>
      <c r="B864" s="775" t="s">
        <v>4896</v>
      </c>
      <c r="C864" s="775"/>
      <c r="D864" s="785"/>
      <c r="E864" s="864"/>
      <c r="H864" s="752"/>
    </row>
    <row r="865" spans="1:8">
      <c r="A865" s="756"/>
      <c r="B865" s="775" t="s">
        <v>3093</v>
      </c>
      <c r="C865" s="775"/>
      <c r="D865" s="785"/>
      <c r="E865" s="864"/>
      <c r="H865" s="752"/>
    </row>
    <row r="866" spans="1:8">
      <c r="A866" s="756"/>
      <c r="B866" s="775" t="s">
        <v>4897</v>
      </c>
      <c r="C866" s="775"/>
      <c r="D866" s="785"/>
      <c r="E866" s="864"/>
      <c r="H866" s="752"/>
    </row>
    <row r="867" spans="1:8">
      <c r="A867" s="756"/>
      <c r="B867" s="775" t="s">
        <v>3094</v>
      </c>
      <c r="C867" s="775"/>
      <c r="D867" s="785"/>
      <c r="E867" s="864"/>
      <c r="H867" s="752"/>
    </row>
    <row r="868" spans="1:8">
      <c r="A868" s="756"/>
      <c r="B868" s="775" t="s">
        <v>3095</v>
      </c>
      <c r="C868" s="775"/>
      <c r="D868" s="769" t="s">
        <v>1132</v>
      </c>
      <c r="E868" s="863">
        <v>65</v>
      </c>
      <c r="G868" s="1196">
        <f t="shared" ref="G868:G874" si="11">E868*F868</f>
        <v>0</v>
      </c>
      <c r="H868" s="752"/>
    </row>
    <row r="869" spans="1:8">
      <c r="A869" s="756"/>
      <c r="B869" s="775" t="s">
        <v>3268</v>
      </c>
      <c r="C869" s="775"/>
      <c r="D869" s="769" t="s">
        <v>1132</v>
      </c>
      <c r="E869" s="863">
        <v>20</v>
      </c>
      <c r="G869" s="1196">
        <f t="shared" si="11"/>
        <v>0</v>
      </c>
      <c r="H869" s="752"/>
    </row>
    <row r="870" spans="1:8">
      <c r="A870" s="756"/>
      <c r="B870" s="775" t="s">
        <v>3096</v>
      </c>
      <c r="C870" s="775"/>
      <c r="D870" s="769" t="s">
        <v>1132</v>
      </c>
      <c r="E870" s="863">
        <v>10</v>
      </c>
      <c r="G870" s="1196">
        <f t="shared" si="11"/>
        <v>0</v>
      </c>
      <c r="H870" s="752"/>
    </row>
    <row r="871" spans="1:8">
      <c r="A871" s="756"/>
      <c r="B871" s="775" t="s">
        <v>3269</v>
      </c>
      <c r="C871" s="775"/>
      <c r="D871" s="769" t="s">
        <v>1132</v>
      </c>
      <c r="E871" s="863">
        <v>74</v>
      </c>
      <c r="G871" s="1196">
        <f t="shared" si="11"/>
        <v>0</v>
      </c>
      <c r="H871" s="752"/>
    </row>
    <row r="872" spans="1:8">
      <c r="A872" s="756"/>
      <c r="B872" s="775" t="s">
        <v>3270</v>
      </c>
      <c r="C872" s="775"/>
      <c r="D872" s="769" t="s">
        <v>1132</v>
      </c>
      <c r="E872" s="863">
        <v>90</v>
      </c>
      <c r="G872" s="1196">
        <f t="shared" si="11"/>
        <v>0</v>
      </c>
      <c r="H872" s="786"/>
    </row>
    <row r="873" spans="1:8">
      <c r="A873" s="756"/>
      <c r="B873" s="775" t="s">
        <v>3097</v>
      </c>
      <c r="C873" s="775"/>
      <c r="D873" s="769" t="s">
        <v>1132</v>
      </c>
      <c r="E873" s="863">
        <v>95</v>
      </c>
      <c r="G873" s="1196">
        <f t="shared" si="11"/>
        <v>0</v>
      </c>
      <c r="H873" s="787"/>
    </row>
    <row r="874" spans="1:8">
      <c r="A874" s="756"/>
      <c r="B874" s="775" t="s">
        <v>3098</v>
      </c>
      <c r="C874" s="775"/>
      <c r="D874" s="769" t="s">
        <v>1132</v>
      </c>
      <c r="E874" s="863">
        <v>80</v>
      </c>
      <c r="G874" s="1196">
        <f t="shared" si="11"/>
        <v>0</v>
      </c>
      <c r="H874" s="787"/>
    </row>
    <row r="875" spans="1:8">
      <c r="A875" s="756"/>
      <c r="B875" s="775"/>
      <c r="C875" s="775"/>
      <c r="H875" s="787"/>
    </row>
    <row r="876" spans="1:8">
      <c r="A876" s="756"/>
      <c r="B876" s="775"/>
      <c r="C876" s="775"/>
      <c r="H876" s="787"/>
    </row>
    <row r="877" spans="1:8">
      <c r="A877" s="759" t="s">
        <v>888</v>
      </c>
      <c r="B877" s="775" t="s">
        <v>4898</v>
      </c>
      <c r="C877" s="775"/>
      <c r="D877" s="785"/>
      <c r="E877" s="864"/>
      <c r="H877" s="752"/>
    </row>
    <row r="878" spans="1:8">
      <c r="A878" s="756"/>
      <c r="B878" s="775" t="s">
        <v>4899</v>
      </c>
      <c r="C878" s="775"/>
      <c r="H878" s="787"/>
    </row>
    <row r="879" spans="1:8">
      <c r="A879" s="756"/>
      <c r="B879" s="776" t="s">
        <v>3099</v>
      </c>
      <c r="C879" s="776"/>
      <c r="H879" s="787"/>
    </row>
    <row r="880" spans="1:8">
      <c r="A880" s="756"/>
      <c r="B880" s="776" t="s">
        <v>3100</v>
      </c>
      <c r="C880" s="776"/>
      <c r="H880" s="787"/>
    </row>
    <row r="881" spans="1:8">
      <c r="A881" s="756"/>
      <c r="B881" s="776" t="s">
        <v>4900</v>
      </c>
      <c r="C881" s="776"/>
      <c r="D881" s="1092"/>
      <c r="E881" s="758"/>
      <c r="H881" s="787"/>
    </row>
    <row r="882" spans="1:8">
      <c r="A882" s="756"/>
      <c r="B882" s="776" t="s">
        <v>3101</v>
      </c>
      <c r="C882" s="776"/>
      <c r="H882" s="787"/>
    </row>
    <row r="883" spans="1:8">
      <c r="A883" s="756"/>
      <c r="B883" s="776" t="s">
        <v>3102</v>
      </c>
      <c r="C883" s="776"/>
      <c r="H883" s="787"/>
    </row>
    <row r="884" spans="1:8">
      <c r="A884" s="756"/>
      <c r="B884" s="776" t="s">
        <v>3103</v>
      </c>
      <c r="C884" s="776"/>
      <c r="H884" s="787"/>
    </row>
    <row r="885" spans="1:8">
      <c r="A885" s="756"/>
      <c r="B885" s="776" t="s">
        <v>3104</v>
      </c>
      <c r="C885" s="776"/>
      <c r="H885" s="787"/>
    </row>
    <row r="886" spans="1:8">
      <c r="A886" s="756"/>
      <c r="B886" s="776" t="s">
        <v>3105</v>
      </c>
      <c r="C886" s="776"/>
      <c r="H886" s="787"/>
    </row>
    <row r="887" spans="1:8">
      <c r="A887" s="756"/>
      <c r="B887" s="776" t="s">
        <v>3106</v>
      </c>
      <c r="C887" s="776"/>
      <c r="H887" s="787"/>
    </row>
    <row r="888" spans="1:8">
      <c r="A888" s="756"/>
      <c r="B888" s="776" t="s">
        <v>3107</v>
      </c>
      <c r="C888" s="776"/>
      <c r="H888" s="787"/>
    </row>
    <row r="889" spans="1:8">
      <c r="A889" s="756"/>
      <c r="B889" s="779" t="s">
        <v>4901</v>
      </c>
      <c r="C889" s="779"/>
      <c r="H889" s="787"/>
    </row>
    <row r="890" spans="1:8">
      <c r="A890" s="756"/>
      <c r="B890" s="781" t="s">
        <v>3108</v>
      </c>
      <c r="C890" s="781"/>
      <c r="D890" s="1095" t="s">
        <v>302</v>
      </c>
      <c r="E890" s="799">
        <v>2</v>
      </c>
      <c r="G890" s="1196">
        <f>E890*F890</f>
        <v>0</v>
      </c>
      <c r="H890" s="787"/>
    </row>
    <row r="891" spans="1:8">
      <c r="A891" s="756"/>
      <c r="B891" s="781"/>
      <c r="C891" s="781"/>
      <c r="D891" s="1095"/>
      <c r="E891" s="799"/>
      <c r="H891" s="787"/>
    </row>
    <row r="892" spans="1:8">
      <c r="A892" s="756"/>
      <c r="B892" s="781"/>
      <c r="C892" s="781"/>
      <c r="D892" s="1095"/>
      <c r="E892" s="799"/>
      <c r="H892" s="787"/>
    </row>
    <row r="893" spans="1:8">
      <c r="A893" s="759" t="s">
        <v>422</v>
      </c>
      <c r="B893" s="775" t="s">
        <v>4898</v>
      </c>
      <c r="C893" s="775"/>
      <c r="D893" s="785"/>
      <c r="E893" s="864"/>
      <c r="H893" s="752"/>
    </row>
    <row r="894" spans="1:8">
      <c r="A894" s="756"/>
      <c r="B894" s="775" t="s">
        <v>5015</v>
      </c>
      <c r="C894" s="775"/>
      <c r="H894" s="787"/>
    </row>
    <row r="895" spans="1:8">
      <c r="A895" s="756"/>
      <c r="B895" s="776" t="s">
        <v>3271</v>
      </c>
      <c r="C895" s="776"/>
      <c r="H895" s="787"/>
    </row>
    <row r="896" spans="1:8">
      <c r="A896" s="756"/>
      <c r="B896" s="776" t="s">
        <v>3272</v>
      </c>
      <c r="C896" s="776"/>
      <c r="H896" s="787"/>
    </row>
    <row r="897" spans="1:8">
      <c r="A897" s="756"/>
      <c r="B897" s="776" t="s">
        <v>5016</v>
      </c>
      <c r="C897" s="776"/>
      <c r="D897" s="1092"/>
      <c r="E897" s="758"/>
      <c r="H897" s="787"/>
    </row>
    <row r="898" spans="1:8">
      <c r="A898" s="756"/>
      <c r="B898" s="776" t="s">
        <v>3273</v>
      </c>
      <c r="C898" s="776"/>
      <c r="H898" s="787"/>
    </row>
    <row r="899" spans="1:8">
      <c r="A899" s="756"/>
      <c r="B899" s="776" t="s">
        <v>3102</v>
      </c>
      <c r="C899" s="776"/>
      <c r="H899" s="787"/>
    </row>
    <row r="900" spans="1:8">
      <c r="A900" s="756"/>
      <c r="B900" s="776" t="s">
        <v>3274</v>
      </c>
      <c r="C900" s="776"/>
      <c r="H900" s="787"/>
    </row>
    <row r="901" spans="1:8">
      <c r="A901" s="756"/>
      <c r="B901" s="776" t="s">
        <v>3104</v>
      </c>
      <c r="C901" s="776"/>
      <c r="H901" s="787"/>
    </row>
    <row r="902" spans="1:8">
      <c r="A902" s="756"/>
      <c r="B902" s="776" t="s">
        <v>3105</v>
      </c>
      <c r="C902" s="776"/>
      <c r="H902" s="787"/>
    </row>
    <row r="903" spans="1:8">
      <c r="A903" s="756"/>
      <c r="B903" s="776" t="s">
        <v>3106</v>
      </c>
      <c r="C903" s="776"/>
      <c r="H903" s="787"/>
    </row>
    <row r="904" spans="1:8">
      <c r="A904" s="756"/>
      <c r="B904" s="776" t="s">
        <v>3107</v>
      </c>
      <c r="C904" s="776"/>
      <c r="H904" s="787"/>
    </row>
    <row r="905" spans="1:8">
      <c r="A905" s="756"/>
      <c r="B905" s="779" t="s">
        <v>4901</v>
      </c>
      <c r="C905" s="779"/>
      <c r="H905" s="787"/>
    </row>
    <row r="906" spans="1:8">
      <c r="A906" s="756"/>
      <c r="B906" s="781" t="s">
        <v>3275</v>
      </c>
      <c r="C906" s="781"/>
      <c r="D906" s="1095" t="s">
        <v>302</v>
      </c>
      <c r="E906" s="799">
        <v>2</v>
      </c>
      <c r="G906" s="1196">
        <f>E906*F906</f>
        <v>0</v>
      </c>
      <c r="H906" s="787"/>
    </row>
    <row r="907" spans="1:8">
      <c r="A907" s="756"/>
      <c r="B907" s="781"/>
      <c r="C907" s="781"/>
      <c r="D907" s="1095"/>
      <c r="E907" s="799"/>
      <c r="H907" s="787"/>
    </row>
    <row r="908" spans="1:8">
      <c r="A908" s="756"/>
      <c r="B908" s="781"/>
      <c r="C908" s="781"/>
      <c r="D908" s="1095"/>
      <c r="E908" s="799"/>
      <c r="H908" s="787"/>
    </row>
    <row r="909" spans="1:8">
      <c r="A909" s="759" t="s">
        <v>423</v>
      </c>
      <c r="B909" s="775" t="s">
        <v>3109</v>
      </c>
      <c r="C909" s="775"/>
      <c r="D909" s="1095" t="s">
        <v>302</v>
      </c>
      <c r="E909" s="799">
        <v>2</v>
      </c>
      <c r="G909" s="1196">
        <f>E909*F909</f>
        <v>0</v>
      </c>
      <c r="H909" s="752"/>
    </row>
    <row r="910" spans="1:8">
      <c r="A910" s="759"/>
      <c r="B910" s="775" t="s">
        <v>3276</v>
      </c>
      <c r="C910" s="775"/>
      <c r="D910" s="1095" t="s">
        <v>302</v>
      </c>
      <c r="E910" s="799">
        <v>2</v>
      </c>
      <c r="G910" s="1196">
        <f>E910*F910</f>
        <v>0</v>
      </c>
      <c r="H910" s="752"/>
    </row>
    <row r="911" spans="1:8">
      <c r="A911" s="756"/>
      <c r="B911" s="778"/>
      <c r="C911" s="778"/>
      <c r="D911" s="1041"/>
      <c r="E911" s="1098"/>
      <c r="H911" s="787"/>
    </row>
    <row r="912" spans="1:8">
      <c r="A912" s="756"/>
      <c r="B912" s="778"/>
      <c r="C912" s="778"/>
      <c r="D912" s="1041"/>
      <c r="E912" s="1098"/>
      <c r="H912" s="787"/>
    </row>
    <row r="913" spans="1:8">
      <c r="A913" s="759" t="s">
        <v>424</v>
      </c>
      <c r="B913" s="779" t="s">
        <v>4902</v>
      </c>
      <c r="C913" s="779"/>
      <c r="D913" s="1041"/>
      <c r="E913" s="1098"/>
      <c r="H913" s="787"/>
    </row>
    <row r="914" spans="1:8">
      <c r="A914" s="756"/>
      <c r="B914" s="779" t="s">
        <v>4903</v>
      </c>
      <c r="C914" s="779"/>
      <c r="D914" s="1095" t="s">
        <v>1132</v>
      </c>
      <c r="E914" s="799">
        <v>1665</v>
      </c>
      <c r="G914" s="1196">
        <f>E914*F914</f>
        <v>0</v>
      </c>
      <c r="H914" s="787"/>
    </row>
    <row r="915" spans="1:8">
      <c r="A915" s="756"/>
      <c r="B915" s="779"/>
      <c r="C915" s="779"/>
      <c r="D915" s="1095"/>
      <c r="E915" s="799"/>
      <c r="H915" s="787"/>
    </row>
    <row r="916" spans="1:8">
      <c r="A916" s="756"/>
      <c r="B916" s="779"/>
      <c r="C916" s="779"/>
      <c r="D916" s="1095"/>
      <c r="E916" s="799"/>
      <c r="H916" s="787"/>
    </row>
    <row r="917" spans="1:8" ht="51">
      <c r="A917" s="759" t="s">
        <v>3110</v>
      </c>
      <c r="B917" s="789" t="s">
        <v>3277</v>
      </c>
      <c r="C917" s="789"/>
      <c r="D917" s="1095" t="s">
        <v>302</v>
      </c>
      <c r="E917" s="799">
        <v>8</v>
      </c>
      <c r="G917" s="1196">
        <f>E917*F917</f>
        <v>0</v>
      </c>
      <c r="H917" s="787"/>
    </row>
    <row r="918" spans="1:8">
      <c r="A918" s="790"/>
      <c r="B918" s="907"/>
      <c r="C918" s="907"/>
      <c r="D918" s="785"/>
      <c r="E918" s="864"/>
      <c r="F918" s="864"/>
      <c r="G918" s="1204"/>
      <c r="H918" s="763"/>
    </row>
    <row r="919" spans="1:8">
      <c r="A919" s="793"/>
      <c r="B919" s="794"/>
      <c r="C919" s="794"/>
      <c r="D919" s="1099"/>
      <c r="E919" s="866"/>
      <c r="F919" s="866"/>
      <c r="H919" s="873"/>
    </row>
    <row r="920" spans="1:8">
      <c r="A920" s="796"/>
      <c r="B920" s="797" t="s">
        <v>564</v>
      </c>
      <c r="C920" s="797"/>
      <c r="D920" s="1100"/>
      <c r="E920" s="1101"/>
      <c r="F920" s="868"/>
      <c r="G920" s="1196">
        <f>SUM(G761:G919)</f>
        <v>0</v>
      </c>
      <c r="H920" s="795" t="s">
        <v>3111</v>
      </c>
    </row>
    <row r="921" spans="1:8">
      <c r="A921" s="818"/>
      <c r="B921" s="908"/>
      <c r="C921" s="908"/>
      <c r="D921" s="1108"/>
      <c r="E921" s="909"/>
      <c r="F921" s="909"/>
      <c r="G921" s="1205"/>
      <c r="H921" s="910"/>
    </row>
    <row r="922" spans="1:8">
      <c r="A922" s="1362" t="s">
        <v>3278</v>
      </c>
      <c r="B922" s="1362"/>
      <c r="C922" s="1362"/>
      <c r="D922" s="1362"/>
      <c r="E922" s="1362"/>
      <c r="F922" s="1362"/>
      <c r="G922" s="1362"/>
    </row>
    <row r="923" spans="1:8">
      <c r="A923" s="756"/>
      <c r="B923" s="911"/>
      <c r="C923" s="911"/>
      <c r="D923" s="1092"/>
      <c r="E923" s="758"/>
      <c r="F923" s="799"/>
      <c r="G923" s="1193"/>
    </row>
    <row r="924" spans="1:8">
      <c r="A924" s="756"/>
      <c r="B924" s="911"/>
      <c r="C924" s="911"/>
      <c r="D924" s="1092"/>
      <c r="E924" s="758"/>
      <c r="F924" s="799"/>
      <c r="G924" s="1193"/>
    </row>
    <row r="925" spans="1:8" ht="51">
      <c r="A925" s="798" t="s">
        <v>287</v>
      </c>
      <c r="B925" s="803" t="s">
        <v>5017</v>
      </c>
      <c r="C925" s="803"/>
      <c r="D925" s="1092"/>
      <c r="E925" s="758"/>
      <c r="F925" s="799"/>
      <c r="G925" s="1193"/>
    </row>
    <row r="926" spans="1:8" ht="165.75">
      <c r="A926" s="798"/>
      <c r="B926" s="884" t="s">
        <v>3279</v>
      </c>
      <c r="C926" s="884"/>
      <c r="D926" s="1104"/>
      <c r="E926" s="800"/>
      <c r="F926" s="799"/>
      <c r="G926" s="1193"/>
    </row>
    <row r="927" spans="1:8">
      <c r="A927" s="798"/>
      <c r="B927" s="764" t="s">
        <v>4907</v>
      </c>
      <c r="C927" s="764"/>
      <c r="D927" s="1104"/>
      <c r="E927" s="800"/>
      <c r="F927" s="799"/>
      <c r="G927" s="1193"/>
    </row>
    <row r="928" spans="1:8">
      <c r="A928" s="798"/>
      <c r="B928" s="806" t="s">
        <v>3280</v>
      </c>
      <c r="C928" s="806"/>
      <c r="D928" s="1104" t="s">
        <v>302</v>
      </c>
      <c r="E928" s="800">
        <v>2</v>
      </c>
      <c r="F928" s="799"/>
      <c r="G928" s="1193">
        <f>E928*F928</f>
        <v>0</v>
      </c>
    </row>
    <row r="929" spans="1:7">
      <c r="A929" s="798"/>
      <c r="B929" s="807" t="s">
        <v>3115</v>
      </c>
      <c r="C929" s="807"/>
      <c r="D929" s="1104"/>
      <c r="E929" s="800"/>
      <c r="F929" s="799"/>
      <c r="G929" s="1193"/>
    </row>
    <row r="930" spans="1:7">
      <c r="A930" s="798"/>
      <c r="B930" s="808"/>
      <c r="C930" s="808"/>
      <c r="D930" s="1104"/>
      <c r="E930" s="800"/>
      <c r="F930" s="799"/>
      <c r="G930" s="1193"/>
    </row>
    <row r="931" spans="1:7">
      <c r="A931" s="798"/>
      <c r="B931" s="808"/>
      <c r="C931" s="808"/>
      <c r="D931" s="1104"/>
      <c r="E931" s="800"/>
      <c r="F931" s="799"/>
      <c r="G931" s="1193"/>
    </row>
    <row r="932" spans="1:7" ht="38.25">
      <c r="A932" s="798" t="s">
        <v>290</v>
      </c>
      <c r="B932" s="803" t="s">
        <v>4906</v>
      </c>
      <c r="C932" s="803"/>
      <c r="D932" s="1092"/>
      <c r="E932" s="758"/>
      <c r="F932" s="799"/>
      <c r="G932" s="1193"/>
    </row>
    <row r="933" spans="1:7" ht="165.75">
      <c r="A933" s="798"/>
      <c r="B933" s="881" t="s">
        <v>3281</v>
      </c>
      <c r="C933" s="881"/>
      <c r="D933" s="1092"/>
      <c r="E933" s="758"/>
      <c r="F933" s="799"/>
      <c r="G933" s="1193"/>
    </row>
    <row r="934" spans="1:7">
      <c r="A934" s="798"/>
      <c r="B934" s="764" t="s">
        <v>4907</v>
      </c>
      <c r="C934" s="764"/>
      <c r="D934" s="1104"/>
      <c r="E934" s="800"/>
      <c r="F934" s="799"/>
      <c r="G934" s="1193"/>
    </row>
    <row r="935" spans="1:7">
      <c r="A935" s="798"/>
      <c r="B935" s="806" t="s">
        <v>3282</v>
      </c>
      <c r="C935" s="806"/>
      <c r="D935" s="1104" t="s">
        <v>302</v>
      </c>
      <c r="E935" s="800">
        <v>1</v>
      </c>
      <c r="F935" s="799"/>
      <c r="G935" s="1193">
        <f>E935*F935</f>
        <v>0</v>
      </c>
    </row>
    <row r="936" spans="1:7">
      <c r="A936" s="798"/>
      <c r="B936" s="807" t="s">
        <v>3115</v>
      </c>
      <c r="C936" s="807"/>
      <c r="D936" s="1104"/>
      <c r="E936" s="800"/>
      <c r="F936" s="799"/>
      <c r="G936" s="1193"/>
    </row>
    <row r="937" spans="1:7">
      <c r="A937" s="798"/>
      <c r="B937" s="808"/>
      <c r="C937" s="808"/>
      <c r="D937" s="1104"/>
      <c r="E937" s="800"/>
      <c r="F937" s="799"/>
      <c r="G937" s="1193"/>
    </row>
    <row r="938" spans="1:7">
      <c r="A938" s="798"/>
      <c r="B938" s="808"/>
      <c r="C938" s="808"/>
      <c r="D938" s="1104"/>
      <c r="E938" s="800"/>
      <c r="F938" s="799"/>
      <c r="G938" s="1193"/>
    </row>
    <row r="939" spans="1:7" ht="25.5">
      <c r="A939" s="798" t="s">
        <v>300</v>
      </c>
      <c r="B939" s="803" t="s">
        <v>4908</v>
      </c>
      <c r="C939" s="803"/>
      <c r="D939" s="1092"/>
      <c r="E939" s="758"/>
      <c r="F939" s="799"/>
      <c r="G939" s="1193"/>
    </row>
    <row r="940" spans="1:7" ht="127.5">
      <c r="A940" s="756"/>
      <c r="B940" s="809" t="s">
        <v>3116</v>
      </c>
      <c r="C940" s="809"/>
      <c r="D940" s="1092"/>
      <c r="E940" s="758"/>
      <c r="F940" s="799"/>
      <c r="G940" s="1193"/>
    </row>
    <row r="941" spans="1:7">
      <c r="A941" s="756"/>
      <c r="B941" s="810" t="s">
        <v>3117</v>
      </c>
      <c r="C941" s="810"/>
      <c r="D941" s="1104"/>
      <c r="E941" s="800"/>
      <c r="F941" s="799"/>
      <c r="G941" s="1193"/>
    </row>
    <row r="942" spans="1:7">
      <c r="A942" s="756"/>
      <c r="B942" s="811" t="s">
        <v>3118</v>
      </c>
      <c r="C942" s="811"/>
      <c r="D942" s="1104" t="s">
        <v>302</v>
      </c>
      <c r="E942" s="800">
        <v>3</v>
      </c>
      <c r="F942" s="799"/>
      <c r="G942" s="1193">
        <f>E942*F942</f>
        <v>0</v>
      </c>
    </row>
    <row r="943" spans="1:7">
      <c r="A943" s="756"/>
      <c r="B943" s="812" t="s">
        <v>3115</v>
      </c>
      <c r="C943" s="812"/>
      <c r="D943" s="1104"/>
      <c r="E943" s="800"/>
      <c r="F943" s="799"/>
      <c r="G943" s="1193"/>
    </row>
    <row r="944" spans="1:7">
      <c r="A944" s="756"/>
      <c r="B944" s="813"/>
      <c r="C944" s="813"/>
      <c r="D944" s="1104"/>
      <c r="E944" s="800"/>
      <c r="F944" s="799"/>
      <c r="G944" s="1193"/>
    </row>
    <row r="945" spans="1:7">
      <c r="A945" s="756"/>
      <c r="B945" s="813"/>
      <c r="C945" s="813"/>
      <c r="D945" s="1104"/>
      <c r="E945" s="800"/>
      <c r="F945" s="799"/>
      <c r="G945" s="1193"/>
    </row>
    <row r="946" spans="1:7" ht="25.5">
      <c r="A946" s="798" t="s">
        <v>301</v>
      </c>
      <c r="B946" s="813" t="s">
        <v>5018</v>
      </c>
      <c r="C946" s="813"/>
      <c r="D946" s="1106"/>
      <c r="E946" s="758"/>
      <c r="F946" s="799"/>
      <c r="G946" s="1193"/>
    </row>
    <row r="947" spans="1:7">
      <c r="A947" s="756"/>
      <c r="B947" s="813" t="s">
        <v>3283</v>
      </c>
      <c r="C947" s="813"/>
      <c r="D947" s="1106"/>
      <c r="E947" s="758"/>
      <c r="F947" s="799"/>
      <c r="G947" s="1193"/>
    </row>
    <row r="948" spans="1:7">
      <c r="A948" s="756"/>
      <c r="B948" s="813" t="s">
        <v>3284</v>
      </c>
      <c r="C948" s="813"/>
      <c r="D948" s="1106"/>
      <c r="E948" s="758"/>
      <c r="F948" s="799"/>
      <c r="G948" s="1193"/>
    </row>
    <row r="949" spans="1:7">
      <c r="A949" s="756"/>
      <c r="B949" s="813" t="s">
        <v>3285</v>
      </c>
      <c r="C949" s="813"/>
      <c r="D949" s="1106"/>
      <c r="E949" s="758"/>
      <c r="F949" s="799"/>
      <c r="G949" s="1193"/>
    </row>
    <row r="950" spans="1:7">
      <c r="A950" s="756"/>
      <c r="B950" s="813" t="s">
        <v>5019</v>
      </c>
      <c r="C950" s="813"/>
      <c r="D950" s="1106"/>
      <c r="E950" s="758"/>
      <c r="F950" s="799"/>
      <c r="G950" s="1193"/>
    </row>
    <row r="951" spans="1:7">
      <c r="A951" s="756"/>
      <c r="B951" s="814" t="s">
        <v>5020</v>
      </c>
      <c r="C951" s="814"/>
      <c r="D951" s="1106" t="s">
        <v>302</v>
      </c>
      <c r="E951" s="800">
        <v>4</v>
      </c>
      <c r="F951" s="799"/>
      <c r="G951" s="1193">
        <f>E951*F951</f>
        <v>0</v>
      </c>
    </row>
    <row r="952" spans="1:7">
      <c r="A952" s="756"/>
      <c r="B952" s="812" t="s">
        <v>3115</v>
      </c>
      <c r="C952" s="812"/>
      <c r="D952" s="1106"/>
      <c r="E952" s="758"/>
      <c r="F952" s="799"/>
      <c r="G952" s="1193"/>
    </row>
    <row r="953" spans="1:7">
      <c r="A953" s="756"/>
      <c r="B953" s="813"/>
      <c r="C953" s="813"/>
      <c r="D953" s="1104"/>
      <c r="E953" s="800"/>
      <c r="F953" s="799"/>
      <c r="G953" s="1193"/>
    </row>
    <row r="954" spans="1:7">
      <c r="A954" s="756"/>
      <c r="B954" s="912"/>
      <c r="C954" s="912"/>
      <c r="D954" s="1092"/>
      <c r="E954" s="758"/>
      <c r="F954" s="799"/>
      <c r="G954" s="1193"/>
    </row>
    <row r="955" spans="1:7" ht="51">
      <c r="A955" s="798" t="s">
        <v>305</v>
      </c>
      <c r="B955" s="813" t="s">
        <v>5021</v>
      </c>
      <c r="C955" s="813"/>
      <c r="D955" s="1092"/>
      <c r="E955" s="758"/>
      <c r="F955" s="799"/>
      <c r="G955" s="1193"/>
    </row>
    <row r="956" spans="1:7">
      <c r="A956" s="798"/>
      <c r="B956" s="813" t="s">
        <v>3286</v>
      </c>
      <c r="C956" s="813"/>
      <c r="D956" s="1092"/>
      <c r="E956" s="758"/>
      <c r="F956" s="799"/>
      <c r="G956" s="1193"/>
    </row>
    <row r="957" spans="1:7">
      <c r="A957" s="798"/>
      <c r="B957" s="813" t="s">
        <v>3287</v>
      </c>
      <c r="C957" s="813"/>
      <c r="D957" s="1092"/>
      <c r="E957" s="758"/>
      <c r="F957" s="799"/>
      <c r="G957" s="1193"/>
    </row>
    <row r="958" spans="1:7">
      <c r="A958" s="798"/>
      <c r="B958" s="813" t="s">
        <v>5022</v>
      </c>
      <c r="C958" s="813"/>
      <c r="D958" s="1106"/>
      <c r="E958" s="758"/>
      <c r="F958" s="799"/>
      <c r="G958" s="1193"/>
    </row>
    <row r="959" spans="1:7">
      <c r="A959" s="798"/>
      <c r="B959" s="813" t="s">
        <v>5023</v>
      </c>
      <c r="C959" s="813"/>
      <c r="D959" s="1106" t="s">
        <v>302</v>
      </c>
      <c r="E959" s="800">
        <v>4</v>
      </c>
      <c r="F959" s="799"/>
      <c r="G959" s="1193">
        <f>E959*F959</f>
        <v>0</v>
      </c>
    </row>
    <row r="960" spans="1:7">
      <c r="A960" s="798"/>
      <c r="B960" s="812" t="s">
        <v>3115</v>
      </c>
      <c r="C960" s="812"/>
      <c r="D960" s="1092"/>
      <c r="E960" s="758"/>
      <c r="F960" s="799"/>
      <c r="G960" s="1193"/>
    </row>
    <row r="961" spans="1:7">
      <c r="A961" s="798"/>
      <c r="B961" s="813"/>
      <c r="C961" s="813"/>
      <c r="D961" s="1106"/>
      <c r="E961" s="800"/>
      <c r="F961" s="799"/>
      <c r="G961" s="1193"/>
    </row>
    <row r="962" spans="1:7">
      <c r="A962" s="798"/>
      <c r="B962" s="813"/>
      <c r="C962" s="813"/>
      <c r="D962" s="1106"/>
      <c r="E962" s="800"/>
      <c r="F962" s="799"/>
      <c r="G962" s="1193"/>
    </row>
    <row r="963" spans="1:7" ht="51">
      <c r="A963" s="798" t="s">
        <v>1501</v>
      </c>
      <c r="B963" s="813" t="s">
        <v>5024</v>
      </c>
      <c r="C963" s="813"/>
      <c r="D963" s="1092"/>
      <c r="E963" s="758"/>
      <c r="F963" s="799"/>
      <c r="G963" s="1193"/>
    </row>
    <row r="964" spans="1:7">
      <c r="A964" s="798"/>
      <c r="B964" s="813" t="s">
        <v>3288</v>
      </c>
      <c r="C964" s="813"/>
      <c r="D964" s="1092"/>
      <c r="E964" s="758"/>
      <c r="F964" s="799"/>
      <c r="G964" s="1193"/>
    </row>
    <row r="965" spans="1:7">
      <c r="A965" s="798"/>
      <c r="B965" s="813" t="s">
        <v>3289</v>
      </c>
      <c r="C965" s="813"/>
      <c r="D965" s="1092"/>
      <c r="E965" s="758"/>
      <c r="F965" s="799"/>
      <c r="G965" s="1193"/>
    </row>
    <row r="966" spans="1:7">
      <c r="A966" s="798"/>
      <c r="B966" s="813" t="s">
        <v>5022</v>
      </c>
      <c r="C966" s="813"/>
      <c r="D966" s="1106"/>
      <c r="E966" s="758"/>
      <c r="F966" s="799"/>
      <c r="G966" s="1193"/>
    </row>
    <row r="967" spans="1:7">
      <c r="A967" s="798"/>
      <c r="B967" s="813" t="s">
        <v>5025</v>
      </c>
      <c r="C967" s="813"/>
      <c r="D967" s="1106" t="s">
        <v>302</v>
      </c>
      <c r="E967" s="800">
        <v>1</v>
      </c>
      <c r="F967" s="799"/>
      <c r="G967" s="1193">
        <f>E967*F967</f>
        <v>0</v>
      </c>
    </row>
    <row r="968" spans="1:7">
      <c r="A968" s="798"/>
      <c r="B968" s="812" t="s">
        <v>3115</v>
      </c>
      <c r="C968" s="812"/>
      <c r="D968" s="1092"/>
      <c r="E968" s="758"/>
      <c r="F968" s="799"/>
      <c r="G968" s="1193"/>
    </row>
    <row r="969" spans="1:7">
      <c r="A969" s="798"/>
      <c r="B969" s="813"/>
      <c r="C969" s="813"/>
      <c r="D969" s="1106"/>
      <c r="E969" s="800"/>
      <c r="F969" s="799"/>
      <c r="G969" s="1193"/>
    </row>
    <row r="970" spans="1:7">
      <c r="A970" s="798"/>
      <c r="B970" s="813"/>
      <c r="C970" s="813"/>
      <c r="D970" s="1106"/>
      <c r="E970" s="800"/>
      <c r="F970" s="799"/>
      <c r="G970" s="1193"/>
    </row>
    <row r="971" spans="1:7" ht="51">
      <c r="A971" s="798" t="s">
        <v>1502</v>
      </c>
      <c r="B971" s="913" t="s">
        <v>5026</v>
      </c>
      <c r="C971" s="913"/>
      <c r="D971" s="1092"/>
      <c r="E971" s="758"/>
      <c r="F971" s="799"/>
      <c r="G971" s="1193"/>
    </row>
    <row r="972" spans="1:7">
      <c r="A972" s="798"/>
      <c r="B972" s="844" t="s">
        <v>4949</v>
      </c>
      <c r="C972" s="844"/>
      <c r="D972" s="1106"/>
      <c r="E972" s="800"/>
      <c r="F972" s="799"/>
      <c r="G972" s="1193"/>
    </row>
    <row r="973" spans="1:7">
      <c r="A973" s="798"/>
      <c r="B973" s="914" t="s">
        <v>5027</v>
      </c>
      <c r="C973" s="914"/>
      <c r="D973" s="1106" t="s">
        <v>302</v>
      </c>
      <c r="E973" s="800">
        <v>4</v>
      </c>
      <c r="F973" s="799"/>
      <c r="G973" s="1193">
        <f>E973*F973</f>
        <v>0</v>
      </c>
    </row>
    <row r="974" spans="1:7">
      <c r="A974" s="798"/>
      <c r="B974" s="914" t="s">
        <v>5028</v>
      </c>
      <c r="C974" s="914"/>
      <c r="D974" s="1106" t="s">
        <v>302</v>
      </c>
      <c r="E974" s="800">
        <v>8</v>
      </c>
      <c r="F974" s="799"/>
      <c r="G974" s="1193">
        <f>E974*F974</f>
        <v>0</v>
      </c>
    </row>
    <row r="975" spans="1:7">
      <c r="A975" s="798"/>
      <c r="B975" s="812" t="s">
        <v>3115</v>
      </c>
      <c r="C975" s="812"/>
      <c r="D975" s="1104"/>
      <c r="E975" s="800"/>
      <c r="F975" s="799"/>
      <c r="G975" s="1193"/>
    </row>
    <row r="976" spans="1:7">
      <c r="A976" s="798"/>
      <c r="B976" s="813"/>
      <c r="C976" s="813"/>
      <c r="D976" s="1104"/>
      <c r="E976" s="800"/>
      <c r="F976" s="799"/>
      <c r="G976" s="1193"/>
    </row>
    <row r="977" spans="1:7">
      <c r="A977" s="798"/>
      <c r="B977" s="911"/>
      <c r="C977" s="911"/>
      <c r="D977" s="1092"/>
      <c r="E977" s="758"/>
      <c r="F977" s="799"/>
      <c r="G977" s="1193"/>
    </row>
    <row r="978" spans="1:7" ht="63.75">
      <c r="A978" s="798" t="s">
        <v>1506</v>
      </c>
      <c r="B978" s="915" t="s">
        <v>5029</v>
      </c>
      <c r="C978" s="915"/>
      <c r="D978" s="1104"/>
      <c r="E978" s="800"/>
      <c r="F978" s="799"/>
      <c r="G978" s="1193"/>
    </row>
    <row r="979" spans="1:7">
      <c r="A979" s="798"/>
      <c r="B979" s="844" t="s">
        <v>4949</v>
      </c>
      <c r="C979" s="844"/>
      <c r="D979" s="1106"/>
      <c r="E979" s="800"/>
      <c r="F979" s="799"/>
      <c r="G979" s="1193"/>
    </row>
    <row r="980" spans="1:7">
      <c r="A980" s="798"/>
      <c r="B980" s="845" t="s">
        <v>5030</v>
      </c>
      <c r="C980" s="845"/>
      <c r="D980" s="1106" t="s">
        <v>302</v>
      </c>
      <c r="E980" s="800">
        <v>12</v>
      </c>
      <c r="F980" s="799"/>
      <c r="G980" s="1193">
        <f>E980*F980</f>
        <v>0</v>
      </c>
    </row>
    <row r="981" spans="1:7">
      <c r="A981" s="798"/>
      <c r="B981" s="812" t="s">
        <v>3115</v>
      </c>
      <c r="C981" s="812"/>
      <c r="D981" s="1106"/>
      <c r="E981" s="800"/>
      <c r="F981" s="799"/>
      <c r="G981" s="1193"/>
    </row>
    <row r="982" spans="1:7">
      <c r="A982" s="798"/>
      <c r="B982" s="813"/>
      <c r="C982" s="813"/>
      <c r="D982" s="1106"/>
      <c r="E982" s="800"/>
      <c r="F982" s="799"/>
      <c r="G982" s="1193"/>
    </row>
    <row r="983" spans="1:7">
      <c r="A983" s="798"/>
      <c r="B983" s="813"/>
      <c r="C983" s="813"/>
      <c r="D983" s="1106"/>
      <c r="E983" s="800"/>
      <c r="F983" s="799"/>
      <c r="G983" s="1193"/>
    </row>
    <row r="984" spans="1:7" ht="51">
      <c r="A984" s="798" t="s">
        <v>979</v>
      </c>
      <c r="B984" s="801" t="s">
        <v>5031</v>
      </c>
      <c r="C984" s="801"/>
      <c r="D984" s="1106"/>
      <c r="E984" s="758"/>
      <c r="F984" s="799"/>
      <c r="G984" s="1193"/>
    </row>
    <row r="985" spans="1:7">
      <c r="A985" s="798"/>
      <c r="B985" s="813" t="s">
        <v>5022</v>
      </c>
      <c r="C985" s="813"/>
      <c r="D985" s="1106"/>
      <c r="E985" s="758"/>
      <c r="F985" s="799"/>
      <c r="G985" s="1193"/>
    </row>
    <row r="986" spans="1:7">
      <c r="A986" s="798"/>
      <c r="B986" s="813" t="s">
        <v>5032</v>
      </c>
      <c r="C986" s="813"/>
      <c r="D986" s="1106" t="s">
        <v>302</v>
      </c>
      <c r="E986" s="800">
        <v>20</v>
      </c>
      <c r="F986" s="799"/>
      <c r="G986" s="1193">
        <f>E986*F986</f>
        <v>0</v>
      </c>
    </row>
    <row r="987" spans="1:7">
      <c r="A987" s="798"/>
      <c r="B987" s="813" t="s">
        <v>5033</v>
      </c>
      <c r="C987" s="813"/>
      <c r="D987" s="1106" t="s">
        <v>302</v>
      </c>
      <c r="E987" s="800">
        <v>4</v>
      </c>
      <c r="F987" s="799"/>
      <c r="G987" s="1193">
        <f>E987*F987</f>
        <v>0</v>
      </c>
    </row>
    <row r="988" spans="1:7">
      <c r="A988" s="798"/>
      <c r="B988" s="812" t="s">
        <v>3115</v>
      </c>
      <c r="C988" s="812"/>
      <c r="D988" s="1106"/>
      <c r="E988" s="758"/>
      <c r="F988" s="799"/>
      <c r="G988" s="1193"/>
    </row>
    <row r="989" spans="1:7">
      <c r="A989" s="756"/>
      <c r="B989" s="813"/>
      <c r="C989" s="813"/>
      <c r="D989" s="1106"/>
      <c r="E989" s="800"/>
      <c r="F989" s="799"/>
      <c r="G989" s="1193"/>
    </row>
    <row r="990" spans="1:7">
      <c r="A990" s="756"/>
      <c r="B990" s="911"/>
      <c r="C990" s="911"/>
      <c r="D990" s="1092"/>
      <c r="E990" s="758"/>
      <c r="F990" s="799"/>
      <c r="G990" s="1193"/>
    </row>
    <row r="991" spans="1:7" ht="63.75">
      <c r="A991" s="798" t="s">
        <v>680</v>
      </c>
      <c r="B991" s="857" t="s">
        <v>5034</v>
      </c>
      <c r="C991" s="857"/>
      <c r="D991" s="1104"/>
      <c r="E991" s="800"/>
      <c r="F991" s="799"/>
      <c r="G991" s="1193"/>
    </row>
    <row r="992" spans="1:7">
      <c r="A992" s="756"/>
      <c r="B992" s="844" t="s">
        <v>4949</v>
      </c>
      <c r="C992" s="844"/>
      <c r="D992" s="1106"/>
      <c r="E992" s="800"/>
      <c r="F992" s="799"/>
      <c r="G992" s="1193"/>
    </row>
    <row r="993" spans="1:7">
      <c r="A993" s="756"/>
      <c r="B993" s="845" t="s">
        <v>5035</v>
      </c>
      <c r="C993" s="845"/>
      <c r="D993" s="1106" t="s">
        <v>302</v>
      </c>
      <c r="E993" s="800">
        <v>4</v>
      </c>
      <c r="F993" s="799"/>
      <c r="G993" s="1193">
        <f>E993*F993</f>
        <v>0</v>
      </c>
    </row>
    <row r="994" spans="1:7">
      <c r="A994" s="756"/>
      <c r="B994" s="812" t="s">
        <v>3115</v>
      </c>
      <c r="C994" s="812"/>
      <c r="D994" s="1106"/>
      <c r="E994" s="800"/>
      <c r="F994" s="799"/>
      <c r="G994" s="1193"/>
    </row>
    <row r="995" spans="1:7">
      <c r="A995" s="756"/>
      <c r="B995" s="813"/>
      <c r="C995" s="813"/>
      <c r="D995" s="1106"/>
      <c r="E995" s="800"/>
      <c r="F995" s="799"/>
      <c r="G995" s="1193"/>
    </row>
    <row r="996" spans="1:7">
      <c r="A996" s="756"/>
      <c r="B996" s="813"/>
      <c r="C996" s="813"/>
      <c r="D996" s="1106"/>
      <c r="E996" s="800"/>
      <c r="F996" s="799"/>
      <c r="G996" s="1193"/>
    </row>
    <row r="997" spans="1:7" ht="63.75">
      <c r="A997" s="798" t="s">
        <v>681</v>
      </c>
      <c r="B997" s="858" t="s">
        <v>5036</v>
      </c>
      <c r="C997" s="858"/>
      <c r="D997" s="1092"/>
      <c r="E997" s="758"/>
      <c r="F997" s="799"/>
      <c r="G997" s="1193"/>
    </row>
    <row r="998" spans="1:7">
      <c r="A998" s="756"/>
      <c r="B998" s="844" t="s">
        <v>5037</v>
      </c>
      <c r="C998" s="844"/>
      <c r="D998" s="1106"/>
      <c r="E998" s="758"/>
      <c r="F998" s="799"/>
      <c r="G998" s="1193"/>
    </row>
    <row r="999" spans="1:7">
      <c r="A999" s="756"/>
      <c r="B999" s="845" t="s">
        <v>5038</v>
      </c>
      <c r="C999" s="845"/>
      <c r="D999" s="1106" t="s">
        <v>302</v>
      </c>
      <c r="E999" s="800">
        <v>2</v>
      </c>
      <c r="F999" s="799"/>
      <c r="G999" s="1193">
        <f>E999*F999</f>
        <v>0</v>
      </c>
    </row>
    <row r="1000" spans="1:7">
      <c r="A1000" s="756"/>
      <c r="B1000" s="812" t="s">
        <v>3115</v>
      </c>
      <c r="C1000" s="812"/>
      <c r="D1000" s="1106"/>
      <c r="E1000" s="758"/>
      <c r="F1000" s="799"/>
      <c r="G1000" s="1193"/>
    </row>
    <row r="1001" spans="1:7">
      <c r="A1001" s="756"/>
      <c r="B1001" s="813"/>
      <c r="C1001" s="813"/>
      <c r="D1001" s="1106"/>
      <c r="E1001" s="800"/>
      <c r="F1001" s="799"/>
      <c r="G1001" s="1193"/>
    </row>
    <row r="1002" spans="1:7">
      <c r="A1002" s="756"/>
      <c r="B1002" s="916"/>
      <c r="C1002" s="916"/>
      <c r="D1002" s="1109"/>
      <c r="E1002" s="758"/>
      <c r="F1002" s="799"/>
      <c r="G1002" s="1193"/>
    </row>
    <row r="1003" spans="1:7">
      <c r="A1003" s="798" t="s">
        <v>868</v>
      </c>
      <c r="B1003" s="858" t="s">
        <v>5039</v>
      </c>
      <c r="C1003" s="858"/>
      <c r="D1003" s="1104"/>
      <c r="E1003" s="800"/>
      <c r="F1003" s="799"/>
      <c r="G1003" s="1193"/>
    </row>
    <row r="1004" spans="1:7">
      <c r="A1004" s="798"/>
      <c r="B1004" s="856" t="s">
        <v>3290</v>
      </c>
      <c r="C1004" s="856"/>
      <c r="D1004" s="1104" t="s">
        <v>1132</v>
      </c>
      <c r="E1004" s="800">
        <v>28</v>
      </c>
      <c r="F1004" s="799"/>
      <c r="G1004" s="1193">
        <f t="shared" ref="G1004:G1016" si="12">E1004*F1004</f>
        <v>0</v>
      </c>
    </row>
    <row r="1005" spans="1:7">
      <c r="A1005" s="798"/>
      <c r="B1005" s="856" t="s">
        <v>3291</v>
      </c>
      <c r="C1005" s="856"/>
      <c r="D1005" s="1104" t="s">
        <v>1132</v>
      </c>
      <c r="E1005" s="800">
        <v>25</v>
      </c>
      <c r="F1005" s="799"/>
      <c r="G1005" s="1193">
        <f t="shared" si="12"/>
        <v>0</v>
      </c>
    </row>
    <row r="1006" spans="1:7">
      <c r="A1006" s="798"/>
      <c r="B1006" s="917" t="s">
        <v>3292</v>
      </c>
      <c r="C1006" s="917"/>
      <c r="D1006" s="1104" t="s">
        <v>1132</v>
      </c>
      <c r="E1006" s="800">
        <v>20</v>
      </c>
      <c r="F1006" s="799"/>
      <c r="G1006" s="1193">
        <f t="shared" si="12"/>
        <v>0</v>
      </c>
    </row>
    <row r="1007" spans="1:7">
      <c r="A1007" s="798"/>
      <c r="B1007" s="917" t="s">
        <v>3293</v>
      </c>
      <c r="C1007" s="917"/>
      <c r="D1007" s="1104" t="s">
        <v>1132</v>
      </c>
      <c r="E1007" s="800">
        <v>130</v>
      </c>
      <c r="F1007" s="799"/>
      <c r="G1007" s="1193">
        <f t="shared" si="12"/>
        <v>0</v>
      </c>
    </row>
    <row r="1008" spans="1:7">
      <c r="A1008" s="798"/>
      <c r="B1008" s="856" t="s">
        <v>3294</v>
      </c>
      <c r="C1008" s="856"/>
      <c r="D1008" s="1104" t="s">
        <v>302</v>
      </c>
      <c r="E1008" s="800">
        <v>15</v>
      </c>
      <c r="F1008" s="799"/>
      <c r="G1008" s="1193">
        <f t="shared" si="12"/>
        <v>0</v>
      </c>
    </row>
    <row r="1009" spans="1:7">
      <c r="A1009" s="798"/>
      <c r="B1009" s="856" t="s">
        <v>3295</v>
      </c>
      <c r="C1009" s="856"/>
      <c r="D1009" s="1104" t="s">
        <v>302</v>
      </c>
      <c r="E1009" s="800">
        <v>10</v>
      </c>
      <c r="F1009" s="799"/>
      <c r="G1009" s="1193">
        <f t="shared" si="12"/>
        <v>0</v>
      </c>
    </row>
    <row r="1010" spans="1:7">
      <c r="A1010" s="798"/>
      <c r="B1010" s="856" t="s">
        <v>3296</v>
      </c>
      <c r="C1010" s="856"/>
      <c r="D1010" s="1104" t="s">
        <v>302</v>
      </c>
      <c r="E1010" s="800">
        <v>5</v>
      </c>
      <c r="F1010" s="799"/>
      <c r="G1010" s="1193">
        <f t="shared" si="12"/>
        <v>0</v>
      </c>
    </row>
    <row r="1011" spans="1:7">
      <c r="A1011" s="798"/>
      <c r="B1011" s="856" t="s">
        <v>3297</v>
      </c>
      <c r="C1011" s="856"/>
      <c r="D1011" s="1104" t="s">
        <v>302</v>
      </c>
      <c r="E1011" s="800">
        <v>12</v>
      </c>
      <c r="F1011" s="799"/>
      <c r="G1011" s="1193">
        <f t="shared" si="12"/>
        <v>0</v>
      </c>
    </row>
    <row r="1012" spans="1:7">
      <c r="A1012" s="798"/>
      <c r="B1012" s="856" t="s">
        <v>3298</v>
      </c>
      <c r="C1012" s="856"/>
      <c r="D1012" s="1104" t="s">
        <v>302</v>
      </c>
      <c r="E1012" s="800">
        <v>8</v>
      </c>
      <c r="F1012" s="799"/>
      <c r="G1012" s="1193">
        <f t="shared" si="12"/>
        <v>0</v>
      </c>
    </row>
    <row r="1013" spans="1:7">
      <c r="A1013" s="798"/>
      <c r="B1013" s="856" t="s">
        <v>3299</v>
      </c>
      <c r="C1013" s="856"/>
      <c r="D1013" s="1104" t="s">
        <v>302</v>
      </c>
      <c r="E1013" s="800">
        <v>8</v>
      </c>
      <c r="F1013" s="799"/>
      <c r="G1013" s="1193">
        <f t="shared" si="12"/>
        <v>0</v>
      </c>
    </row>
    <row r="1014" spans="1:7">
      <c r="A1014" s="798"/>
      <c r="B1014" s="856" t="s">
        <v>3300</v>
      </c>
      <c r="C1014" s="856"/>
      <c r="D1014" s="1104" t="s">
        <v>302</v>
      </c>
      <c r="E1014" s="800">
        <v>4</v>
      </c>
      <c r="F1014" s="799"/>
      <c r="G1014" s="1193">
        <f t="shared" si="12"/>
        <v>0</v>
      </c>
    </row>
    <row r="1015" spans="1:7">
      <c r="A1015" s="798"/>
      <c r="B1015" s="856" t="s">
        <v>3301</v>
      </c>
      <c r="C1015" s="856"/>
      <c r="D1015" s="1104" t="s">
        <v>302</v>
      </c>
      <c r="E1015" s="800">
        <v>4</v>
      </c>
      <c r="F1015" s="799"/>
      <c r="G1015" s="1193">
        <f t="shared" si="12"/>
        <v>0</v>
      </c>
    </row>
    <row r="1016" spans="1:7">
      <c r="A1016" s="798"/>
      <c r="B1016" s="856" t="s">
        <v>3302</v>
      </c>
      <c r="C1016" s="856"/>
      <c r="D1016" s="1104" t="s">
        <v>302</v>
      </c>
      <c r="E1016" s="800">
        <v>2</v>
      </c>
      <c r="F1016" s="799"/>
      <c r="G1016" s="1193">
        <f t="shared" si="12"/>
        <v>0</v>
      </c>
    </row>
    <row r="1017" spans="1:7">
      <c r="A1017" s="798"/>
      <c r="B1017" s="856"/>
      <c r="C1017" s="856"/>
      <c r="D1017" s="1104"/>
      <c r="E1017" s="800"/>
      <c r="F1017" s="799"/>
      <c r="G1017" s="1193"/>
    </row>
    <row r="1018" spans="1:7">
      <c r="A1018" s="798"/>
      <c r="B1018" s="918"/>
      <c r="C1018" s="918"/>
      <c r="D1018" s="1092"/>
      <c r="E1018" s="758"/>
      <c r="F1018" s="799"/>
      <c r="G1018" s="1193"/>
    </row>
    <row r="1019" spans="1:7" ht="102">
      <c r="A1019" s="798" t="s">
        <v>1338</v>
      </c>
      <c r="B1019" s="858" t="s">
        <v>4965</v>
      </c>
      <c r="C1019" s="858"/>
      <c r="D1019" s="1104"/>
      <c r="E1019" s="800"/>
      <c r="F1019" s="799"/>
      <c r="G1019" s="1193"/>
    </row>
    <row r="1020" spans="1:7">
      <c r="A1020" s="798"/>
      <c r="B1020" s="917" t="s">
        <v>3303</v>
      </c>
      <c r="C1020" s="917"/>
      <c r="D1020" s="1104" t="s">
        <v>1132</v>
      </c>
      <c r="E1020" s="800">
        <v>3</v>
      </c>
      <c r="F1020" s="799"/>
      <c r="G1020" s="1193">
        <f>E1020*F1020</f>
        <v>0</v>
      </c>
    </row>
    <row r="1021" spans="1:7">
      <c r="A1021" s="756"/>
      <c r="B1021" s="917" t="s">
        <v>3191</v>
      </c>
      <c r="C1021" s="917"/>
      <c r="D1021" s="1104" t="s">
        <v>1132</v>
      </c>
      <c r="E1021" s="800">
        <v>8</v>
      </c>
      <c r="F1021" s="799"/>
      <c r="G1021" s="1193">
        <f>E1021*F1021</f>
        <v>0</v>
      </c>
    </row>
    <row r="1022" spans="1:7">
      <c r="A1022" s="756"/>
      <c r="B1022" s="917"/>
      <c r="C1022" s="917"/>
      <c r="D1022" s="1104"/>
      <c r="E1022" s="800"/>
      <c r="F1022" s="799"/>
      <c r="G1022" s="1193"/>
    </row>
    <row r="1023" spans="1:7">
      <c r="A1023" s="756"/>
      <c r="B1023" s="919"/>
      <c r="C1023" s="919"/>
      <c r="D1023" s="1092"/>
      <c r="E1023" s="758"/>
      <c r="F1023" s="799"/>
      <c r="G1023" s="1193"/>
    </row>
    <row r="1024" spans="1:7" ht="51">
      <c r="A1024" s="798" t="s">
        <v>885</v>
      </c>
      <c r="B1024" s="917" t="s">
        <v>5040</v>
      </c>
      <c r="C1024" s="917"/>
      <c r="D1024" s="1104" t="s">
        <v>1028</v>
      </c>
      <c r="E1024" s="800">
        <v>300</v>
      </c>
      <c r="F1024" s="799"/>
      <c r="G1024" s="1193">
        <f>E1024*F1024</f>
        <v>0</v>
      </c>
    </row>
    <row r="1025" spans="1:7">
      <c r="A1025" s="756"/>
      <c r="B1025" s="919"/>
      <c r="C1025" s="919"/>
      <c r="D1025" s="1104"/>
      <c r="E1025" s="758"/>
      <c r="F1025" s="799"/>
      <c r="G1025" s="1193"/>
    </row>
    <row r="1026" spans="1:7">
      <c r="A1026" s="756"/>
      <c r="B1026" s="919"/>
      <c r="C1026" s="919"/>
      <c r="D1026" s="1092"/>
      <c r="E1026" s="758"/>
      <c r="F1026" s="799"/>
      <c r="G1026" s="1193"/>
    </row>
    <row r="1027" spans="1:7" ht="38.25">
      <c r="A1027" s="798" t="s">
        <v>888</v>
      </c>
      <c r="B1027" s="917" t="s">
        <v>5041</v>
      </c>
      <c r="C1027" s="917"/>
      <c r="D1027" s="1104"/>
      <c r="E1027" s="800"/>
      <c r="F1027" s="799"/>
      <c r="G1027" s="1193"/>
    </row>
    <row r="1028" spans="1:7">
      <c r="A1028" s="798"/>
      <c r="B1028" s="917" t="s">
        <v>3304</v>
      </c>
      <c r="C1028" s="917"/>
      <c r="D1028" s="1104" t="s">
        <v>302</v>
      </c>
      <c r="E1028" s="800">
        <v>58</v>
      </c>
      <c r="F1028" s="799"/>
      <c r="G1028" s="1193">
        <f>E1028*F1028</f>
        <v>0</v>
      </c>
    </row>
    <row r="1029" spans="1:7">
      <c r="A1029" s="798"/>
      <c r="B1029" s="917" t="s">
        <v>3305</v>
      </c>
      <c r="C1029" s="917"/>
      <c r="D1029" s="1104" t="s">
        <v>302</v>
      </c>
      <c r="E1029" s="800">
        <v>40</v>
      </c>
      <c r="F1029" s="799"/>
      <c r="G1029" s="1193">
        <f>E1029*F1029</f>
        <v>0</v>
      </c>
    </row>
    <row r="1030" spans="1:7">
      <c r="A1030" s="798"/>
      <c r="B1030" s="917" t="s">
        <v>3306</v>
      </c>
      <c r="C1030" s="917"/>
      <c r="D1030" s="1104" t="s">
        <v>302</v>
      </c>
      <c r="E1030" s="800">
        <v>46</v>
      </c>
      <c r="F1030" s="799"/>
      <c r="G1030" s="1193">
        <f>E1030*F1030</f>
        <v>0</v>
      </c>
    </row>
    <row r="1031" spans="1:7">
      <c r="A1031" s="798"/>
      <c r="B1031" s="917" t="s">
        <v>3307</v>
      </c>
      <c r="C1031" s="917"/>
      <c r="D1031" s="1104" t="s">
        <v>302</v>
      </c>
      <c r="E1031" s="800">
        <v>64</v>
      </c>
      <c r="F1031" s="799"/>
      <c r="G1031" s="1193">
        <f>E1031*F1031</f>
        <v>0</v>
      </c>
    </row>
    <row r="1032" spans="1:7">
      <c r="A1032" s="798"/>
      <c r="B1032" s="917" t="s">
        <v>3308</v>
      </c>
      <c r="C1032" s="917"/>
      <c r="D1032" s="1104" t="s">
        <v>302</v>
      </c>
      <c r="E1032" s="800">
        <v>320</v>
      </c>
      <c r="F1032" s="799"/>
      <c r="G1032" s="1193">
        <f>E1032*F1032</f>
        <v>0</v>
      </c>
    </row>
    <row r="1033" spans="1:7">
      <c r="A1033" s="756"/>
      <c r="B1033" s="919"/>
      <c r="C1033" s="919"/>
      <c r="D1033" s="1092"/>
      <c r="E1033" s="758"/>
      <c r="F1033" s="799"/>
      <c r="G1033" s="1193"/>
    </row>
    <row r="1034" spans="1:7">
      <c r="A1034" s="756"/>
      <c r="B1034" s="919"/>
      <c r="C1034" s="919"/>
      <c r="D1034" s="1092"/>
      <c r="E1034" s="758"/>
      <c r="F1034" s="799"/>
      <c r="G1034" s="1193"/>
    </row>
    <row r="1035" spans="1:7" ht="25.5">
      <c r="A1035" s="798" t="s">
        <v>422</v>
      </c>
      <c r="B1035" s="917" t="s">
        <v>5042</v>
      </c>
      <c r="C1035" s="917"/>
      <c r="D1035" s="1104" t="s">
        <v>1028</v>
      </c>
      <c r="E1035" s="800">
        <v>100</v>
      </c>
      <c r="F1035" s="799"/>
      <c r="G1035" s="1193">
        <f>E1035*F1035</f>
        <v>0</v>
      </c>
    </row>
    <row r="1036" spans="1:7">
      <c r="A1036" s="798"/>
      <c r="B1036" s="917"/>
      <c r="C1036" s="917"/>
      <c r="D1036" s="1104"/>
      <c r="E1036" s="800"/>
      <c r="F1036" s="799"/>
      <c r="G1036" s="1193"/>
    </row>
    <row r="1037" spans="1:7">
      <c r="A1037" s="798"/>
      <c r="B1037" s="917"/>
      <c r="C1037" s="917"/>
      <c r="D1037" s="1104"/>
      <c r="E1037" s="800"/>
      <c r="F1037" s="799"/>
      <c r="G1037" s="1193"/>
    </row>
    <row r="1038" spans="1:7">
      <c r="A1038" s="798" t="s">
        <v>423</v>
      </c>
      <c r="B1038" s="856" t="s">
        <v>5043</v>
      </c>
      <c r="C1038" s="856"/>
      <c r="D1038" s="1104"/>
      <c r="E1038" s="800"/>
      <c r="F1038" s="799"/>
      <c r="G1038" s="1193"/>
    </row>
    <row r="1039" spans="1:7">
      <c r="A1039" s="798"/>
      <c r="B1039" s="856" t="s">
        <v>3309</v>
      </c>
      <c r="C1039" s="856"/>
      <c r="D1039" s="1104" t="s">
        <v>302</v>
      </c>
      <c r="E1039" s="800">
        <v>3</v>
      </c>
      <c r="F1039" s="799"/>
      <c r="G1039" s="1193">
        <f>E1039*F1039</f>
        <v>0</v>
      </c>
    </row>
    <row r="1040" spans="1:7">
      <c r="A1040" s="798"/>
      <c r="B1040" s="856" t="s">
        <v>3310</v>
      </c>
      <c r="C1040" s="856"/>
      <c r="D1040" s="1104" t="s">
        <v>302</v>
      </c>
      <c r="E1040" s="800">
        <v>4</v>
      </c>
      <c r="F1040" s="799"/>
      <c r="G1040" s="1193">
        <f>E1040*F1040</f>
        <v>0</v>
      </c>
    </row>
    <row r="1041" spans="1:7">
      <c r="A1041" s="798"/>
      <c r="B1041" s="917"/>
      <c r="C1041" s="917"/>
      <c r="D1041" s="1104"/>
      <c r="E1041" s="800"/>
      <c r="F1041" s="799"/>
      <c r="G1041" s="1193"/>
    </row>
    <row r="1042" spans="1:7">
      <c r="A1042" s="756"/>
      <c r="B1042" s="919"/>
      <c r="C1042" s="919"/>
      <c r="D1042" s="1092"/>
      <c r="E1042" s="758"/>
      <c r="F1042" s="799"/>
      <c r="G1042" s="1193"/>
    </row>
    <row r="1043" spans="1:7" ht="38.25">
      <c r="A1043" s="798" t="s">
        <v>424</v>
      </c>
      <c r="B1043" s="855" t="s">
        <v>4968</v>
      </c>
      <c r="C1043" s="855"/>
      <c r="D1043" s="1092"/>
      <c r="E1043" s="758"/>
      <c r="F1043" s="799"/>
      <c r="G1043" s="1193"/>
    </row>
    <row r="1044" spans="1:7">
      <c r="A1044" s="756"/>
      <c r="B1044" s="856" t="s">
        <v>3198</v>
      </c>
      <c r="C1044" s="856"/>
      <c r="D1044" s="1092"/>
      <c r="E1044" s="758"/>
      <c r="F1044" s="799"/>
      <c r="G1044" s="1193"/>
    </row>
    <row r="1045" spans="1:7">
      <c r="A1045" s="756"/>
      <c r="B1045" s="844" t="s">
        <v>4969</v>
      </c>
      <c r="C1045" s="844"/>
      <c r="D1045" s="1106"/>
      <c r="E1045" s="800"/>
      <c r="F1045" s="799"/>
      <c r="G1045" s="1193"/>
    </row>
    <row r="1046" spans="1:7">
      <c r="A1046" s="756"/>
      <c r="B1046" s="845" t="s">
        <v>4970</v>
      </c>
      <c r="C1046" s="845"/>
      <c r="D1046" s="1106" t="s">
        <v>1505</v>
      </c>
      <c r="E1046" s="800">
        <v>94</v>
      </c>
      <c r="F1046" s="799"/>
      <c r="G1046" s="1193">
        <f>E1046*F1046</f>
        <v>0</v>
      </c>
    </row>
    <row r="1047" spans="1:7">
      <c r="A1047" s="756"/>
      <c r="B1047" s="812" t="s">
        <v>3115</v>
      </c>
      <c r="C1047" s="812"/>
      <c r="D1047" s="1106"/>
      <c r="E1047" s="800"/>
      <c r="F1047" s="799"/>
      <c r="G1047" s="1193"/>
    </row>
    <row r="1048" spans="1:7">
      <c r="A1048" s="798"/>
      <c r="B1048" s="917"/>
      <c r="C1048" s="917"/>
      <c r="D1048" s="1104"/>
      <c r="E1048" s="800"/>
      <c r="F1048" s="799"/>
      <c r="G1048" s="1193"/>
    </row>
    <row r="1049" spans="1:7">
      <c r="A1049" s="798"/>
      <c r="B1049" s="917"/>
      <c r="C1049" s="917"/>
      <c r="D1049" s="1104"/>
      <c r="E1049" s="800"/>
      <c r="F1049" s="799"/>
      <c r="G1049" s="1193"/>
    </row>
    <row r="1050" spans="1:7">
      <c r="A1050" s="798" t="s">
        <v>1023</v>
      </c>
      <c r="B1050" s="858" t="s">
        <v>4974</v>
      </c>
      <c r="C1050" s="858"/>
      <c r="D1050" s="1104" t="s">
        <v>760</v>
      </c>
      <c r="E1050" s="800">
        <v>1</v>
      </c>
      <c r="F1050" s="799"/>
      <c r="G1050" s="1193">
        <f>E1050*F1050</f>
        <v>0</v>
      </c>
    </row>
    <row r="1051" spans="1:7">
      <c r="A1051" s="798"/>
      <c r="B1051" s="858"/>
      <c r="C1051" s="858"/>
      <c r="D1051" s="1104"/>
      <c r="E1051" s="800"/>
      <c r="F1051" s="799"/>
      <c r="G1051" s="1193"/>
    </row>
    <row r="1052" spans="1:7">
      <c r="A1052" s="798"/>
      <c r="B1052" s="858"/>
      <c r="C1052" s="858"/>
      <c r="D1052" s="1104"/>
      <c r="E1052" s="800"/>
      <c r="F1052" s="799"/>
      <c r="G1052" s="1193"/>
    </row>
    <row r="1053" spans="1:7" ht="38.25">
      <c r="A1053" s="798" t="s">
        <v>1024</v>
      </c>
      <c r="B1053" s="859" t="s">
        <v>4975</v>
      </c>
      <c r="C1053" s="859"/>
      <c r="D1053" s="1104" t="s">
        <v>302</v>
      </c>
      <c r="E1053" s="800">
        <v>3</v>
      </c>
      <c r="F1053" s="799"/>
      <c r="G1053" s="1193">
        <f>E1053*F1053</f>
        <v>0</v>
      </c>
    </row>
    <row r="1054" spans="1:7">
      <c r="A1054" s="798"/>
      <c r="B1054" s="858"/>
      <c r="C1054" s="858"/>
      <c r="D1054" s="1104"/>
      <c r="E1054" s="800"/>
      <c r="F1054" s="799"/>
      <c r="G1054" s="1193"/>
    </row>
    <row r="1055" spans="1:7">
      <c r="A1055" s="798"/>
      <c r="B1055" s="920"/>
      <c r="C1055" s="920"/>
      <c r="D1055" s="1092"/>
      <c r="E1055" s="758"/>
      <c r="F1055" s="799"/>
      <c r="G1055" s="1193"/>
    </row>
    <row r="1056" spans="1:7" ht="25.5">
      <c r="A1056" s="798" t="s">
        <v>1025</v>
      </c>
      <c r="B1056" s="855" t="s">
        <v>5044</v>
      </c>
      <c r="C1056" s="855"/>
      <c r="D1056" s="1104" t="s">
        <v>302</v>
      </c>
      <c r="E1056" s="800">
        <v>7</v>
      </c>
      <c r="F1056" s="799"/>
      <c r="G1056" s="1193">
        <f>E1056*F1056</f>
        <v>0</v>
      </c>
    </row>
    <row r="1057" spans="1:8">
      <c r="A1057" s="798"/>
      <c r="B1057" s="855"/>
      <c r="C1057" s="855"/>
      <c r="D1057" s="1104"/>
      <c r="E1057" s="800"/>
      <c r="F1057" s="799"/>
      <c r="G1057" s="1193"/>
    </row>
    <row r="1058" spans="1:8">
      <c r="A1058" s="798"/>
      <c r="B1058" s="920"/>
      <c r="C1058" s="920"/>
      <c r="D1058" s="1092"/>
      <c r="E1058" s="758"/>
      <c r="F1058" s="799"/>
      <c r="G1058" s="1193"/>
    </row>
    <row r="1059" spans="1:8" ht="38.25">
      <c r="A1059" s="798" t="s">
        <v>114</v>
      </c>
      <c r="B1059" s="803" t="s">
        <v>5045</v>
      </c>
      <c r="C1059" s="803"/>
      <c r="D1059" s="1092"/>
      <c r="E1059" s="758"/>
      <c r="F1059" s="799"/>
      <c r="G1059" s="1193"/>
    </row>
    <row r="1060" spans="1:8">
      <c r="A1060" s="756"/>
      <c r="B1060" s="861" t="s">
        <v>3199</v>
      </c>
      <c r="C1060" s="861"/>
      <c r="D1060" s="1104" t="s">
        <v>302</v>
      </c>
      <c r="E1060" s="800">
        <v>11</v>
      </c>
      <c r="F1060" s="799"/>
      <c r="G1060" s="1193">
        <f>E1060*F1060</f>
        <v>0</v>
      </c>
    </row>
    <row r="1061" spans="1:8">
      <c r="A1061" s="756"/>
      <c r="B1061" s="861" t="s">
        <v>3200</v>
      </c>
      <c r="C1061" s="861"/>
      <c r="D1061" s="1104" t="s">
        <v>302</v>
      </c>
      <c r="E1061" s="800">
        <v>8</v>
      </c>
      <c r="F1061" s="799"/>
      <c r="G1061" s="1193">
        <f>E1061*F1061</f>
        <v>0</v>
      </c>
    </row>
    <row r="1062" spans="1:8">
      <c r="A1062" s="756"/>
      <c r="B1062" s="861" t="s">
        <v>3201</v>
      </c>
      <c r="C1062" s="861"/>
      <c r="D1062" s="1104" t="s">
        <v>302</v>
      </c>
      <c r="E1062" s="800">
        <v>2</v>
      </c>
      <c r="F1062" s="799"/>
      <c r="G1062" s="1193">
        <f>E1062*F1062</f>
        <v>0</v>
      </c>
    </row>
    <row r="1063" spans="1:8">
      <c r="A1063" s="756"/>
      <c r="B1063" s="921" t="s">
        <v>3311</v>
      </c>
      <c r="C1063" s="921"/>
      <c r="D1063" s="1104" t="s">
        <v>302</v>
      </c>
      <c r="E1063" s="800">
        <v>4</v>
      </c>
      <c r="F1063" s="799"/>
      <c r="G1063" s="1193">
        <f>E1063*F1063</f>
        <v>0</v>
      </c>
    </row>
    <row r="1064" spans="1:8">
      <c r="A1064" s="756"/>
      <c r="B1064" s="921"/>
      <c r="C1064" s="921"/>
      <c r="D1064" s="1104"/>
      <c r="E1064" s="800"/>
      <c r="F1064" s="799"/>
      <c r="G1064" s="1193"/>
    </row>
    <row r="1065" spans="1:8">
      <c r="A1065" s="756"/>
      <c r="B1065" s="921"/>
      <c r="C1065" s="921"/>
      <c r="D1065" s="1104"/>
      <c r="E1065" s="800"/>
      <c r="F1065" s="799"/>
      <c r="G1065" s="1193"/>
    </row>
    <row r="1066" spans="1:8">
      <c r="A1066" s="798" t="s">
        <v>115</v>
      </c>
      <c r="B1066" s="843" t="s">
        <v>4980</v>
      </c>
      <c r="C1066" s="843"/>
      <c r="D1066" s="1104" t="s">
        <v>302</v>
      </c>
      <c r="E1066" s="800">
        <v>2</v>
      </c>
      <c r="F1066" s="799"/>
      <c r="G1066" s="1193">
        <f>E1066*F1066</f>
        <v>0</v>
      </c>
    </row>
    <row r="1067" spans="1:8">
      <c r="A1067" s="790"/>
      <c r="B1067" s="791"/>
      <c r="C1067" s="791"/>
      <c r="D1067" s="785"/>
      <c r="E1067" s="864"/>
      <c r="G1067" s="1206"/>
      <c r="H1067" s="865"/>
    </row>
    <row r="1068" spans="1:8">
      <c r="A1068" s="793"/>
      <c r="B1068" s="794"/>
      <c r="C1068" s="794"/>
      <c r="D1068" s="1099"/>
      <c r="E1068" s="866"/>
      <c r="F1068" s="866"/>
      <c r="G1068" s="1193"/>
    </row>
    <row r="1069" spans="1:8">
      <c r="A1069" s="796"/>
      <c r="B1069" s="797" t="s">
        <v>564</v>
      </c>
      <c r="C1069" s="797"/>
      <c r="D1069" s="1100"/>
      <c r="E1069" s="1101"/>
      <c r="F1069" s="868"/>
      <c r="G1069" s="1193">
        <f>SUM(G928:G1068)</f>
        <v>0</v>
      </c>
      <c r="H1069" s="753" t="s">
        <v>3111</v>
      </c>
    </row>
    <row r="1070" spans="1:8">
      <c r="A1070" s="795"/>
      <c r="B1070" s="795"/>
      <c r="C1070" s="795"/>
      <c r="D1070" s="1112"/>
      <c r="E1070" s="868"/>
      <c r="F1070" s="868"/>
      <c r="G1070" s="1199"/>
      <c r="H1070" s="795"/>
    </row>
    <row r="1072" spans="1:8">
      <c r="A1072" s="869"/>
      <c r="B1072" s="922" t="s">
        <v>3209</v>
      </c>
      <c r="C1072" s="922"/>
    </row>
    <row r="1073" spans="1:8">
      <c r="A1073" s="869"/>
    </row>
    <row r="1074" spans="1:8">
      <c r="A1074" s="869"/>
    </row>
    <row r="1075" spans="1:8">
      <c r="A1075" s="870" t="s">
        <v>730</v>
      </c>
      <c r="B1075" s="871" t="s">
        <v>3312</v>
      </c>
      <c r="C1075" s="871"/>
    </row>
    <row r="1076" spans="1:8">
      <c r="A1076" s="869"/>
      <c r="B1076" s="787"/>
      <c r="C1076" s="787"/>
    </row>
    <row r="1077" spans="1:8">
      <c r="A1077" s="870" t="s">
        <v>3210</v>
      </c>
      <c r="B1077" s="787" t="s">
        <v>3313</v>
      </c>
      <c r="C1077" s="787"/>
    </row>
    <row r="1078" spans="1:8">
      <c r="A1078" s="870"/>
      <c r="B1078" s="787"/>
      <c r="C1078" s="787"/>
    </row>
    <row r="1079" spans="1:8">
      <c r="A1079" s="869"/>
      <c r="B1079" s="872"/>
      <c r="C1079" s="872"/>
    </row>
    <row r="1080" spans="1:8">
      <c r="A1080" s="793"/>
      <c r="B1080" s="794"/>
      <c r="C1080" s="794"/>
      <c r="D1080" s="1099"/>
      <c r="E1080" s="866"/>
      <c r="F1080" s="866"/>
      <c r="G1080" s="1198"/>
      <c r="H1080" s="873"/>
    </row>
    <row r="1081" spans="1:8">
      <c r="A1081" s="869"/>
      <c r="F1081" s="863" t="s">
        <v>3211</v>
      </c>
      <c r="G1081" s="1201">
        <f>SUM(G1075:G1080)</f>
        <v>0</v>
      </c>
    </row>
    <row r="1082" spans="1:8">
      <c r="A1082" s="869"/>
      <c r="G1082" s="1201"/>
    </row>
    <row r="1083" spans="1:8">
      <c r="A1083" s="1363" t="s">
        <v>3212</v>
      </c>
      <c r="B1083" s="1363"/>
      <c r="C1083" s="1363"/>
      <c r="D1083" s="1363"/>
      <c r="E1083" s="1363"/>
      <c r="F1083" s="1363"/>
      <c r="G1083" s="1363"/>
      <c r="H1083" s="752"/>
    </row>
    <row r="1084" spans="1:8">
      <c r="A1084" s="1365" t="s">
        <v>3213</v>
      </c>
      <c r="B1084" s="1365"/>
      <c r="C1084" s="1365"/>
      <c r="D1084" s="1365"/>
      <c r="E1084" s="1365"/>
      <c r="F1084" s="1365"/>
      <c r="G1084" s="1365"/>
      <c r="H1084" s="752"/>
    </row>
    <row r="1085" spans="1:8">
      <c r="A1085" s="923"/>
      <c r="B1085" s="923"/>
      <c r="C1085" s="923"/>
      <c r="D1085" s="1123"/>
      <c r="E1085" s="1178"/>
      <c r="F1085" s="924"/>
      <c r="G1085" s="1207"/>
      <c r="H1085" s="752"/>
    </row>
    <row r="1086" spans="1:8">
      <c r="A1086" s="756"/>
      <c r="B1086" s="756"/>
      <c r="C1086" s="756"/>
      <c r="D1086" s="1124"/>
      <c r="E1086" s="1179"/>
      <c r="F1086" s="800"/>
      <c r="G1086" s="1200"/>
      <c r="H1086" s="752"/>
    </row>
    <row r="1087" spans="1:8">
      <c r="A1087" s="756"/>
      <c r="B1087" s="756"/>
      <c r="C1087" s="756"/>
      <c r="D1087" s="1124"/>
      <c r="E1087" s="1179"/>
      <c r="F1087" s="800"/>
      <c r="G1087" s="1200"/>
      <c r="H1087" s="752"/>
    </row>
    <row r="1088" spans="1:8">
      <c r="A1088" s="798"/>
      <c r="B1088" s="875" t="s">
        <v>3314</v>
      </c>
      <c r="C1088" s="875"/>
      <c r="D1088" s="1105"/>
      <c r="E1088" s="1179"/>
      <c r="F1088" s="800"/>
      <c r="G1088" s="1200"/>
      <c r="H1088" s="752"/>
    </row>
    <row r="1089" spans="1:8">
      <c r="A1089" s="798"/>
      <c r="B1089" s="798"/>
      <c r="C1089" s="798"/>
      <c r="D1089" s="1105"/>
      <c r="E1089" s="1179"/>
      <c r="F1089" s="800"/>
      <c r="G1089" s="1200"/>
      <c r="H1089" s="752"/>
    </row>
    <row r="1090" spans="1:8" ht="51">
      <c r="A1090" s="798" t="s">
        <v>287</v>
      </c>
      <c r="B1090" s="888" t="s">
        <v>5046</v>
      </c>
      <c r="C1090" s="888"/>
      <c r="D1090" s="1115"/>
      <c r="E1090" s="1125"/>
      <c r="F1090" s="800"/>
      <c r="G1090" s="1200"/>
      <c r="H1090" s="752"/>
    </row>
    <row r="1091" spans="1:8" ht="25.5">
      <c r="A1091" s="756"/>
      <c r="B1091" s="888" t="s">
        <v>3215</v>
      </c>
      <c r="C1091" s="888"/>
      <c r="D1091" s="1126"/>
      <c r="E1091" s="1125"/>
      <c r="F1091" s="800"/>
      <c r="G1091" s="1200"/>
      <c r="H1091" s="752"/>
    </row>
    <row r="1092" spans="1:8">
      <c r="A1092" s="756"/>
      <c r="B1092" s="888" t="s">
        <v>3315</v>
      </c>
      <c r="C1092" s="888"/>
      <c r="D1092" s="1126"/>
      <c r="E1092" s="1125"/>
      <c r="F1092" s="800"/>
      <c r="G1092" s="1200"/>
      <c r="H1092" s="752"/>
    </row>
    <row r="1093" spans="1:8">
      <c r="A1093" s="756"/>
      <c r="B1093" s="877" t="s">
        <v>3217</v>
      </c>
      <c r="C1093" s="877"/>
      <c r="D1093" s="1126"/>
      <c r="E1093" s="1125"/>
      <c r="F1093" s="800"/>
      <c r="G1093" s="1200"/>
      <c r="H1093" s="752"/>
    </row>
    <row r="1094" spans="1:8">
      <c r="A1094" s="756"/>
      <c r="B1094" s="881" t="s">
        <v>3237</v>
      </c>
      <c r="C1094" s="881"/>
      <c r="D1094" s="1113" t="s">
        <v>1132</v>
      </c>
      <c r="E1094" s="1114">
        <v>38</v>
      </c>
      <c r="F1094" s="800"/>
      <c r="G1094" s="1200">
        <f t="shared" ref="G1094:G1099" si="13">E1094*F1094</f>
        <v>0</v>
      </c>
      <c r="H1094" s="752"/>
    </row>
    <row r="1095" spans="1:8">
      <c r="A1095" s="756"/>
      <c r="B1095" s="881" t="s">
        <v>3238</v>
      </c>
      <c r="C1095" s="881"/>
      <c r="D1095" s="1113" t="s">
        <v>1132</v>
      </c>
      <c r="E1095" s="1114">
        <v>56</v>
      </c>
      <c r="F1095" s="800"/>
      <c r="G1095" s="1200">
        <f t="shared" si="13"/>
        <v>0</v>
      </c>
      <c r="H1095" s="752"/>
    </row>
    <row r="1096" spans="1:8">
      <c r="A1096" s="756"/>
      <c r="B1096" s="881" t="s">
        <v>3316</v>
      </c>
      <c r="C1096" s="881"/>
      <c r="D1096" s="1113" t="s">
        <v>1132</v>
      </c>
      <c r="E1096" s="1114">
        <v>50</v>
      </c>
      <c r="F1096" s="800"/>
      <c r="G1096" s="1200">
        <f t="shared" si="13"/>
        <v>0</v>
      </c>
      <c r="H1096" s="752"/>
    </row>
    <row r="1097" spans="1:8">
      <c r="A1097" s="756"/>
      <c r="B1097" s="881" t="s">
        <v>3239</v>
      </c>
      <c r="C1097" s="881"/>
      <c r="D1097" s="1113" t="s">
        <v>1132</v>
      </c>
      <c r="E1097" s="1114">
        <v>54</v>
      </c>
      <c r="F1097" s="800"/>
      <c r="G1097" s="1200">
        <f t="shared" si="13"/>
        <v>0</v>
      </c>
      <c r="H1097" s="752"/>
    </row>
    <row r="1098" spans="1:8">
      <c r="A1098" s="756"/>
      <c r="B1098" s="881" t="s">
        <v>3317</v>
      </c>
      <c r="C1098" s="881"/>
      <c r="D1098" s="1113" t="s">
        <v>1132</v>
      </c>
      <c r="E1098" s="1114">
        <v>7</v>
      </c>
      <c r="F1098" s="800"/>
      <c r="G1098" s="1200">
        <f t="shared" si="13"/>
        <v>0</v>
      </c>
      <c r="H1098" s="752"/>
    </row>
    <row r="1099" spans="1:8">
      <c r="A1099" s="756"/>
      <c r="B1099" s="881" t="s">
        <v>3318</v>
      </c>
      <c r="C1099" s="881"/>
      <c r="D1099" s="1113" t="s">
        <v>1132</v>
      </c>
      <c r="E1099" s="1114">
        <v>26</v>
      </c>
      <c r="F1099" s="800"/>
      <c r="G1099" s="1200">
        <f t="shared" si="13"/>
        <v>0</v>
      </c>
      <c r="H1099" s="752"/>
    </row>
    <row r="1100" spans="1:8">
      <c r="A1100" s="756"/>
      <c r="B1100" s="881"/>
      <c r="C1100" s="881"/>
      <c r="D1100" s="1113"/>
      <c r="E1100" s="1114"/>
      <c r="F1100" s="800"/>
      <c r="G1100" s="1200"/>
      <c r="H1100" s="752"/>
    </row>
    <row r="1101" spans="1:8">
      <c r="A1101" s="756"/>
      <c r="B1101" s="881"/>
      <c r="C1101" s="881"/>
      <c r="D1101" s="1113"/>
      <c r="E1101" s="1114"/>
      <c r="F1101" s="800"/>
      <c r="G1101" s="1200"/>
      <c r="H1101" s="752"/>
    </row>
    <row r="1102" spans="1:8">
      <c r="A1102" s="798" t="s">
        <v>290</v>
      </c>
      <c r="B1102" s="879" t="s">
        <v>4982</v>
      </c>
      <c r="C1102" s="879"/>
      <c r="D1102" s="1092"/>
      <c r="E1102" s="1114"/>
      <c r="F1102" s="800"/>
      <c r="G1102" s="1200"/>
      <c r="H1102" s="752"/>
    </row>
    <row r="1103" spans="1:8">
      <c r="A1103" s="756"/>
      <c r="B1103" s="880" t="s">
        <v>4983</v>
      </c>
      <c r="C1103" s="880"/>
      <c r="D1103" s="1104" t="s">
        <v>1132</v>
      </c>
      <c r="E1103" s="1114">
        <v>11</v>
      </c>
      <c r="F1103" s="800"/>
      <c r="G1103" s="1200">
        <f>E1103*F1103</f>
        <v>0</v>
      </c>
      <c r="H1103" s="752"/>
    </row>
    <row r="1104" spans="1:8">
      <c r="A1104" s="756"/>
      <c r="B1104" s="880" t="s">
        <v>4984</v>
      </c>
      <c r="C1104" s="880"/>
      <c r="D1104" s="1104" t="s">
        <v>1132</v>
      </c>
      <c r="E1104" s="1114">
        <v>7</v>
      </c>
      <c r="F1104" s="800"/>
      <c r="G1104" s="1200">
        <f>E1104*F1104</f>
        <v>0</v>
      </c>
      <c r="H1104" s="752"/>
    </row>
    <row r="1105" spans="1:8">
      <c r="A1105" s="756"/>
      <c r="B1105" s="881"/>
      <c r="C1105" s="881"/>
      <c r="D1105" s="1113"/>
      <c r="E1105" s="1114"/>
      <c r="F1105" s="800"/>
      <c r="G1105" s="1200"/>
      <c r="H1105" s="752"/>
    </row>
    <row r="1106" spans="1:8">
      <c r="A1106" s="756"/>
      <c r="B1106" s="756"/>
      <c r="C1106" s="756"/>
      <c r="D1106" s="1124"/>
      <c r="E1106" s="1179"/>
      <c r="F1106" s="800"/>
      <c r="G1106" s="1200"/>
      <c r="H1106" s="752"/>
    </row>
    <row r="1107" spans="1:8" ht="63.75">
      <c r="A1107" s="798" t="s">
        <v>300</v>
      </c>
      <c r="B1107" s="805" t="s">
        <v>5047</v>
      </c>
      <c r="C1107" s="805"/>
      <c r="D1107" s="785"/>
      <c r="E1107" s="864"/>
      <c r="F1107" s="800"/>
      <c r="G1107" s="1200"/>
      <c r="H1107" s="752"/>
    </row>
    <row r="1108" spans="1:8">
      <c r="A1108" s="798"/>
      <c r="B1108" s="805"/>
      <c r="C1108" s="805"/>
      <c r="D1108" s="785"/>
      <c r="E1108" s="864"/>
      <c r="F1108" s="800"/>
      <c r="G1108" s="1200"/>
      <c r="H1108" s="752"/>
    </row>
    <row r="1109" spans="1:8" ht="25.5">
      <c r="A1109" s="798"/>
      <c r="B1109" s="882" t="s">
        <v>5048</v>
      </c>
      <c r="C1109" s="882"/>
      <c r="D1109" s="1006"/>
      <c r="E1109" s="900"/>
      <c r="F1109" s="800"/>
      <c r="G1109" s="1200"/>
      <c r="H1109" s="752"/>
    </row>
    <row r="1110" spans="1:8">
      <c r="A1110" s="798"/>
      <c r="B1110" s="882" t="s">
        <v>3061</v>
      </c>
      <c r="C1110" s="882"/>
      <c r="D1110" s="1006"/>
      <c r="E1110" s="900"/>
      <c r="F1110" s="800"/>
      <c r="G1110" s="1200"/>
      <c r="H1110" s="752"/>
    </row>
    <row r="1111" spans="1:8">
      <c r="A1111" s="798"/>
      <c r="B1111" s="883"/>
      <c r="C1111" s="882"/>
      <c r="D1111" s="1110" t="s">
        <v>302</v>
      </c>
      <c r="E1111" s="976">
        <v>1</v>
      </c>
      <c r="F1111" s="800"/>
      <c r="G1111" s="1200">
        <f>E1111*F1111</f>
        <v>0</v>
      </c>
      <c r="H1111" s="752"/>
    </row>
    <row r="1112" spans="1:8">
      <c r="A1112" s="798"/>
      <c r="B1112" s="764"/>
      <c r="C1112" s="764"/>
      <c r="D1112" s="1006"/>
      <c r="E1112" s="900"/>
      <c r="F1112" s="800"/>
      <c r="G1112" s="1200"/>
      <c r="H1112" s="752"/>
    </row>
    <row r="1113" spans="1:8" ht="25.5">
      <c r="A1113" s="798"/>
      <c r="B1113" s="882" t="s">
        <v>4987</v>
      </c>
      <c r="C1113" s="882"/>
      <c r="D1113" s="1006"/>
      <c r="E1113" s="900"/>
      <c r="F1113" s="800"/>
      <c r="G1113" s="1200"/>
      <c r="H1113" s="752"/>
    </row>
    <row r="1114" spans="1:8">
      <c r="A1114" s="798"/>
      <c r="B1114" s="882" t="s">
        <v>3061</v>
      </c>
      <c r="C1114" s="882"/>
      <c r="D1114" s="1006"/>
      <c r="E1114" s="900"/>
      <c r="F1114" s="800"/>
      <c r="G1114" s="1200"/>
      <c r="H1114" s="752"/>
    </row>
    <row r="1115" spans="1:8">
      <c r="A1115" s="798"/>
      <c r="B1115" s="883"/>
      <c r="C1115" s="882"/>
      <c r="D1115" s="1110" t="s">
        <v>302</v>
      </c>
      <c r="E1115" s="976">
        <v>3</v>
      </c>
      <c r="F1115" s="800"/>
      <c r="G1115" s="1200">
        <f>E1115*F1115</f>
        <v>0</v>
      </c>
      <c r="H1115" s="752"/>
    </row>
    <row r="1116" spans="1:8" ht="25.5">
      <c r="A1116" s="798"/>
      <c r="B1116" s="882" t="s">
        <v>4988</v>
      </c>
      <c r="C1116" s="882"/>
      <c r="D1116" s="1006"/>
      <c r="E1116" s="900"/>
      <c r="F1116" s="800"/>
      <c r="G1116" s="1200"/>
      <c r="H1116" s="752"/>
    </row>
    <row r="1117" spans="1:8">
      <c r="A1117" s="798"/>
      <c r="B1117" s="882" t="s">
        <v>3061</v>
      </c>
      <c r="C1117" s="882"/>
      <c r="D1117" s="1006"/>
      <c r="E1117" s="900"/>
      <c r="F1117" s="800"/>
      <c r="G1117" s="1200"/>
      <c r="H1117" s="752"/>
    </row>
    <row r="1118" spans="1:8">
      <c r="A1118" s="798"/>
      <c r="B1118" s="883"/>
      <c r="C1118" s="882"/>
      <c r="D1118" s="1110" t="s">
        <v>302</v>
      </c>
      <c r="E1118" s="976">
        <v>8</v>
      </c>
      <c r="F1118" s="800"/>
      <c r="G1118" s="1200">
        <f>E1118*F1118</f>
        <v>0</v>
      </c>
      <c r="H1118" s="752"/>
    </row>
    <row r="1119" spans="1:8">
      <c r="A1119" s="798"/>
      <c r="B1119" s="764"/>
      <c r="C1119" s="764"/>
      <c r="D1119" s="1006"/>
      <c r="E1119" s="900"/>
      <c r="F1119" s="800"/>
      <c r="G1119" s="1200"/>
      <c r="H1119" s="752"/>
    </row>
    <row r="1120" spans="1:8" ht="25.5">
      <c r="A1120" s="798"/>
      <c r="B1120" s="882" t="s">
        <v>4989</v>
      </c>
      <c r="C1120" s="882"/>
      <c r="D1120" s="1006"/>
      <c r="E1120" s="900"/>
      <c r="F1120" s="800"/>
      <c r="G1120" s="1200"/>
      <c r="H1120" s="752"/>
    </row>
    <row r="1121" spans="1:8">
      <c r="A1121" s="798"/>
      <c r="B1121" s="882" t="s">
        <v>3061</v>
      </c>
      <c r="C1121" s="882"/>
      <c r="D1121" s="1006"/>
      <c r="E1121" s="900"/>
      <c r="F1121" s="800"/>
      <c r="G1121" s="1200"/>
      <c r="H1121" s="752"/>
    </row>
    <row r="1122" spans="1:8">
      <c r="A1122" s="756"/>
      <c r="B1122" s="883"/>
      <c r="C1122" s="882"/>
      <c r="D1122" s="1110" t="s">
        <v>302</v>
      </c>
      <c r="E1122" s="976">
        <v>2</v>
      </c>
      <c r="F1122" s="800"/>
      <c r="G1122" s="1200">
        <f>E1122*F1122</f>
        <v>0</v>
      </c>
      <c r="H1122" s="752"/>
    </row>
    <row r="1123" spans="1:8">
      <c r="A1123" s="756"/>
      <c r="B1123" s="882"/>
      <c r="C1123" s="882"/>
      <c r="D1123" s="1110"/>
      <c r="E1123" s="976"/>
      <c r="F1123" s="800"/>
      <c r="G1123" s="1200"/>
      <c r="H1123" s="752"/>
    </row>
    <row r="1124" spans="1:8">
      <c r="A1124" s="756"/>
      <c r="B1124" s="756"/>
      <c r="C1124" s="756"/>
      <c r="D1124" s="1124"/>
      <c r="E1124" s="1179"/>
      <c r="F1124" s="800"/>
      <c r="G1124" s="1200"/>
      <c r="H1124" s="752"/>
    </row>
    <row r="1125" spans="1:8" ht="25.5">
      <c r="A1125" s="798" t="s">
        <v>301</v>
      </c>
      <c r="B1125" s="884" t="s">
        <v>4991</v>
      </c>
      <c r="C1125" s="884"/>
      <c r="D1125" s="1115"/>
      <c r="E1125" s="1127"/>
      <c r="F1125" s="800"/>
      <c r="G1125" s="1200"/>
      <c r="H1125" s="752"/>
    </row>
    <row r="1126" spans="1:8">
      <c r="A1126" s="798"/>
      <c r="B1126" s="885" t="s">
        <v>4992</v>
      </c>
      <c r="C1126" s="885"/>
      <c r="D1126" s="1115"/>
      <c r="E1126" s="930"/>
      <c r="F1126" s="800"/>
      <c r="G1126" s="1200"/>
      <c r="H1126" s="752"/>
    </row>
    <row r="1127" spans="1:8">
      <c r="A1127" s="798"/>
      <c r="B1127" s="886" t="s">
        <v>3224</v>
      </c>
      <c r="C1127" s="886"/>
      <c r="D1127" s="1115" t="s">
        <v>1132</v>
      </c>
      <c r="E1127" s="930">
        <v>11</v>
      </c>
      <c r="F1127" s="800"/>
      <c r="G1127" s="1200">
        <f>E1127*F1127</f>
        <v>0</v>
      </c>
      <c r="H1127" s="752"/>
    </row>
    <row r="1128" spans="1:8">
      <c r="A1128" s="798"/>
      <c r="B1128" s="886" t="s">
        <v>3225</v>
      </c>
      <c r="C1128" s="886"/>
      <c r="D1128" s="1115" t="s">
        <v>1132</v>
      </c>
      <c r="E1128" s="930">
        <v>7</v>
      </c>
      <c r="F1128" s="800"/>
      <c r="G1128" s="1200">
        <f>E1128*F1128</f>
        <v>0</v>
      </c>
      <c r="H1128" s="752"/>
    </row>
    <row r="1129" spans="1:8">
      <c r="A1129" s="798"/>
      <c r="B1129" s="887" t="s">
        <v>3226</v>
      </c>
      <c r="C1129" s="887"/>
      <c r="D1129" s="1092"/>
      <c r="E1129" s="930"/>
      <c r="F1129" s="800"/>
      <c r="G1129" s="1200"/>
      <c r="H1129" s="752"/>
    </row>
    <row r="1130" spans="1:8">
      <c r="A1130" s="798"/>
      <c r="B1130" s="887" t="s">
        <v>3319</v>
      </c>
      <c r="C1130" s="887"/>
      <c r="D1130" s="1092"/>
      <c r="E1130" s="930"/>
      <c r="F1130" s="800"/>
      <c r="G1130" s="1200"/>
      <c r="H1130" s="752"/>
    </row>
    <row r="1131" spans="1:8">
      <c r="A1131" s="798"/>
      <c r="B1131" s="805"/>
      <c r="C1131" s="805"/>
      <c r="D1131" s="1115"/>
      <c r="E1131" s="930"/>
      <c r="F1131" s="800"/>
      <c r="G1131" s="1200"/>
      <c r="H1131" s="752"/>
    </row>
    <row r="1132" spans="1:8">
      <c r="A1132" s="756"/>
      <c r="B1132" s="897"/>
      <c r="C1132" s="897"/>
      <c r="D1132" s="1092"/>
      <c r="E1132" s="758"/>
      <c r="F1132" s="800"/>
      <c r="G1132" s="1200"/>
      <c r="H1132" s="752"/>
    </row>
    <row r="1133" spans="1:8" ht="38.25">
      <c r="A1133" s="798" t="s">
        <v>305</v>
      </c>
      <c r="B1133" s="925" t="s">
        <v>5049</v>
      </c>
      <c r="C1133" s="925"/>
      <c r="D1133" s="1115" t="s">
        <v>760</v>
      </c>
      <c r="E1133" s="930">
        <v>58</v>
      </c>
      <c r="F1133" s="800"/>
      <c r="G1133" s="1200">
        <f>E1133*F1133</f>
        <v>0</v>
      </c>
      <c r="H1133" s="752"/>
    </row>
    <row r="1134" spans="1:8">
      <c r="A1134" s="798"/>
      <c r="B1134" s="925"/>
      <c r="C1134" s="925"/>
      <c r="D1134" s="1115"/>
      <c r="E1134" s="930"/>
      <c r="F1134" s="800"/>
      <c r="G1134" s="1200"/>
      <c r="H1134" s="752"/>
    </row>
    <row r="1135" spans="1:8">
      <c r="A1135" s="756"/>
      <c r="B1135" s="897"/>
      <c r="C1135" s="897"/>
      <c r="D1135" s="1092"/>
      <c r="E1135" s="758"/>
      <c r="F1135" s="800"/>
      <c r="G1135" s="1200"/>
      <c r="H1135" s="752"/>
    </row>
    <row r="1136" spans="1:8" ht="51">
      <c r="A1136" s="798" t="s">
        <v>1501</v>
      </c>
      <c r="B1136" s="888" t="s">
        <v>4994</v>
      </c>
      <c r="C1136" s="888"/>
      <c r="D1136" s="1115" t="s">
        <v>1707</v>
      </c>
      <c r="E1136" s="1127"/>
      <c r="F1136" s="800"/>
      <c r="G1136" s="1200"/>
      <c r="H1136" s="752"/>
    </row>
    <row r="1137" spans="1:8">
      <c r="A1137" s="798"/>
      <c r="B1137" s="881" t="s">
        <v>3228</v>
      </c>
      <c r="C1137" s="881"/>
      <c r="D1137" s="1115" t="s">
        <v>1132</v>
      </c>
      <c r="E1137" s="930">
        <v>60</v>
      </c>
      <c r="F1137" s="800"/>
      <c r="G1137" s="1200">
        <f>E1137*F1137</f>
        <v>0</v>
      </c>
      <c r="H1137" s="752"/>
    </row>
    <row r="1138" spans="1:8">
      <c r="A1138" s="798"/>
      <c r="B1138" s="881"/>
      <c r="C1138" s="881"/>
      <c r="D1138" s="1115"/>
      <c r="E1138" s="930"/>
      <c r="F1138" s="800"/>
      <c r="G1138" s="1200"/>
      <c r="H1138" s="752"/>
    </row>
    <row r="1139" spans="1:8">
      <c r="A1139" s="798"/>
      <c r="B1139" s="881"/>
      <c r="C1139" s="881"/>
      <c r="D1139" s="1115"/>
      <c r="E1139" s="930"/>
      <c r="F1139" s="800"/>
      <c r="G1139" s="1200"/>
      <c r="H1139" s="752"/>
    </row>
    <row r="1140" spans="1:8" ht="25.5">
      <c r="A1140" s="798" t="s">
        <v>1502</v>
      </c>
      <c r="B1140" s="889" t="s">
        <v>3229</v>
      </c>
      <c r="C1140" s="889"/>
      <c r="D1140" s="1115"/>
      <c r="E1140" s="930"/>
      <c r="F1140" s="800"/>
      <c r="G1140" s="1200"/>
      <c r="H1140" s="752"/>
    </row>
    <row r="1141" spans="1:8">
      <c r="A1141" s="798"/>
      <c r="B1141" s="885" t="s">
        <v>4992</v>
      </c>
      <c r="C1141" s="885"/>
      <c r="D1141" s="1006"/>
      <c r="E1141" s="930"/>
      <c r="F1141" s="800"/>
      <c r="G1141" s="1200"/>
      <c r="H1141" s="752"/>
    </row>
    <row r="1142" spans="1:8">
      <c r="A1142" s="798"/>
      <c r="B1142" s="886" t="s">
        <v>3230</v>
      </c>
      <c r="C1142" s="886"/>
      <c r="D1142" s="1006" t="s">
        <v>1132</v>
      </c>
      <c r="E1142" s="930">
        <v>60</v>
      </c>
      <c r="F1142" s="800"/>
      <c r="G1142" s="1200">
        <f>E1142*F1142</f>
        <v>0</v>
      </c>
      <c r="H1142" s="752"/>
    </row>
    <row r="1143" spans="1:8">
      <c r="A1143" s="798"/>
      <c r="B1143" s="887" t="s">
        <v>3226</v>
      </c>
      <c r="C1143" s="887"/>
      <c r="D1143" s="1006"/>
      <c r="E1143" s="930"/>
      <c r="F1143" s="800"/>
      <c r="G1143" s="1200"/>
      <c r="H1143" s="752"/>
    </row>
    <row r="1144" spans="1:8">
      <c r="A1144" s="798"/>
      <c r="B1144" s="887" t="s">
        <v>3319</v>
      </c>
      <c r="C1144" s="887"/>
      <c r="D1144" s="1006"/>
      <c r="E1144" s="930"/>
      <c r="F1144" s="800"/>
      <c r="G1144" s="1200"/>
      <c r="H1144" s="752"/>
    </row>
    <row r="1145" spans="1:8">
      <c r="A1145" s="798"/>
      <c r="B1145" s="887"/>
      <c r="C1145" s="887"/>
      <c r="D1145" s="1006"/>
      <c r="E1145" s="930"/>
      <c r="F1145" s="800"/>
      <c r="G1145" s="1200"/>
      <c r="H1145" s="752"/>
    </row>
    <row r="1146" spans="1:8">
      <c r="A1146" s="798"/>
      <c r="B1146" s="881"/>
      <c r="C1146" s="881"/>
      <c r="D1146" s="1115"/>
      <c r="E1146" s="930"/>
      <c r="F1146" s="800"/>
      <c r="G1146" s="1200"/>
      <c r="H1146" s="752"/>
    </row>
    <row r="1147" spans="1:8" ht="76.5">
      <c r="A1147" s="798" t="s">
        <v>1506</v>
      </c>
      <c r="B1147" s="890" t="s">
        <v>4995</v>
      </c>
      <c r="C1147" s="890"/>
      <c r="D1147" s="1113" t="s">
        <v>302</v>
      </c>
      <c r="E1147" s="930">
        <v>4</v>
      </c>
      <c r="F1147" s="800"/>
      <c r="G1147" s="1200">
        <f>E1147*F1147</f>
        <v>0</v>
      </c>
      <c r="H1147" s="752"/>
    </row>
    <row r="1148" spans="1:8">
      <c r="A1148" s="798"/>
      <c r="B1148" s="882"/>
      <c r="C1148" s="882"/>
      <c r="D1148" s="1110"/>
      <c r="E1148" s="930"/>
      <c r="F1148" s="800"/>
      <c r="G1148" s="1200"/>
      <c r="H1148" s="752"/>
    </row>
    <row r="1149" spans="1:8">
      <c r="A1149" s="756"/>
      <c r="B1149" s="926"/>
      <c r="C1149" s="926"/>
      <c r="D1149" s="1126"/>
      <c r="E1149" s="1128"/>
      <c r="F1149" s="800"/>
      <c r="G1149" s="1200"/>
      <c r="H1149" s="752"/>
    </row>
    <row r="1150" spans="1:8" ht="63.75">
      <c r="A1150" s="798" t="s">
        <v>979</v>
      </c>
      <c r="B1150" s="927" t="s">
        <v>5050</v>
      </c>
      <c r="C1150" s="927"/>
      <c r="D1150" s="1115" t="s">
        <v>760</v>
      </c>
      <c r="E1150" s="1127">
        <v>1</v>
      </c>
      <c r="F1150" s="800"/>
      <c r="G1150" s="1200">
        <f>E1150*F1150</f>
        <v>0</v>
      </c>
      <c r="H1150" s="752"/>
    </row>
    <row r="1151" spans="1:8">
      <c r="A1151" s="798"/>
      <c r="B1151" s="927"/>
      <c r="C1151" s="927"/>
      <c r="D1151" s="1115"/>
      <c r="E1151" s="1127"/>
      <c r="F1151" s="800"/>
      <c r="G1151" s="1200"/>
      <c r="H1151" s="752"/>
    </row>
    <row r="1152" spans="1:8">
      <c r="A1152" s="756"/>
      <c r="B1152" s="926"/>
      <c r="C1152" s="926"/>
      <c r="D1152" s="1126"/>
      <c r="E1152" s="1128"/>
      <c r="F1152" s="800"/>
      <c r="G1152" s="1200"/>
      <c r="H1152" s="752"/>
    </row>
    <row r="1153" spans="1:8" ht="51">
      <c r="A1153" s="798" t="s">
        <v>680</v>
      </c>
      <c r="B1153" s="888" t="s">
        <v>5051</v>
      </c>
      <c r="C1153" s="888"/>
      <c r="D1153" s="1115" t="s">
        <v>760</v>
      </c>
      <c r="E1153" s="1127">
        <v>1</v>
      </c>
      <c r="F1153" s="800"/>
      <c r="G1153" s="1200">
        <f>E1153*F1153</f>
        <v>0</v>
      </c>
      <c r="H1153" s="752"/>
    </row>
    <row r="1154" spans="1:8">
      <c r="A1154" s="798"/>
      <c r="B1154" s="888"/>
      <c r="C1154" s="888"/>
      <c r="D1154" s="1115"/>
      <c r="E1154" s="1127"/>
      <c r="F1154" s="800"/>
      <c r="G1154" s="1200"/>
      <c r="H1154" s="752"/>
    </row>
    <row r="1155" spans="1:8">
      <c r="A1155" s="756"/>
      <c r="B1155" s="926"/>
      <c r="C1155" s="926"/>
      <c r="D1155" s="1126"/>
      <c r="E1155" s="1128"/>
      <c r="F1155" s="800"/>
      <c r="G1155" s="1200"/>
      <c r="H1155" s="752"/>
    </row>
    <row r="1156" spans="1:8" ht="25.5">
      <c r="A1156" s="798" t="s">
        <v>681</v>
      </c>
      <c r="B1156" s="925" t="s">
        <v>5052</v>
      </c>
      <c r="C1156" s="925"/>
      <c r="D1156" s="1115" t="s">
        <v>760</v>
      </c>
      <c r="E1156" s="1127">
        <v>1</v>
      </c>
      <c r="F1156" s="800"/>
      <c r="G1156" s="1200">
        <f>E1156*F1156</f>
        <v>0</v>
      </c>
      <c r="H1156" s="752"/>
    </row>
    <row r="1157" spans="1:8">
      <c r="A1157" s="798"/>
      <c r="B1157" s="925"/>
      <c r="C1157" s="925"/>
      <c r="D1157" s="1115"/>
      <c r="E1157" s="1127"/>
      <c r="F1157" s="800"/>
      <c r="G1157" s="1200"/>
      <c r="H1157" s="752"/>
    </row>
    <row r="1158" spans="1:8">
      <c r="A1158" s="756"/>
      <c r="B1158" s="926"/>
      <c r="C1158" s="926"/>
      <c r="D1158" s="1126"/>
      <c r="E1158" s="1128"/>
      <c r="F1158" s="800"/>
      <c r="G1158" s="1200"/>
      <c r="H1158" s="752"/>
    </row>
    <row r="1159" spans="1:8" ht="38.25">
      <c r="A1159" s="798" t="s">
        <v>868</v>
      </c>
      <c r="B1159" s="928" t="s">
        <v>4999</v>
      </c>
      <c r="C1159" s="928"/>
      <c r="D1159" s="1113"/>
      <c r="E1159" s="930"/>
      <c r="F1159" s="800"/>
      <c r="G1159" s="1200"/>
      <c r="H1159" s="752"/>
    </row>
    <row r="1160" spans="1:8">
      <c r="A1160" s="929"/>
      <c r="B1160" s="893" t="s">
        <v>5000</v>
      </c>
      <c r="C1160" s="893"/>
      <c r="D1160" s="1113" t="s">
        <v>302</v>
      </c>
      <c r="E1160" s="1127">
        <v>15</v>
      </c>
      <c r="F1160" s="930"/>
      <c r="G1160" s="1200">
        <f>E1160*F1160</f>
        <v>0</v>
      </c>
      <c r="H1160" s="752"/>
    </row>
    <row r="1161" spans="1:8">
      <c r="A1161" s="752"/>
      <c r="B1161" s="893" t="s">
        <v>5001</v>
      </c>
      <c r="C1161" s="893"/>
      <c r="D1161" s="1113" t="s">
        <v>302</v>
      </c>
      <c r="E1161" s="1127">
        <v>26</v>
      </c>
      <c r="F1161" s="930"/>
      <c r="G1161" s="1200">
        <f>E1161*F1161</f>
        <v>0</v>
      </c>
      <c r="H1161" s="752"/>
    </row>
    <row r="1162" spans="1:8">
      <c r="A1162" s="752"/>
      <c r="B1162" s="893"/>
      <c r="C1162" s="893"/>
      <c r="D1162" s="1113"/>
      <c r="E1162" s="1127"/>
      <c r="F1162" s="930"/>
      <c r="G1162" s="1200"/>
      <c r="H1162" s="752"/>
    </row>
    <row r="1163" spans="1:8">
      <c r="A1163" s="752"/>
      <c r="B1163" s="893"/>
      <c r="C1163" s="893"/>
      <c r="D1163" s="1113"/>
      <c r="E1163" s="1127"/>
      <c r="F1163" s="930"/>
      <c r="G1163" s="1200"/>
      <c r="H1163" s="752"/>
    </row>
    <row r="1164" spans="1:8" ht="63.75">
      <c r="A1164" s="931" t="s">
        <v>1338</v>
      </c>
      <c r="B1164" s="894" t="s">
        <v>5009</v>
      </c>
      <c r="C1164" s="894"/>
      <c r="D1164" s="1113" t="s">
        <v>302</v>
      </c>
      <c r="E1164" s="1127">
        <v>2</v>
      </c>
      <c r="F1164" s="930"/>
      <c r="G1164" s="1200">
        <f>E1164*F1164</f>
        <v>0</v>
      </c>
      <c r="H1164" s="752"/>
    </row>
    <row r="1165" spans="1:8">
      <c r="A1165" s="931"/>
      <c r="B1165" s="895" t="s">
        <v>3231</v>
      </c>
      <c r="C1165" s="895"/>
      <c r="D1165" s="1113"/>
      <c r="E1165" s="1127"/>
      <c r="F1165" s="930"/>
      <c r="G1165" s="1200"/>
      <c r="H1165" s="752"/>
    </row>
    <row r="1166" spans="1:8">
      <c r="A1166" s="931"/>
      <c r="B1166" s="894"/>
      <c r="C1166" s="894"/>
      <c r="D1166" s="1113"/>
      <c r="E1166" s="1127"/>
      <c r="F1166" s="930"/>
      <c r="G1166" s="1200"/>
      <c r="H1166" s="752"/>
    </row>
    <row r="1167" spans="1:8">
      <c r="A1167" s="756"/>
      <c r="B1167" s="926"/>
      <c r="C1167" s="926"/>
      <c r="D1167" s="1126"/>
      <c r="E1167" s="1128"/>
      <c r="F1167" s="800"/>
      <c r="G1167" s="1200"/>
      <c r="H1167" s="752"/>
    </row>
    <row r="1168" spans="1:8" ht="38.25">
      <c r="A1168" s="798" t="s">
        <v>885</v>
      </c>
      <c r="B1168" s="813" t="s">
        <v>5003</v>
      </c>
      <c r="C1168" s="813"/>
      <c r="D1168" s="1106"/>
      <c r="E1168" s="930"/>
      <c r="F1168" s="800"/>
      <c r="G1168" s="1200"/>
      <c r="H1168" s="752"/>
    </row>
    <row r="1169" spans="1:8" ht="15">
      <c r="A1169" s="798"/>
      <c r="B1169" s="862" t="s">
        <v>5004</v>
      </c>
      <c r="C1169" s="862"/>
      <c r="D1169" s="1106" t="s">
        <v>1132</v>
      </c>
      <c r="E1169" s="930">
        <v>160</v>
      </c>
      <c r="F1169" s="800"/>
      <c r="G1169" s="1200">
        <f>E1169*F1169</f>
        <v>0</v>
      </c>
      <c r="H1169" s="752"/>
    </row>
    <row r="1170" spans="1:8">
      <c r="A1170" s="798"/>
      <c r="B1170" s="932"/>
      <c r="C1170" s="932"/>
      <c r="D1170" s="1115"/>
      <c r="E1170" s="930"/>
      <c r="F1170" s="800"/>
      <c r="G1170" s="1200"/>
      <c r="H1170" s="752"/>
    </row>
    <row r="1171" spans="1:8">
      <c r="A1171" s="756"/>
      <c r="B1171" s="926"/>
      <c r="C1171" s="926"/>
      <c r="D1171" s="1126"/>
      <c r="E1171" s="1128"/>
      <c r="F1171" s="800"/>
      <c r="G1171" s="1200"/>
      <c r="H1171" s="752"/>
    </row>
    <row r="1172" spans="1:8" ht="63.75">
      <c r="A1172" s="798" t="s">
        <v>888</v>
      </c>
      <c r="B1172" s="876" t="s">
        <v>5005</v>
      </c>
      <c r="C1172" s="876"/>
      <c r="D1172" s="1115"/>
      <c r="E1172" s="930"/>
      <c r="F1172" s="800"/>
      <c r="G1172" s="1200"/>
      <c r="H1172" s="752"/>
    </row>
    <row r="1173" spans="1:8">
      <c r="A1173" s="798"/>
      <c r="B1173" s="892" t="s">
        <v>3232</v>
      </c>
      <c r="C1173" s="892"/>
      <c r="D1173" s="1115" t="s">
        <v>3233</v>
      </c>
      <c r="E1173" s="930">
        <v>10</v>
      </c>
      <c r="F1173" s="800"/>
      <c r="G1173" s="1200">
        <f>E1173*F1173</f>
        <v>0</v>
      </c>
      <c r="H1173" s="752"/>
    </row>
    <row r="1174" spans="1:8">
      <c r="A1174" s="756"/>
      <c r="B1174" s="926"/>
      <c r="C1174" s="926"/>
      <c r="D1174" s="1126"/>
      <c r="E1174" s="1128"/>
      <c r="F1174" s="800"/>
      <c r="G1174" s="1200"/>
      <c r="H1174" s="752"/>
    </row>
    <row r="1175" spans="1:8">
      <c r="A1175" s="756"/>
      <c r="B1175" s="926"/>
      <c r="C1175" s="926"/>
      <c r="D1175" s="1126"/>
      <c r="E1175" s="1128"/>
      <c r="F1175" s="800"/>
      <c r="G1175" s="1200"/>
      <c r="H1175" s="752"/>
    </row>
    <row r="1176" spans="1:8">
      <c r="A1176" s="756"/>
      <c r="B1176" s="926"/>
      <c r="C1176" s="926"/>
      <c r="D1176" s="1126"/>
      <c r="E1176" s="1128"/>
      <c r="F1176" s="800"/>
      <c r="G1176" s="1200"/>
      <c r="H1176" s="752"/>
    </row>
    <row r="1177" spans="1:8">
      <c r="A1177" s="756"/>
      <c r="B1177" s="926"/>
      <c r="C1177" s="926"/>
      <c r="D1177" s="1126"/>
      <c r="E1177" s="1128"/>
      <c r="F1177" s="800"/>
      <c r="G1177" s="1200"/>
      <c r="H1177" s="752"/>
    </row>
    <row r="1178" spans="1:8">
      <c r="A1178" s="798"/>
      <c r="B1178" s="875" t="s">
        <v>3321</v>
      </c>
      <c r="C1178" s="875"/>
      <c r="D1178" s="1124"/>
      <c r="E1178" s="1179"/>
      <c r="F1178" s="800"/>
      <c r="G1178" s="1200"/>
      <c r="H1178" s="752"/>
    </row>
    <row r="1179" spans="1:8">
      <c r="A1179" s="798"/>
      <c r="B1179" s="798"/>
      <c r="C1179" s="798"/>
      <c r="D1179" s="1124"/>
      <c r="E1179" s="1179"/>
      <c r="F1179" s="800"/>
      <c r="G1179" s="1200"/>
      <c r="H1179" s="752"/>
    </row>
    <row r="1180" spans="1:8" ht="51">
      <c r="A1180" s="798" t="s">
        <v>183</v>
      </c>
      <c r="B1180" s="888" t="s">
        <v>5046</v>
      </c>
      <c r="C1180" s="888"/>
      <c r="D1180" s="1124"/>
      <c r="E1180" s="1179"/>
      <c r="F1180" s="800"/>
      <c r="G1180" s="1200"/>
      <c r="H1180" s="752"/>
    </row>
    <row r="1181" spans="1:8" ht="25.5">
      <c r="A1181" s="798"/>
      <c r="B1181" s="888" t="s">
        <v>3215</v>
      </c>
      <c r="C1181" s="888"/>
      <c r="D1181" s="1124"/>
      <c r="E1181" s="1179"/>
      <c r="F1181" s="800"/>
      <c r="G1181" s="1200"/>
      <c r="H1181" s="752"/>
    </row>
    <row r="1182" spans="1:8">
      <c r="A1182" s="798"/>
      <c r="B1182" s="888" t="s">
        <v>3315</v>
      </c>
      <c r="C1182" s="888"/>
      <c r="D1182" s="1124"/>
      <c r="E1182" s="1179"/>
      <c r="F1182" s="800"/>
      <c r="G1182" s="1200"/>
      <c r="H1182" s="752"/>
    </row>
    <row r="1183" spans="1:8">
      <c r="A1183" s="798"/>
      <c r="B1183" s="877" t="s">
        <v>3217</v>
      </c>
      <c r="C1183" s="877"/>
      <c r="D1183" s="1124"/>
      <c r="E1183" s="1179"/>
      <c r="F1183" s="800"/>
      <c r="G1183" s="1200"/>
      <c r="H1183" s="752"/>
    </row>
    <row r="1184" spans="1:8">
      <c r="A1184" s="756"/>
      <c r="B1184" s="881" t="s">
        <v>3237</v>
      </c>
      <c r="C1184" s="881"/>
      <c r="D1184" s="1113" t="s">
        <v>1132</v>
      </c>
      <c r="E1184" s="1114">
        <v>52</v>
      </c>
      <c r="F1184" s="800"/>
      <c r="G1184" s="1200">
        <f t="shared" ref="G1184:G1189" si="14">E1184*F1184</f>
        <v>0</v>
      </c>
      <c r="H1184" s="752"/>
    </row>
    <row r="1185" spans="1:8">
      <c r="A1185" s="756"/>
      <c r="B1185" s="881" t="s">
        <v>3238</v>
      </c>
      <c r="C1185" s="881"/>
      <c r="D1185" s="1113" t="s">
        <v>1132</v>
      </c>
      <c r="E1185" s="1114">
        <v>78</v>
      </c>
      <c r="F1185" s="800"/>
      <c r="G1185" s="1200">
        <f t="shared" si="14"/>
        <v>0</v>
      </c>
      <c r="H1185" s="752"/>
    </row>
    <row r="1186" spans="1:8">
      <c r="A1186" s="756"/>
      <c r="B1186" s="881" t="s">
        <v>3316</v>
      </c>
      <c r="C1186" s="881"/>
      <c r="D1186" s="1113" t="s">
        <v>1132</v>
      </c>
      <c r="E1186" s="1114">
        <v>52</v>
      </c>
      <c r="F1186" s="800"/>
      <c r="G1186" s="1200">
        <f t="shared" si="14"/>
        <v>0</v>
      </c>
      <c r="H1186" s="752"/>
    </row>
    <row r="1187" spans="1:8">
      <c r="A1187" s="756"/>
      <c r="B1187" s="881" t="s">
        <v>3239</v>
      </c>
      <c r="C1187" s="881"/>
      <c r="D1187" s="1113" t="s">
        <v>1132</v>
      </c>
      <c r="E1187" s="1114">
        <v>50</v>
      </c>
      <c r="F1187" s="800"/>
      <c r="G1187" s="1200">
        <f t="shared" si="14"/>
        <v>0</v>
      </c>
      <c r="H1187" s="752"/>
    </row>
    <row r="1188" spans="1:8">
      <c r="A1188" s="756"/>
      <c r="B1188" s="881" t="s">
        <v>3317</v>
      </c>
      <c r="C1188" s="881"/>
      <c r="D1188" s="1113" t="s">
        <v>1132</v>
      </c>
      <c r="E1188" s="1114">
        <v>14</v>
      </c>
      <c r="F1188" s="800"/>
      <c r="G1188" s="1200">
        <f t="shared" si="14"/>
        <v>0</v>
      </c>
      <c r="H1188" s="752"/>
    </row>
    <row r="1189" spans="1:8">
      <c r="A1189" s="756"/>
      <c r="B1189" s="881" t="s">
        <v>3318</v>
      </c>
      <c r="C1189" s="881"/>
      <c r="D1189" s="1113" t="s">
        <v>1132</v>
      </c>
      <c r="E1189" s="1114">
        <v>34</v>
      </c>
      <c r="F1189" s="800"/>
      <c r="G1189" s="1200">
        <f t="shared" si="14"/>
        <v>0</v>
      </c>
      <c r="H1189" s="752"/>
    </row>
    <row r="1190" spans="1:8">
      <c r="A1190" s="756"/>
      <c r="B1190" s="881"/>
      <c r="C1190" s="881"/>
      <c r="D1190" s="1113"/>
      <c r="E1190" s="1114"/>
      <c r="F1190" s="800"/>
      <c r="G1190" s="1200"/>
      <c r="H1190" s="752"/>
    </row>
    <row r="1191" spans="1:8">
      <c r="A1191" s="756"/>
      <c r="B1191" s="881"/>
      <c r="C1191" s="881"/>
      <c r="D1191" s="1113"/>
      <c r="E1191" s="1114"/>
      <c r="F1191" s="800"/>
      <c r="G1191" s="1200"/>
      <c r="H1191" s="752"/>
    </row>
    <row r="1192" spans="1:8">
      <c r="A1192" s="798" t="s">
        <v>187</v>
      </c>
      <c r="B1192" s="879" t="s">
        <v>4982</v>
      </c>
      <c r="C1192" s="879"/>
      <c r="D1192" s="1092"/>
      <c r="E1192" s="1114"/>
      <c r="F1192" s="800"/>
      <c r="G1192" s="1200"/>
      <c r="H1192" s="752"/>
    </row>
    <row r="1193" spans="1:8">
      <c r="A1193" s="756"/>
      <c r="B1193" s="880" t="s">
        <v>4983</v>
      </c>
      <c r="C1193" s="880"/>
      <c r="D1193" s="1104" t="s">
        <v>1132</v>
      </c>
      <c r="E1193" s="1114">
        <v>15</v>
      </c>
      <c r="F1193" s="800"/>
      <c r="G1193" s="1200">
        <f>E1193*F1193</f>
        <v>0</v>
      </c>
      <c r="H1193" s="752"/>
    </row>
    <row r="1194" spans="1:8">
      <c r="A1194" s="756"/>
      <c r="B1194" s="880" t="s">
        <v>4984</v>
      </c>
      <c r="C1194" s="880"/>
      <c r="D1194" s="1104" t="s">
        <v>1132</v>
      </c>
      <c r="E1194" s="1114">
        <v>12</v>
      </c>
      <c r="F1194" s="800"/>
      <c r="G1194" s="1200">
        <f>E1194*F1194</f>
        <v>0</v>
      </c>
      <c r="H1194" s="752"/>
    </row>
    <row r="1195" spans="1:8">
      <c r="A1195" s="756"/>
      <c r="B1195" s="880"/>
      <c r="C1195" s="880"/>
      <c r="D1195" s="1104"/>
      <c r="E1195" s="1114"/>
      <c r="F1195" s="800"/>
      <c r="G1195" s="1200"/>
      <c r="H1195" s="752"/>
    </row>
    <row r="1196" spans="1:8">
      <c r="A1196" s="756"/>
      <c r="B1196" s="756"/>
      <c r="C1196" s="756"/>
      <c r="D1196" s="1124"/>
      <c r="E1196" s="1179"/>
      <c r="F1196" s="800"/>
      <c r="G1196" s="1200"/>
      <c r="H1196" s="752"/>
    </row>
    <row r="1197" spans="1:8" ht="63.75">
      <c r="A1197" s="798" t="s">
        <v>803</v>
      </c>
      <c r="B1197" s="805" t="s">
        <v>5047</v>
      </c>
      <c r="C1197" s="805"/>
      <c r="D1197" s="1124"/>
      <c r="E1197" s="1179"/>
      <c r="F1197" s="800"/>
      <c r="G1197" s="1200"/>
      <c r="H1197" s="752"/>
    </row>
    <row r="1198" spans="1:8">
      <c r="A1198" s="756"/>
      <c r="B1198" s="926"/>
      <c r="C1198" s="926"/>
      <c r="D1198" s="1124"/>
      <c r="E1198" s="1179"/>
      <c r="F1198" s="800"/>
      <c r="G1198" s="1200"/>
      <c r="H1198" s="752"/>
    </row>
    <row r="1199" spans="1:8" ht="25.5">
      <c r="A1199" s="756"/>
      <c r="B1199" s="882" t="s">
        <v>5048</v>
      </c>
      <c r="C1199" s="882"/>
      <c r="D1199" s="1006"/>
      <c r="E1199" s="900"/>
      <c r="F1199" s="800"/>
      <c r="G1199" s="1200"/>
      <c r="H1199" s="752"/>
    </row>
    <row r="1200" spans="1:8">
      <c r="A1200" s="756"/>
      <c r="B1200" s="882" t="s">
        <v>3061</v>
      </c>
      <c r="C1200" s="882"/>
      <c r="D1200" s="1006"/>
      <c r="E1200" s="900"/>
      <c r="F1200" s="800"/>
      <c r="G1200" s="1200"/>
      <c r="H1200" s="752"/>
    </row>
    <row r="1201" spans="1:8">
      <c r="A1201" s="756"/>
      <c r="B1201" s="883"/>
      <c r="C1201" s="882"/>
      <c r="D1201" s="1110" t="s">
        <v>302</v>
      </c>
      <c r="E1201" s="976">
        <v>1</v>
      </c>
      <c r="F1201" s="800"/>
      <c r="G1201" s="1200">
        <f>E1201*F1201</f>
        <v>0</v>
      </c>
      <c r="H1201" s="752"/>
    </row>
    <row r="1202" spans="1:8">
      <c r="A1202" s="756"/>
      <c r="B1202" s="764"/>
      <c r="C1202" s="764"/>
      <c r="D1202" s="1006"/>
      <c r="E1202" s="900"/>
      <c r="F1202" s="800"/>
      <c r="G1202" s="1200"/>
      <c r="H1202" s="752"/>
    </row>
    <row r="1203" spans="1:8" ht="25.5">
      <c r="A1203" s="756"/>
      <c r="B1203" s="882" t="s">
        <v>4987</v>
      </c>
      <c r="C1203" s="882"/>
      <c r="D1203" s="1006"/>
      <c r="E1203" s="900"/>
      <c r="F1203" s="800"/>
      <c r="G1203" s="1200"/>
      <c r="H1203" s="752"/>
    </row>
    <row r="1204" spans="1:8">
      <c r="A1204" s="756"/>
      <c r="B1204" s="882" t="s">
        <v>3061</v>
      </c>
      <c r="C1204" s="882"/>
      <c r="D1204" s="1006"/>
      <c r="E1204" s="900"/>
      <c r="F1204" s="800"/>
      <c r="G1204" s="1200"/>
      <c r="H1204" s="752"/>
    </row>
    <row r="1205" spans="1:8">
      <c r="A1205" s="756"/>
      <c r="B1205" s="883"/>
      <c r="C1205" s="882"/>
      <c r="D1205" s="1110" t="s">
        <v>302</v>
      </c>
      <c r="E1205" s="976">
        <v>7</v>
      </c>
      <c r="F1205" s="800"/>
      <c r="G1205" s="1200">
        <f>E1205*F1205</f>
        <v>0</v>
      </c>
      <c r="H1205" s="752"/>
    </row>
    <row r="1206" spans="1:8" ht="25.5">
      <c r="A1206" s="756"/>
      <c r="B1206" s="882" t="s">
        <v>4988</v>
      </c>
      <c r="C1206" s="882"/>
      <c r="D1206" s="1006"/>
      <c r="E1206" s="900"/>
      <c r="F1206" s="800"/>
      <c r="G1206" s="1200"/>
      <c r="H1206" s="752"/>
    </row>
    <row r="1207" spans="1:8">
      <c r="A1207" s="756"/>
      <c r="B1207" s="882" t="s">
        <v>3061</v>
      </c>
      <c r="C1207" s="882"/>
      <c r="D1207" s="1006"/>
      <c r="E1207" s="900"/>
      <c r="F1207" s="800"/>
      <c r="G1207" s="1200"/>
      <c r="H1207" s="752"/>
    </row>
    <row r="1208" spans="1:8">
      <c r="A1208" s="756"/>
      <c r="B1208" s="883"/>
      <c r="C1208" s="882"/>
      <c r="D1208" s="1110" t="s">
        <v>302</v>
      </c>
      <c r="E1208" s="976">
        <v>9</v>
      </c>
      <c r="F1208" s="800"/>
      <c r="G1208" s="1200">
        <f>E1208*F1208</f>
        <v>0</v>
      </c>
      <c r="H1208" s="752"/>
    </row>
    <row r="1209" spans="1:8">
      <c r="A1209" s="756"/>
      <c r="B1209" s="764"/>
      <c r="C1209" s="764"/>
      <c r="D1209" s="1006"/>
      <c r="E1209" s="900"/>
      <c r="F1209" s="800"/>
      <c r="G1209" s="1200"/>
      <c r="H1209" s="752"/>
    </row>
    <row r="1210" spans="1:8" ht="25.5">
      <c r="A1210" s="756"/>
      <c r="B1210" s="882" t="s">
        <v>4989</v>
      </c>
      <c r="C1210" s="882"/>
      <c r="D1210" s="1006"/>
      <c r="E1210" s="900"/>
      <c r="F1210" s="800"/>
      <c r="G1210" s="1200"/>
      <c r="H1210" s="752"/>
    </row>
    <row r="1211" spans="1:8">
      <c r="A1211" s="756"/>
      <c r="B1211" s="882" t="s">
        <v>3061</v>
      </c>
      <c r="C1211" s="882"/>
      <c r="D1211" s="1006"/>
      <c r="E1211" s="900"/>
      <c r="F1211" s="800"/>
      <c r="G1211" s="1200"/>
      <c r="H1211" s="752"/>
    </row>
    <row r="1212" spans="1:8">
      <c r="A1212" s="756"/>
      <c r="B1212" s="883"/>
      <c r="C1212" s="882"/>
      <c r="D1212" s="1110" t="s">
        <v>302</v>
      </c>
      <c r="E1212" s="976">
        <v>3</v>
      </c>
      <c r="F1212" s="800"/>
      <c r="G1212" s="1200">
        <f>E1212*F1212</f>
        <v>0</v>
      </c>
      <c r="H1212" s="752"/>
    </row>
    <row r="1213" spans="1:8">
      <c r="A1213" s="756"/>
      <c r="B1213" s="882"/>
      <c r="C1213" s="882"/>
      <c r="D1213" s="1110"/>
      <c r="E1213" s="976"/>
      <c r="F1213" s="800"/>
      <c r="G1213" s="1200"/>
      <c r="H1213" s="752"/>
    </row>
    <row r="1214" spans="1:8">
      <c r="A1214" s="756"/>
      <c r="B1214" s="756"/>
      <c r="C1214" s="756"/>
      <c r="D1214" s="1124"/>
      <c r="E1214" s="1179"/>
      <c r="F1214" s="800"/>
      <c r="G1214" s="1200"/>
      <c r="H1214" s="752"/>
    </row>
    <row r="1215" spans="1:8" ht="25.5">
      <c r="A1215" s="798" t="s">
        <v>805</v>
      </c>
      <c r="B1215" s="884" t="s">
        <v>4991</v>
      </c>
      <c r="C1215" s="884"/>
      <c r="D1215" s="1115"/>
      <c r="E1215" s="1127"/>
      <c r="F1215" s="800"/>
      <c r="G1215" s="1200"/>
      <c r="H1215" s="752"/>
    </row>
    <row r="1216" spans="1:8">
      <c r="A1216" s="798"/>
      <c r="B1216" s="885" t="s">
        <v>4992</v>
      </c>
      <c r="C1216" s="885"/>
      <c r="D1216" s="1115"/>
      <c r="E1216" s="930"/>
      <c r="F1216" s="800"/>
      <c r="G1216" s="1200"/>
      <c r="H1216" s="752"/>
    </row>
    <row r="1217" spans="1:8">
      <c r="A1217" s="798"/>
      <c r="B1217" s="886" t="s">
        <v>3224</v>
      </c>
      <c r="C1217" s="886"/>
      <c r="D1217" s="1115" t="s">
        <v>1132</v>
      </c>
      <c r="E1217" s="930">
        <v>15</v>
      </c>
      <c r="F1217" s="800"/>
      <c r="G1217" s="1200">
        <f>E1217*F1217</f>
        <v>0</v>
      </c>
      <c r="H1217" s="752"/>
    </row>
    <row r="1218" spans="1:8">
      <c r="A1218" s="798"/>
      <c r="B1218" s="886" t="s">
        <v>3225</v>
      </c>
      <c r="C1218" s="886"/>
      <c r="D1218" s="1115" t="s">
        <v>1132</v>
      </c>
      <c r="E1218" s="930">
        <v>12</v>
      </c>
      <c r="F1218" s="800"/>
      <c r="G1218" s="1200">
        <f>E1218*F1218</f>
        <v>0</v>
      </c>
      <c r="H1218" s="752"/>
    </row>
    <row r="1219" spans="1:8">
      <c r="A1219" s="798"/>
      <c r="B1219" s="887" t="s">
        <v>3226</v>
      </c>
      <c r="C1219" s="887"/>
      <c r="D1219" s="1092"/>
      <c r="E1219" s="930"/>
      <c r="F1219" s="800"/>
      <c r="G1219" s="1200"/>
      <c r="H1219" s="752"/>
    </row>
    <row r="1220" spans="1:8">
      <c r="A1220" s="798"/>
      <c r="B1220" s="887" t="s">
        <v>3319</v>
      </c>
      <c r="C1220" s="887"/>
      <c r="D1220" s="1092"/>
      <c r="E1220" s="930"/>
      <c r="F1220" s="800"/>
      <c r="G1220" s="1200"/>
      <c r="H1220" s="752"/>
    </row>
    <row r="1221" spans="1:8">
      <c r="A1221" s="798"/>
      <c r="B1221" s="805"/>
      <c r="C1221" s="805"/>
      <c r="D1221" s="1115"/>
      <c r="E1221" s="930"/>
      <c r="F1221" s="800"/>
      <c r="G1221" s="1200"/>
      <c r="H1221" s="752"/>
    </row>
    <row r="1222" spans="1:8">
      <c r="A1222" s="756"/>
      <c r="B1222" s="756"/>
      <c r="C1222" s="756"/>
      <c r="D1222" s="1124"/>
      <c r="E1222" s="1179"/>
      <c r="F1222" s="800"/>
      <c r="G1222" s="1200"/>
      <c r="H1222" s="752"/>
    </row>
    <row r="1223" spans="1:8" ht="38.25">
      <c r="A1223" s="798" t="s">
        <v>808</v>
      </c>
      <c r="B1223" s="876" t="s">
        <v>5008</v>
      </c>
      <c r="C1223" s="876"/>
      <c r="D1223" s="1115" t="s">
        <v>760</v>
      </c>
      <c r="E1223" s="930">
        <v>66</v>
      </c>
      <c r="F1223" s="800"/>
      <c r="G1223" s="1200">
        <f>E1223*F1223</f>
        <v>0</v>
      </c>
      <c r="H1223" s="752"/>
    </row>
    <row r="1224" spans="1:8">
      <c r="A1224" s="798"/>
      <c r="B1224" s="876"/>
      <c r="C1224" s="876"/>
      <c r="D1224" s="1115"/>
      <c r="E1224" s="930"/>
      <c r="F1224" s="800"/>
      <c r="G1224" s="1200"/>
      <c r="H1224" s="752"/>
    </row>
    <row r="1225" spans="1:8">
      <c r="A1225" s="756"/>
      <c r="B1225" s="756"/>
      <c r="C1225" s="756"/>
      <c r="D1225" s="1124"/>
      <c r="E1225" s="1179"/>
      <c r="F1225" s="800"/>
      <c r="G1225" s="1200"/>
      <c r="H1225" s="752"/>
    </row>
    <row r="1226" spans="1:8" ht="51">
      <c r="A1226" s="798" t="s">
        <v>1331</v>
      </c>
      <c r="B1226" s="888" t="s">
        <v>4994</v>
      </c>
      <c r="C1226" s="888"/>
      <c r="D1226" s="1115" t="s">
        <v>1707</v>
      </c>
      <c r="E1226" s="1127"/>
      <c r="F1226" s="800"/>
      <c r="G1226" s="1200"/>
      <c r="H1226" s="752"/>
    </row>
    <row r="1227" spans="1:8">
      <c r="A1227" s="798"/>
      <c r="B1227" s="881" t="s">
        <v>3228</v>
      </c>
      <c r="C1227" s="881"/>
      <c r="D1227" s="1115" t="s">
        <v>1132</v>
      </c>
      <c r="E1227" s="930">
        <v>90</v>
      </c>
      <c r="F1227" s="800"/>
      <c r="G1227" s="1200">
        <f>E1227*F1227</f>
        <v>0</v>
      </c>
      <c r="H1227" s="752"/>
    </row>
    <row r="1228" spans="1:8">
      <c r="A1228" s="798"/>
      <c r="B1228" s="881"/>
      <c r="C1228" s="881"/>
      <c r="D1228" s="1115"/>
      <c r="E1228" s="930"/>
      <c r="F1228" s="800"/>
      <c r="G1228" s="1200"/>
      <c r="H1228" s="752"/>
    </row>
    <row r="1229" spans="1:8">
      <c r="A1229" s="798"/>
      <c r="B1229" s="881"/>
      <c r="C1229" s="881"/>
      <c r="D1229" s="1115"/>
      <c r="E1229" s="930"/>
      <c r="F1229" s="800"/>
      <c r="G1229" s="1200"/>
      <c r="H1229" s="752"/>
    </row>
    <row r="1230" spans="1:8" ht="25.5">
      <c r="A1230" s="798" t="s">
        <v>1843</v>
      </c>
      <c r="B1230" s="889" t="s">
        <v>3229</v>
      </c>
      <c r="C1230" s="889"/>
      <c r="D1230" s="1115"/>
      <c r="E1230" s="930"/>
      <c r="F1230" s="800"/>
      <c r="G1230" s="1200"/>
      <c r="H1230" s="752"/>
    </row>
    <row r="1231" spans="1:8">
      <c r="A1231" s="798"/>
      <c r="B1231" s="885" t="s">
        <v>4992</v>
      </c>
      <c r="C1231" s="885"/>
      <c r="D1231" s="1006"/>
      <c r="E1231" s="930"/>
      <c r="F1231" s="800"/>
      <c r="G1231" s="1200"/>
      <c r="H1231" s="752"/>
    </row>
    <row r="1232" spans="1:8">
      <c r="A1232" s="798"/>
      <c r="B1232" s="886" t="s">
        <v>3230</v>
      </c>
      <c r="C1232" s="886"/>
      <c r="D1232" s="1006" t="s">
        <v>1132</v>
      </c>
      <c r="E1232" s="930">
        <v>90</v>
      </c>
      <c r="F1232" s="800"/>
      <c r="G1232" s="1200">
        <f>E1232*F1232</f>
        <v>0</v>
      </c>
      <c r="H1232" s="752"/>
    </row>
    <row r="1233" spans="1:8">
      <c r="A1233" s="798"/>
      <c r="B1233" s="887" t="s">
        <v>3226</v>
      </c>
      <c r="C1233" s="887"/>
      <c r="D1233" s="1006"/>
      <c r="E1233" s="930"/>
      <c r="F1233" s="800"/>
      <c r="G1233" s="1200"/>
      <c r="H1233" s="752"/>
    </row>
    <row r="1234" spans="1:8">
      <c r="A1234" s="798"/>
      <c r="B1234" s="887" t="s">
        <v>3319</v>
      </c>
      <c r="C1234" s="887"/>
      <c r="D1234" s="1006"/>
      <c r="E1234" s="930"/>
      <c r="F1234" s="800"/>
      <c r="G1234" s="1200"/>
      <c r="H1234" s="752"/>
    </row>
    <row r="1235" spans="1:8">
      <c r="A1235" s="798"/>
      <c r="B1235" s="887"/>
      <c r="C1235" s="887"/>
      <c r="D1235" s="1006"/>
      <c r="E1235" s="930"/>
      <c r="F1235" s="800"/>
      <c r="G1235" s="1200"/>
      <c r="H1235" s="752"/>
    </row>
    <row r="1236" spans="1:8">
      <c r="A1236" s="798"/>
      <c r="B1236" s="887"/>
      <c r="C1236" s="887"/>
      <c r="D1236" s="1006"/>
      <c r="E1236" s="930"/>
      <c r="F1236" s="800"/>
      <c r="G1236" s="1200"/>
      <c r="H1236" s="752"/>
    </row>
    <row r="1237" spans="1:8" ht="76.5">
      <c r="A1237" s="798" t="s">
        <v>1718</v>
      </c>
      <c r="B1237" s="890" t="s">
        <v>4995</v>
      </c>
      <c r="C1237" s="890"/>
      <c r="D1237" s="1113" t="s">
        <v>302</v>
      </c>
      <c r="E1237" s="930">
        <v>1</v>
      </c>
      <c r="F1237" s="800"/>
      <c r="G1237" s="1200">
        <f>E1237*F1237</f>
        <v>0</v>
      </c>
      <c r="H1237" s="752"/>
    </row>
    <row r="1238" spans="1:8">
      <c r="A1238" s="798"/>
      <c r="B1238" s="887"/>
      <c r="C1238" s="887"/>
      <c r="D1238" s="1006"/>
      <c r="E1238" s="930"/>
      <c r="F1238" s="800"/>
      <c r="G1238" s="1200"/>
      <c r="H1238" s="752"/>
    </row>
    <row r="1239" spans="1:8">
      <c r="A1239" s="756"/>
      <c r="B1239" s="756"/>
      <c r="C1239" s="756"/>
      <c r="D1239" s="1124"/>
      <c r="E1239" s="1179"/>
      <c r="F1239" s="800"/>
      <c r="G1239" s="1200"/>
      <c r="H1239" s="752"/>
    </row>
    <row r="1240" spans="1:8" ht="63.75">
      <c r="A1240" s="798" t="s">
        <v>1723</v>
      </c>
      <c r="B1240" s="927" t="s">
        <v>5050</v>
      </c>
      <c r="C1240" s="927"/>
      <c r="D1240" s="1115" t="s">
        <v>760</v>
      </c>
      <c r="E1240" s="1127">
        <v>1</v>
      </c>
      <c r="F1240" s="800"/>
      <c r="G1240" s="1200">
        <f>E1240*F1240</f>
        <v>0</v>
      </c>
      <c r="H1240" s="752"/>
    </row>
    <row r="1241" spans="1:8">
      <c r="A1241" s="798"/>
      <c r="B1241" s="927"/>
      <c r="C1241" s="927"/>
      <c r="D1241" s="1115"/>
      <c r="E1241" s="1127"/>
      <c r="F1241" s="800"/>
      <c r="G1241" s="1200"/>
      <c r="H1241" s="752"/>
    </row>
    <row r="1242" spans="1:8">
      <c r="A1242" s="756"/>
      <c r="B1242" s="756"/>
      <c r="C1242" s="756"/>
      <c r="D1242" s="1124"/>
      <c r="E1242" s="1179"/>
      <c r="F1242" s="800"/>
      <c r="G1242" s="1200"/>
      <c r="H1242" s="752"/>
    </row>
    <row r="1243" spans="1:8" ht="51">
      <c r="A1243" s="798" t="s">
        <v>1727</v>
      </c>
      <c r="B1243" s="888" t="s">
        <v>5051</v>
      </c>
      <c r="C1243" s="888"/>
      <c r="D1243" s="1115" t="s">
        <v>760</v>
      </c>
      <c r="E1243" s="1127">
        <v>1</v>
      </c>
      <c r="F1243" s="800"/>
      <c r="G1243" s="1200">
        <f>E1243*F1243</f>
        <v>0</v>
      </c>
      <c r="H1243" s="752"/>
    </row>
    <row r="1244" spans="1:8">
      <c r="A1244" s="798"/>
      <c r="B1244" s="888"/>
      <c r="C1244" s="888"/>
      <c r="D1244" s="1115"/>
      <c r="E1244" s="1127"/>
      <c r="F1244" s="800"/>
      <c r="G1244" s="1200"/>
      <c r="H1244" s="752"/>
    </row>
    <row r="1245" spans="1:8">
      <c r="A1245" s="756"/>
      <c r="B1245" s="756"/>
      <c r="C1245" s="756"/>
      <c r="D1245" s="1124"/>
      <c r="E1245" s="1179"/>
      <c r="F1245" s="800"/>
      <c r="G1245" s="1200"/>
      <c r="H1245" s="752"/>
    </row>
    <row r="1246" spans="1:8" ht="25.5">
      <c r="A1246" s="798" t="s">
        <v>1730</v>
      </c>
      <c r="B1246" s="925" t="s">
        <v>5052</v>
      </c>
      <c r="C1246" s="925"/>
      <c r="D1246" s="1115" t="s">
        <v>760</v>
      </c>
      <c r="E1246" s="1127">
        <v>1</v>
      </c>
      <c r="F1246" s="800"/>
      <c r="G1246" s="1200">
        <f>E1246*F1246</f>
        <v>0</v>
      </c>
      <c r="H1246" s="752"/>
    </row>
    <row r="1247" spans="1:8">
      <c r="A1247" s="798"/>
      <c r="B1247" s="925"/>
      <c r="C1247" s="925"/>
      <c r="D1247" s="1115"/>
      <c r="E1247" s="1127"/>
      <c r="F1247" s="800"/>
      <c r="G1247" s="1200"/>
      <c r="H1247" s="752"/>
    </row>
    <row r="1248" spans="1:8">
      <c r="A1248" s="756"/>
      <c r="B1248" s="756"/>
      <c r="C1248" s="756"/>
      <c r="D1248" s="1124"/>
      <c r="E1248" s="1179"/>
      <c r="F1248" s="800"/>
      <c r="G1248" s="1200"/>
      <c r="H1248" s="752"/>
    </row>
    <row r="1249" spans="1:8" ht="38.25">
      <c r="A1249" s="798" t="s">
        <v>902</v>
      </c>
      <c r="B1249" s="892" t="s">
        <v>4999</v>
      </c>
      <c r="C1249" s="892"/>
      <c r="D1249" s="1113"/>
      <c r="E1249" s="930"/>
      <c r="F1249" s="800"/>
      <c r="G1249" s="1200"/>
      <c r="H1249" s="752"/>
    </row>
    <row r="1250" spans="1:8">
      <c r="A1250" s="798"/>
      <c r="B1250" s="893" t="s">
        <v>5000</v>
      </c>
      <c r="C1250" s="893"/>
      <c r="D1250" s="1113" t="s">
        <v>302</v>
      </c>
      <c r="E1250" s="930">
        <v>25</v>
      </c>
      <c r="F1250" s="800"/>
      <c r="G1250" s="1200">
        <f>E1250*F1250</f>
        <v>0</v>
      </c>
      <c r="H1250" s="752"/>
    </row>
    <row r="1251" spans="1:8">
      <c r="A1251" s="798"/>
      <c r="B1251" s="893" t="s">
        <v>5001</v>
      </c>
      <c r="C1251" s="893"/>
      <c r="D1251" s="1113" t="s">
        <v>302</v>
      </c>
      <c r="E1251" s="930">
        <v>36</v>
      </c>
      <c r="F1251" s="800"/>
      <c r="G1251" s="1200">
        <f>E1251*F1251</f>
        <v>0</v>
      </c>
      <c r="H1251" s="752"/>
    </row>
    <row r="1252" spans="1:8">
      <c r="A1252" s="798"/>
      <c r="B1252" s="893"/>
      <c r="C1252" s="893"/>
      <c r="D1252" s="1113"/>
      <c r="E1252" s="930"/>
      <c r="F1252" s="800"/>
      <c r="G1252" s="1200"/>
      <c r="H1252" s="752"/>
    </row>
    <row r="1253" spans="1:8">
      <c r="A1253" s="756"/>
      <c r="B1253" s="756"/>
      <c r="C1253" s="756"/>
      <c r="D1253" s="1124"/>
      <c r="E1253" s="1179"/>
      <c r="F1253" s="800"/>
      <c r="G1253" s="1200"/>
      <c r="H1253" s="752"/>
    </row>
    <row r="1254" spans="1:8" ht="38.25">
      <c r="A1254" s="798" t="s">
        <v>1746</v>
      </c>
      <c r="B1254" s="813" t="s">
        <v>5003</v>
      </c>
      <c r="C1254" s="813"/>
      <c r="D1254" s="1106"/>
      <c r="E1254" s="930"/>
      <c r="F1254" s="800"/>
      <c r="G1254" s="1200"/>
      <c r="H1254" s="752"/>
    </row>
    <row r="1255" spans="1:8" ht="15">
      <c r="A1255" s="798"/>
      <c r="B1255" s="862" t="s">
        <v>5004</v>
      </c>
      <c r="C1255" s="862"/>
      <c r="D1255" s="1106" t="s">
        <v>1132</v>
      </c>
      <c r="E1255" s="930">
        <v>190</v>
      </c>
      <c r="F1255" s="800"/>
      <c r="G1255" s="1200">
        <f>E1255*F1255</f>
        <v>0</v>
      </c>
      <c r="H1255" s="752"/>
    </row>
    <row r="1256" spans="1:8">
      <c r="A1256" s="798"/>
      <c r="B1256" s="925"/>
      <c r="C1256" s="925"/>
      <c r="D1256" s="1115"/>
      <c r="E1256" s="930"/>
      <c r="F1256" s="800"/>
      <c r="G1256" s="1200"/>
      <c r="H1256" s="752"/>
    </row>
    <row r="1257" spans="1:8">
      <c r="A1257" s="756"/>
      <c r="B1257" s="756"/>
      <c r="C1257" s="756"/>
      <c r="D1257" s="1124"/>
      <c r="E1257" s="1179"/>
      <c r="F1257" s="800"/>
      <c r="G1257" s="1200"/>
      <c r="H1257" s="752"/>
    </row>
    <row r="1258" spans="1:8" ht="63.75">
      <c r="A1258" s="798" t="s">
        <v>1747</v>
      </c>
      <c r="B1258" s="876" t="s">
        <v>5005</v>
      </c>
      <c r="C1258" s="876"/>
      <c r="D1258" s="1113"/>
      <c r="E1258" s="1127"/>
      <c r="F1258" s="800"/>
      <c r="G1258" s="1200"/>
      <c r="H1258" s="752"/>
    </row>
    <row r="1259" spans="1:8">
      <c r="A1259" s="798"/>
      <c r="B1259" s="892" t="s">
        <v>3232</v>
      </c>
      <c r="C1259" s="892"/>
      <c r="D1259" s="1113" t="s">
        <v>3233</v>
      </c>
      <c r="E1259" s="930">
        <v>10</v>
      </c>
      <c r="F1259" s="800"/>
      <c r="G1259" s="1200">
        <f>E1259*F1259</f>
        <v>0</v>
      </c>
      <c r="H1259" s="752"/>
    </row>
    <row r="1260" spans="1:8">
      <c r="A1260" s="798"/>
      <c r="B1260" s="892"/>
      <c r="C1260" s="892"/>
      <c r="D1260" s="1113"/>
      <c r="E1260" s="930"/>
      <c r="F1260" s="800"/>
      <c r="G1260" s="1200"/>
      <c r="H1260" s="752"/>
    </row>
    <row r="1261" spans="1:8">
      <c r="A1261" s="798"/>
      <c r="B1261" s="892"/>
      <c r="C1261" s="892"/>
      <c r="D1261" s="1113"/>
      <c r="E1261" s="930"/>
      <c r="F1261" s="800"/>
      <c r="G1261" s="1200"/>
      <c r="H1261" s="752"/>
    </row>
    <row r="1262" spans="1:8" ht="63.75">
      <c r="A1262" s="798" t="s">
        <v>875</v>
      </c>
      <c r="B1262" s="892" t="s">
        <v>5053</v>
      </c>
      <c r="C1262" s="892"/>
      <c r="D1262" s="1113" t="s">
        <v>302</v>
      </c>
      <c r="E1262" s="930">
        <v>1</v>
      </c>
      <c r="F1262" s="800"/>
      <c r="G1262" s="1200">
        <f>E1262*F1262</f>
        <v>0</v>
      </c>
      <c r="H1262" s="752"/>
    </row>
    <row r="1263" spans="1:8">
      <c r="A1263" s="798"/>
      <c r="B1263" s="892"/>
      <c r="C1263" s="892"/>
      <c r="D1263" s="1113"/>
      <c r="E1263" s="930"/>
      <c r="F1263" s="800"/>
      <c r="G1263" s="1200"/>
      <c r="H1263" s="752"/>
    </row>
    <row r="1264" spans="1:8">
      <c r="A1264" s="798"/>
      <c r="B1264" s="892"/>
      <c r="C1264" s="892"/>
      <c r="D1264" s="1113"/>
      <c r="E1264" s="930"/>
      <c r="F1264" s="800"/>
      <c r="G1264" s="1200"/>
      <c r="H1264" s="752"/>
    </row>
    <row r="1265" spans="1:8" ht="51">
      <c r="A1265" s="798" t="s">
        <v>876</v>
      </c>
      <c r="B1265" s="892" t="s">
        <v>5054</v>
      </c>
      <c r="C1265" s="892"/>
      <c r="D1265" s="1113" t="s">
        <v>302</v>
      </c>
      <c r="E1265" s="930">
        <v>1</v>
      </c>
      <c r="F1265" s="800"/>
      <c r="G1265" s="1200">
        <f>E1265*F1265</f>
        <v>0</v>
      </c>
      <c r="H1265" s="752"/>
    </row>
    <row r="1266" spans="1:8">
      <c r="A1266" s="756"/>
      <c r="B1266" s="756"/>
      <c r="C1266" s="756"/>
      <c r="D1266" s="1124"/>
      <c r="E1266" s="1179"/>
      <c r="F1266" s="800"/>
      <c r="G1266" s="1200"/>
      <c r="H1266" s="752"/>
    </row>
    <row r="1267" spans="1:8" ht="51">
      <c r="A1267" s="933" t="s">
        <v>3244</v>
      </c>
      <c r="B1267" s="220" t="s">
        <v>4981</v>
      </c>
      <c r="C1267" s="220"/>
      <c r="D1267" s="1129"/>
      <c r="E1267" s="203"/>
      <c r="F1267" s="934"/>
      <c r="G1267" s="1208"/>
      <c r="H1267" s="752"/>
    </row>
    <row r="1268" spans="1:8" ht="25.5">
      <c r="A1268" s="933"/>
      <c r="B1268" s="220" t="s">
        <v>3215</v>
      </c>
      <c r="C1268" s="220"/>
      <c r="D1268" s="1129"/>
      <c r="E1268" s="203"/>
      <c r="F1268" s="934"/>
      <c r="G1268" s="1208"/>
      <c r="H1268" s="752"/>
    </row>
    <row r="1269" spans="1:8">
      <c r="A1269" s="933"/>
      <c r="B1269" s="220" t="s">
        <v>3216</v>
      </c>
      <c r="C1269" s="220"/>
      <c r="D1269" s="1129"/>
      <c r="E1269" s="203"/>
      <c r="F1269" s="934"/>
      <c r="G1269" s="1208"/>
      <c r="H1269" s="752"/>
    </row>
    <row r="1270" spans="1:8">
      <c r="A1270" s="933"/>
      <c r="B1270" s="935" t="s">
        <v>3217</v>
      </c>
      <c r="C1270" s="935"/>
      <c r="D1270" s="1129"/>
      <c r="E1270" s="203"/>
      <c r="F1270" s="934"/>
      <c r="G1270" s="1208"/>
      <c r="H1270" s="752"/>
    </row>
    <row r="1271" spans="1:8">
      <c r="A1271" s="933"/>
      <c r="B1271" s="936" t="s">
        <v>3237</v>
      </c>
      <c r="C1271" s="936"/>
      <c r="D1271" s="1129" t="s">
        <v>1132</v>
      </c>
      <c r="E1271" s="204">
        <v>70</v>
      </c>
      <c r="F1271" s="934"/>
      <c r="G1271" s="1208">
        <f t="shared" ref="G1271:G1276" si="15">E1271*F1271</f>
        <v>0</v>
      </c>
      <c r="H1271" s="752"/>
    </row>
    <row r="1272" spans="1:8">
      <c r="A1272" s="933"/>
      <c r="B1272" s="936" t="s">
        <v>3238</v>
      </c>
      <c r="C1272" s="936"/>
      <c r="D1272" s="1129" t="s">
        <v>1132</v>
      </c>
      <c r="E1272" s="204">
        <v>120</v>
      </c>
      <c r="F1272" s="934"/>
      <c r="G1272" s="1208">
        <f t="shared" si="15"/>
        <v>0</v>
      </c>
      <c r="H1272" s="752"/>
    </row>
    <row r="1273" spans="1:8">
      <c r="A1273" s="933"/>
      <c r="B1273" s="936" t="s">
        <v>3220</v>
      </c>
      <c r="C1273" s="936"/>
      <c r="D1273" s="1129" t="s">
        <v>1132</v>
      </c>
      <c r="E1273" s="204">
        <v>85</v>
      </c>
      <c r="F1273" s="934"/>
      <c r="G1273" s="1208">
        <f t="shared" si="15"/>
        <v>0</v>
      </c>
      <c r="H1273" s="752"/>
    </row>
    <row r="1274" spans="1:8">
      <c r="A1274" s="933"/>
      <c r="B1274" s="936" t="s">
        <v>3239</v>
      </c>
      <c r="C1274" s="936"/>
      <c r="D1274" s="1129" t="s">
        <v>1132</v>
      </c>
      <c r="E1274" s="204">
        <v>60</v>
      </c>
      <c r="F1274" s="934"/>
      <c r="G1274" s="1208">
        <f t="shared" si="15"/>
        <v>0</v>
      </c>
      <c r="H1274" s="752"/>
    </row>
    <row r="1275" spans="1:8">
      <c r="A1275" s="933"/>
      <c r="B1275" s="936" t="s">
        <v>3240</v>
      </c>
      <c r="C1275" s="936"/>
      <c r="D1275" s="1129" t="s">
        <v>1132</v>
      </c>
      <c r="E1275" s="204">
        <v>40</v>
      </c>
      <c r="F1275" s="934"/>
      <c r="G1275" s="1208">
        <f t="shared" si="15"/>
        <v>0</v>
      </c>
      <c r="H1275" s="752"/>
    </row>
    <row r="1276" spans="1:8">
      <c r="A1276" s="933"/>
      <c r="B1276" s="936" t="s">
        <v>3241</v>
      </c>
      <c r="C1276" s="936"/>
      <c r="D1276" s="1129" t="s">
        <v>1132</v>
      </c>
      <c r="E1276" s="204">
        <v>60</v>
      </c>
      <c r="F1276" s="934"/>
      <c r="G1276" s="1208">
        <f t="shared" si="15"/>
        <v>0</v>
      </c>
      <c r="H1276" s="752"/>
    </row>
    <row r="1277" spans="1:8">
      <c r="A1277" s="933"/>
      <c r="B1277" s="936"/>
      <c r="C1277" s="936"/>
      <c r="D1277" s="1129"/>
      <c r="E1277" s="204"/>
      <c r="F1277" s="934"/>
      <c r="G1277" s="1208"/>
      <c r="H1277" s="752"/>
    </row>
    <row r="1278" spans="1:8">
      <c r="A1278" s="933"/>
      <c r="B1278" s="936"/>
      <c r="C1278" s="936"/>
      <c r="D1278" s="1129"/>
      <c r="E1278" s="204"/>
      <c r="F1278" s="934"/>
      <c r="G1278" s="1208"/>
      <c r="H1278" s="752"/>
    </row>
    <row r="1279" spans="1:8">
      <c r="A1279" s="933" t="s">
        <v>3245</v>
      </c>
      <c r="B1279" s="211" t="s">
        <v>4982</v>
      </c>
      <c r="C1279" s="211"/>
      <c r="D1279" s="1130"/>
      <c r="E1279" s="204"/>
      <c r="F1279" s="934"/>
      <c r="G1279" s="1208"/>
      <c r="H1279" s="752"/>
    </row>
    <row r="1280" spans="1:8">
      <c r="A1280" s="933"/>
      <c r="B1280" s="937" t="s">
        <v>4983</v>
      </c>
      <c r="C1280" s="937"/>
      <c r="D1280" s="1131" t="s">
        <v>1132</v>
      </c>
      <c r="E1280" s="204">
        <v>20</v>
      </c>
      <c r="F1280" s="934"/>
      <c r="G1280" s="1208">
        <f>E1280*F1280</f>
        <v>0</v>
      </c>
      <c r="H1280" s="752"/>
    </row>
    <row r="1281" spans="1:8">
      <c r="A1281" s="933"/>
      <c r="B1281" s="937" t="s">
        <v>4984</v>
      </c>
      <c r="C1281" s="937"/>
      <c r="D1281" s="1131" t="s">
        <v>1132</v>
      </c>
      <c r="E1281" s="204">
        <v>40</v>
      </c>
      <c r="F1281" s="934"/>
      <c r="G1281" s="1208">
        <f>E1281*F1281</f>
        <v>0</v>
      </c>
      <c r="H1281" s="752"/>
    </row>
    <row r="1282" spans="1:8">
      <c r="A1282" s="933"/>
      <c r="B1282" s="936"/>
      <c r="C1282" s="936"/>
      <c r="D1282" s="1129"/>
      <c r="E1282" s="204"/>
      <c r="F1282" s="934"/>
      <c r="G1282" s="1208"/>
      <c r="H1282" s="752"/>
    </row>
    <row r="1283" spans="1:8">
      <c r="A1283" s="933"/>
      <c r="B1283" s="938"/>
      <c r="C1283" s="938"/>
      <c r="D1283" s="1129"/>
      <c r="E1283" s="203"/>
      <c r="F1283" s="934"/>
      <c r="G1283" s="1208"/>
      <c r="H1283" s="752"/>
    </row>
    <row r="1284" spans="1:8" ht="63.75">
      <c r="A1284" s="933" t="s">
        <v>3246</v>
      </c>
      <c r="B1284" s="251" t="s">
        <v>4985</v>
      </c>
      <c r="C1284" s="251"/>
      <c r="D1284" s="1129"/>
      <c r="E1284" s="203"/>
      <c r="F1284" s="934"/>
      <c r="G1284" s="1208"/>
      <c r="H1284" s="752"/>
    </row>
    <row r="1285" spans="1:8">
      <c r="A1285" s="933"/>
      <c r="B1285" s="938"/>
      <c r="C1285" s="938"/>
      <c r="D1285" s="1129"/>
      <c r="E1285" s="203"/>
      <c r="F1285" s="934"/>
      <c r="G1285" s="1208"/>
      <c r="H1285" s="752"/>
    </row>
    <row r="1286" spans="1:8" ht="25.5">
      <c r="A1286" s="933"/>
      <c r="B1286" s="939" t="s">
        <v>4986</v>
      </c>
      <c r="C1286" s="939"/>
      <c r="D1286" s="1132"/>
      <c r="E1286" s="1133"/>
      <c r="F1286" s="934"/>
      <c r="G1286" s="1208"/>
      <c r="H1286" s="752"/>
    </row>
    <row r="1287" spans="1:8">
      <c r="A1287" s="933"/>
      <c r="B1287" s="939" t="s">
        <v>3061</v>
      </c>
      <c r="C1287" s="939"/>
      <c r="D1287" s="1132"/>
      <c r="E1287" s="1133"/>
      <c r="F1287" s="934"/>
      <c r="G1287" s="1208"/>
      <c r="H1287" s="752"/>
    </row>
    <row r="1288" spans="1:8">
      <c r="A1288" s="933"/>
      <c r="B1288" s="940"/>
      <c r="C1288" s="939"/>
      <c r="D1288" s="1134" t="s">
        <v>302</v>
      </c>
      <c r="E1288" s="1135">
        <v>1</v>
      </c>
      <c r="F1288" s="934"/>
      <c r="G1288" s="1208">
        <f>E1288*F1288</f>
        <v>0</v>
      </c>
      <c r="H1288" s="752"/>
    </row>
    <row r="1289" spans="1:8">
      <c r="A1289" s="933"/>
      <c r="B1289" s="941"/>
      <c r="C1289" s="941"/>
      <c r="D1289" s="1132"/>
      <c r="E1289" s="1133"/>
      <c r="F1289" s="934"/>
      <c r="G1289" s="1208"/>
      <c r="H1289" s="752"/>
    </row>
    <row r="1290" spans="1:8" ht="25.5">
      <c r="A1290" s="933"/>
      <c r="B1290" s="939" t="s">
        <v>4987</v>
      </c>
      <c r="C1290" s="939"/>
      <c r="D1290" s="1132"/>
      <c r="E1290" s="1133"/>
      <c r="F1290" s="934"/>
      <c r="G1290" s="1208"/>
      <c r="H1290" s="752"/>
    </row>
    <row r="1291" spans="1:8">
      <c r="A1291" s="933"/>
      <c r="B1291" s="939" t="s">
        <v>3061</v>
      </c>
      <c r="C1291" s="939"/>
      <c r="D1291" s="1132"/>
      <c r="E1291" s="1133"/>
      <c r="F1291" s="934"/>
      <c r="G1291" s="1208"/>
      <c r="H1291" s="752"/>
    </row>
    <row r="1292" spans="1:8">
      <c r="A1292" s="933"/>
      <c r="B1292" s="940"/>
      <c r="C1292" s="939"/>
      <c r="D1292" s="1134" t="s">
        <v>302</v>
      </c>
      <c r="E1292" s="1135">
        <v>18</v>
      </c>
      <c r="F1292" s="934"/>
      <c r="G1292" s="1208">
        <f>E1292*F1292</f>
        <v>0</v>
      </c>
      <c r="H1292" s="752"/>
    </row>
    <row r="1293" spans="1:8">
      <c r="A1293" s="933"/>
      <c r="B1293" s="939"/>
      <c r="C1293" s="939"/>
      <c r="D1293" s="1134"/>
      <c r="E1293" s="1135"/>
      <c r="F1293" s="934"/>
      <c r="G1293" s="1208"/>
      <c r="H1293" s="752"/>
    </row>
    <row r="1294" spans="1:8" ht="25.5">
      <c r="A1294" s="933"/>
      <c r="B1294" s="939" t="s">
        <v>4988</v>
      </c>
      <c r="C1294" s="939"/>
      <c r="D1294" s="1132"/>
      <c r="E1294" s="1133"/>
      <c r="F1294" s="934"/>
      <c r="G1294" s="1208"/>
      <c r="H1294" s="752"/>
    </row>
    <row r="1295" spans="1:8">
      <c r="A1295" s="933"/>
      <c r="B1295" s="939" t="s">
        <v>3061</v>
      </c>
      <c r="C1295" s="939"/>
      <c r="D1295" s="1132"/>
      <c r="E1295" s="1133"/>
      <c r="F1295" s="934"/>
      <c r="G1295" s="1208"/>
      <c r="H1295" s="752"/>
    </row>
    <row r="1296" spans="1:8">
      <c r="A1296" s="933"/>
      <c r="B1296" s="940"/>
      <c r="C1296" s="939"/>
      <c r="D1296" s="1134" t="s">
        <v>302</v>
      </c>
      <c r="E1296" s="1135">
        <v>5</v>
      </c>
      <c r="F1296" s="934"/>
      <c r="G1296" s="1208">
        <f>E1296*F1296</f>
        <v>0</v>
      </c>
      <c r="H1296" s="752"/>
    </row>
    <row r="1297" spans="1:8">
      <c r="A1297" s="933"/>
      <c r="B1297" s="941"/>
      <c r="C1297" s="941"/>
      <c r="D1297" s="1132"/>
      <c r="E1297" s="1133"/>
      <c r="F1297" s="934"/>
      <c r="G1297" s="1208"/>
      <c r="H1297" s="752"/>
    </row>
    <row r="1298" spans="1:8" ht="25.5">
      <c r="A1298" s="933"/>
      <c r="B1298" s="939" t="s">
        <v>4989</v>
      </c>
      <c r="C1298" s="939"/>
      <c r="D1298" s="1132"/>
      <c r="E1298" s="1133"/>
      <c r="F1298" s="934"/>
      <c r="G1298" s="1208"/>
      <c r="H1298" s="752"/>
    </row>
    <row r="1299" spans="1:8">
      <c r="A1299" s="933"/>
      <c r="B1299" s="939" t="s">
        <v>3061</v>
      </c>
      <c r="C1299" s="939"/>
      <c r="D1299" s="1132"/>
      <c r="E1299" s="1133"/>
      <c r="F1299" s="934"/>
      <c r="G1299" s="1208"/>
      <c r="H1299" s="752"/>
    </row>
    <row r="1300" spans="1:8">
      <c r="A1300" s="933"/>
      <c r="B1300" s="940"/>
      <c r="C1300" s="939"/>
      <c r="D1300" s="1134">
        <v>1</v>
      </c>
      <c r="E1300" s="1135">
        <v>1</v>
      </c>
      <c r="F1300" s="934"/>
      <c r="G1300" s="1208">
        <f>E1300*F1300</f>
        <v>0</v>
      </c>
      <c r="H1300" s="752"/>
    </row>
    <row r="1301" spans="1:8">
      <c r="A1301" s="933"/>
      <c r="B1301" s="941"/>
      <c r="C1301" s="941"/>
      <c r="D1301" s="1132"/>
      <c r="E1301" s="1133"/>
      <c r="F1301" s="934"/>
      <c r="G1301" s="1208"/>
      <c r="H1301" s="752"/>
    </row>
    <row r="1302" spans="1:8" ht="25.5">
      <c r="A1302" s="933"/>
      <c r="B1302" s="939" t="s">
        <v>4990</v>
      </c>
      <c r="C1302" s="939"/>
      <c r="D1302" s="1132"/>
      <c r="E1302" s="1133"/>
      <c r="F1302" s="934"/>
      <c r="G1302" s="1208"/>
      <c r="H1302" s="752"/>
    </row>
    <row r="1303" spans="1:8">
      <c r="A1303" s="933"/>
      <c r="B1303" s="939" t="s">
        <v>3061</v>
      </c>
      <c r="C1303" s="939"/>
      <c r="D1303" s="1132"/>
      <c r="E1303" s="1133"/>
      <c r="F1303" s="934"/>
      <c r="G1303" s="1208"/>
      <c r="H1303" s="752"/>
    </row>
    <row r="1304" spans="1:8">
      <c r="A1304" s="933"/>
      <c r="B1304" s="940"/>
      <c r="C1304" s="939"/>
      <c r="D1304" s="1134" t="s">
        <v>302</v>
      </c>
      <c r="E1304" s="1135">
        <v>1</v>
      </c>
      <c r="F1304" s="934"/>
      <c r="G1304" s="1208">
        <f>E1304*F1304</f>
        <v>0</v>
      </c>
      <c r="H1304" s="752"/>
    </row>
    <row r="1305" spans="1:8">
      <c r="A1305" s="933"/>
      <c r="B1305" s="939"/>
      <c r="C1305" s="939"/>
      <c r="D1305" s="1134"/>
      <c r="E1305" s="1135"/>
      <c r="F1305" s="934"/>
      <c r="G1305" s="1208"/>
      <c r="H1305" s="752"/>
    </row>
    <row r="1306" spans="1:8">
      <c r="A1306" s="933"/>
      <c r="B1306" s="938"/>
      <c r="C1306" s="938"/>
      <c r="D1306" s="1129"/>
      <c r="E1306" s="203"/>
      <c r="F1306" s="934"/>
      <c r="G1306" s="1208"/>
      <c r="H1306" s="752"/>
    </row>
    <row r="1307" spans="1:8" ht="25.5">
      <c r="A1307" s="933" t="s">
        <v>3247</v>
      </c>
      <c r="B1307" s="942" t="s">
        <v>4991</v>
      </c>
      <c r="C1307" s="942"/>
      <c r="D1307" s="1136"/>
      <c r="E1307" s="203"/>
      <c r="F1307" s="934"/>
      <c r="G1307" s="1208"/>
      <c r="H1307" s="752"/>
    </row>
    <row r="1308" spans="1:8">
      <c r="A1308" s="933"/>
      <c r="B1308" s="943" t="s">
        <v>4992</v>
      </c>
      <c r="C1308" s="943"/>
      <c r="D1308" s="1136"/>
      <c r="E1308" s="204"/>
      <c r="F1308" s="934"/>
      <c r="G1308" s="1208"/>
      <c r="H1308" s="752"/>
    </row>
    <row r="1309" spans="1:8">
      <c r="A1309" s="933"/>
      <c r="B1309" s="944" t="s">
        <v>3224</v>
      </c>
      <c r="C1309" s="944"/>
      <c r="D1309" s="1136" t="s">
        <v>1132</v>
      </c>
      <c r="E1309" s="204">
        <v>20</v>
      </c>
      <c r="F1309" s="934"/>
      <c r="G1309" s="1208">
        <f>E1309*F1309</f>
        <v>0</v>
      </c>
      <c r="H1309" s="752"/>
    </row>
    <row r="1310" spans="1:8">
      <c r="A1310" s="933"/>
      <c r="B1310" s="944" t="s">
        <v>3225</v>
      </c>
      <c r="C1310" s="944"/>
      <c r="D1310" s="1136" t="s">
        <v>1132</v>
      </c>
      <c r="E1310" s="204">
        <v>40</v>
      </c>
      <c r="F1310" s="934"/>
      <c r="G1310" s="1208">
        <f>E1310*F1310</f>
        <v>0</v>
      </c>
      <c r="H1310" s="752"/>
    </row>
    <row r="1311" spans="1:8">
      <c r="A1311" s="933"/>
      <c r="B1311" s="945" t="s">
        <v>3226</v>
      </c>
      <c r="C1311" s="945"/>
      <c r="D1311" s="1136"/>
      <c r="E1311" s="204"/>
      <c r="F1311" s="934"/>
      <c r="G1311" s="1208"/>
      <c r="H1311" s="752"/>
    </row>
    <row r="1312" spans="1:8">
      <c r="A1312" s="933"/>
      <c r="B1312" s="945" t="s">
        <v>3227</v>
      </c>
      <c r="C1312" s="945"/>
      <c r="D1312" s="1136"/>
      <c r="E1312" s="204"/>
      <c r="F1312" s="934"/>
      <c r="G1312" s="1208"/>
      <c r="H1312" s="752"/>
    </row>
    <row r="1313" spans="1:8">
      <c r="A1313" s="933"/>
      <c r="B1313" s="946"/>
      <c r="C1313" s="946"/>
      <c r="D1313" s="1130"/>
      <c r="E1313" s="203"/>
      <c r="F1313" s="934"/>
      <c r="G1313" s="1208"/>
      <c r="H1313" s="752"/>
    </row>
    <row r="1314" spans="1:8">
      <c r="A1314" s="933"/>
      <c r="B1314" s="945"/>
      <c r="C1314" s="945"/>
      <c r="D1314" s="1130"/>
      <c r="E1314" s="203"/>
      <c r="F1314" s="934"/>
      <c r="G1314" s="1208"/>
      <c r="H1314" s="752"/>
    </row>
    <row r="1315" spans="1:8" ht="38.25">
      <c r="A1315" s="933" t="s">
        <v>3248</v>
      </c>
      <c r="B1315" s="251" t="s">
        <v>5008</v>
      </c>
      <c r="C1315" s="251"/>
      <c r="D1315" s="1129" t="s">
        <v>760</v>
      </c>
      <c r="E1315" s="203">
        <v>90</v>
      </c>
      <c r="F1315" s="934"/>
      <c r="G1315" s="1208">
        <f>E1315*F1315</f>
        <v>0</v>
      </c>
      <c r="H1315" s="752"/>
    </row>
    <row r="1316" spans="1:8">
      <c r="A1316" s="933"/>
      <c r="B1316" s="251"/>
      <c r="C1316" s="251"/>
      <c r="D1316" s="1129"/>
      <c r="E1316" s="203"/>
      <c r="F1316" s="934"/>
      <c r="G1316" s="1208"/>
      <c r="H1316" s="752"/>
    </row>
    <row r="1317" spans="1:8">
      <c r="A1317" s="933"/>
      <c r="B1317" s="938"/>
      <c r="C1317" s="938"/>
      <c r="D1317" s="1129"/>
      <c r="E1317" s="203"/>
      <c r="F1317" s="934"/>
      <c r="G1317" s="1208"/>
      <c r="H1317" s="752"/>
    </row>
    <row r="1318" spans="1:8" ht="51">
      <c r="A1318" s="933" t="s">
        <v>3249</v>
      </c>
      <c r="B1318" s="947" t="s">
        <v>4994</v>
      </c>
      <c r="C1318" s="947"/>
      <c r="D1318" s="1129"/>
      <c r="E1318" s="203"/>
      <c r="F1318" s="934"/>
      <c r="G1318" s="1208"/>
      <c r="H1318" s="752"/>
    </row>
    <row r="1319" spans="1:8">
      <c r="A1319" s="933"/>
      <c r="B1319" s="938" t="s">
        <v>3228</v>
      </c>
      <c r="C1319" s="938"/>
      <c r="D1319" s="1129" t="s">
        <v>1132</v>
      </c>
      <c r="E1319" s="203">
        <v>128</v>
      </c>
      <c r="F1319" s="934"/>
      <c r="G1319" s="1208">
        <f>E1319*F1319</f>
        <v>0</v>
      </c>
      <c r="H1319" s="752"/>
    </row>
    <row r="1320" spans="1:8">
      <c r="A1320" s="933"/>
      <c r="B1320" s="938"/>
      <c r="C1320" s="938"/>
      <c r="D1320" s="1129"/>
      <c r="E1320" s="203"/>
      <c r="F1320" s="934"/>
      <c r="G1320" s="1208"/>
      <c r="H1320" s="752"/>
    </row>
    <row r="1321" spans="1:8">
      <c r="A1321" s="933"/>
      <c r="B1321" s="938"/>
      <c r="C1321" s="938"/>
      <c r="D1321" s="1129"/>
      <c r="E1321" s="203"/>
      <c r="F1321" s="934"/>
      <c r="G1321" s="1208"/>
      <c r="H1321" s="752"/>
    </row>
    <row r="1322" spans="1:8" ht="25.5">
      <c r="A1322" s="933" t="s">
        <v>3250</v>
      </c>
      <c r="B1322" s="948" t="s">
        <v>3229</v>
      </c>
      <c r="C1322" s="948"/>
      <c r="D1322" s="1136"/>
      <c r="E1322" s="1180"/>
      <c r="F1322" s="934"/>
      <c r="G1322" s="1208"/>
      <c r="H1322" s="752"/>
    </row>
    <row r="1323" spans="1:8">
      <c r="A1323" s="933"/>
      <c r="B1323" s="943" t="s">
        <v>4992</v>
      </c>
      <c r="C1323" s="943"/>
      <c r="D1323" s="1132"/>
      <c r="E1323" s="1180"/>
      <c r="F1323" s="934"/>
      <c r="G1323" s="1208"/>
      <c r="H1323" s="752"/>
    </row>
    <row r="1324" spans="1:8">
      <c r="A1324" s="933"/>
      <c r="B1324" s="944" t="s">
        <v>3230</v>
      </c>
      <c r="C1324" s="944"/>
      <c r="D1324" s="1132" t="s">
        <v>1132</v>
      </c>
      <c r="E1324" s="1180">
        <v>128</v>
      </c>
      <c r="F1324" s="934"/>
      <c r="G1324" s="1208">
        <f>E1324*F1324</f>
        <v>0</v>
      </c>
      <c r="H1324" s="752"/>
    </row>
    <row r="1325" spans="1:8">
      <c r="A1325" s="933"/>
      <c r="B1325" s="945" t="s">
        <v>3226</v>
      </c>
      <c r="C1325" s="945"/>
      <c r="D1325" s="1132"/>
      <c r="E1325" s="1180"/>
      <c r="F1325" s="934"/>
      <c r="G1325" s="1208"/>
      <c r="H1325" s="752"/>
    </row>
    <row r="1326" spans="1:8">
      <c r="A1326" s="933"/>
      <c r="B1326" s="945" t="s">
        <v>3227</v>
      </c>
      <c r="C1326" s="945"/>
      <c r="D1326" s="1132"/>
      <c r="E1326" s="1180"/>
      <c r="F1326" s="934"/>
      <c r="G1326" s="1208"/>
      <c r="H1326" s="752"/>
    </row>
    <row r="1327" spans="1:8">
      <c r="A1327" s="933"/>
      <c r="B1327" s="945"/>
      <c r="C1327" s="945"/>
      <c r="D1327" s="1132"/>
      <c r="E1327" s="1180"/>
      <c r="F1327" s="934"/>
      <c r="G1327" s="1208"/>
      <c r="H1327" s="752"/>
    </row>
    <row r="1328" spans="1:8">
      <c r="A1328" s="933"/>
      <c r="B1328" s="938"/>
      <c r="C1328" s="938"/>
      <c r="D1328" s="1129"/>
      <c r="E1328" s="203"/>
      <c r="F1328" s="934"/>
      <c r="G1328" s="1208"/>
      <c r="H1328" s="752"/>
    </row>
    <row r="1329" spans="1:8" ht="76.5">
      <c r="A1329" s="933" t="s">
        <v>3251</v>
      </c>
      <c r="B1329" s="949" t="s">
        <v>4995</v>
      </c>
      <c r="C1329" s="949"/>
      <c r="D1329" s="1129" t="s">
        <v>302</v>
      </c>
      <c r="E1329" s="203">
        <v>6</v>
      </c>
      <c r="F1329" s="934"/>
      <c r="G1329" s="1208">
        <f>E1329*F1329</f>
        <v>0</v>
      </c>
      <c r="H1329" s="752"/>
    </row>
    <row r="1330" spans="1:8">
      <c r="A1330" s="933"/>
      <c r="B1330" s="939"/>
      <c r="C1330" s="939"/>
      <c r="D1330" s="1134"/>
      <c r="E1330" s="203"/>
      <c r="F1330" s="934"/>
      <c r="G1330" s="1208"/>
      <c r="H1330" s="752"/>
    </row>
    <row r="1331" spans="1:8">
      <c r="A1331" s="933"/>
      <c r="B1331" s="938"/>
      <c r="C1331" s="938"/>
      <c r="D1331" s="1129"/>
      <c r="E1331" s="203"/>
      <c r="F1331" s="934"/>
      <c r="G1331" s="1208"/>
      <c r="H1331" s="752"/>
    </row>
    <row r="1332" spans="1:8" ht="63.75">
      <c r="A1332" s="933" t="s">
        <v>3252</v>
      </c>
      <c r="B1332" s="950" t="s">
        <v>4996</v>
      </c>
      <c r="C1332" s="950"/>
      <c r="D1332" s="1129" t="s">
        <v>760</v>
      </c>
      <c r="E1332" s="203">
        <v>1</v>
      </c>
      <c r="F1332" s="934"/>
      <c r="G1332" s="1208">
        <f>E1332*F1332</f>
        <v>0</v>
      </c>
      <c r="H1332" s="752"/>
    </row>
    <row r="1333" spans="1:8">
      <c r="A1333" s="933"/>
      <c r="B1333" s="950"/>
      <c r="C1333" s="950"/>
      <c r="D1333" s="1129"/>
      <c r="E1333" s="203"/>
      <c r="F1333" s="934"/>
      <c r="G1333" s="1208"/>
      <c r="H1333" s="752"/>
    </row>
    <row r="1334" spans="1:8">
      <c r="A1334" s="933"/>
      <c r="B1334" s="938"/>
      <c r="C1334" s="938"/>
      <c r="D1334" s="1129"/>
      <c r="E1334" s="203"/>
      <c r="F1334" s="934"/>
      <c r="G1334" s="1208"/>
      <c r="H1334" s="752"/>
    </row>
    <row r="1335" spans="1:8" ht="51">
      <c r="A1335" s="933" t="s">
        <v>3253</v>
      </c>
      <c r="B1335" s="220" t="s">
        <v>4997</v>
      </c>
      <c r="C1335" s="220"/>
      <c r="D1335" s="1129" t="s">
        <v>760</v>
      </c>
      <c r="E1335" s="204">
        <v>1</v>
      </c>
      <c r="F1335" s="934"/>
      <c r="G1335" s="1208">
        <f>E1335*F1335</f>
        <v>0</v>
      </c>
      <c r="H1335" s="752"/>
    </row>
    <row r="1336" spans="1:8">
      <c r="A1336" s="933"/>
      <c r="B1336" s="220"/>
      <c r="C1336" s="220"/>
      <c r="D1336" s="1129"/>
      <c r="E1336" s="204"/>
      <c r="F1336" s="934"/>
      <c r="G1336" s="1208"/>
      <c r="H1336" s="752"/>
    </row>
    <row r="1337" spans="1:8">
      <c r="A1337" s="933"/>
      <c r="B1337" s="938"/>
      <c r="C1337" s="938"/>
      <c r="D1337" s="1129"/>
      <c r="E1337" s="203"/>
      <c r="F1337" s="934"/>
      <c r="G1337" s="1208"/>
      <c r="H1337" s="752"/>
    </row>
    <row r="1338" spans="1:8" ht="25.5">
      <c r="A1338" s="933" t="s">
        <v>4208</v>
      </c>
      <c r="B1338" s="251" t="s">
        <v>4998</v>
      </c>
      <c r="C1338" s="251"/>
      <c r="D1338" s="1129" t="s">
        <v>760</v>
      </c>
      <c r="E1338" s="204">
        <v>1</v>
      </c>
      <c r="F1338" s="934"/>
      <c r="G1338" s="1208">
        <f>E1338*F1338</f>
        <v>0</v>
      </c>
      <c r="H1338" s="752"/>
    </row>
    <row r="1339" spans="1:8">
      <c r="A1339" s="933"/>
      <c r="B1339" s="251"/>
      <c r="C1339" s="251"/>
      <c r="D1339" s="1129"/>
      <c r="E1339" s="204"/>
      <c r="F1339" s="934"/>
      <c r="G1339" s="1208"/>
      <c r="H1339" s="752"/>
    </row>
    <row r="1340" spans="1:8">
      <c r="A1340" s="933"/>
      <c r="B1340" s="251"/>
      <c r="C1340" s="251"/>
      <c r="D1340" s="1129"/>
      <c r="E1340" s="204"/>
      <c r="F1340" s="934"/>
      <c r="G1340" s="1208"/>
      <c r="H1340" s="752"/>
    </row>
    <row r="1341" spans="1:8" ht="38.25">
      <c r="A1341" s="933" t="s">
        <v>3254</v>
      </c>
      <c r="B1341" s="251" t="s">
        <v>4999</v>
      </c>
      <c r="C1341" s="251"/>
      <c r="D1341" s="1129"/>
      <c r="E1341" s="204"/>
      <c r="F1341" s="934"/>
      <c r="G1341" s="1208"/>
      <c r="H1341" s="752"/>
    </row>
    <row r="1342" spans="1:8">
      <c r="A1342" s="933"/>
      <c r="B1342" s="951" t="s">
        <v>5000</v>
      </c>
      <c r="C1342" s="951"/>
      <c r="D1342" s="1129" t="s">
        <v>302</v>
      </c>
      <c r="E1342" s="204">
        <v>38</v>
      </c>
      <c r="F1342" s="934"/>
      <c r="G1342" s="1208">
        <f>E1342*F1342</f>
        <v>0</v>
      </c>
      <c r="H1342" s="752"/>
    </row>
    <row r="1343" spans="1:8">
      <c r="A1343" s="933"/>
      <c r="B1343" s="951" t="s">
        <v>5001</v>
      </c>
      <c r="C1343" s="951"/>
      <c r="D1343" s="1129" t="s">
        <v>302</v>
      </c>
      <c r="E1343" s="204">
        <v>31</v>
      </c>
      <c r="F1343" s="934"/>
      <c r="G1343" s="1208">
        <f>E1343*F1343</f>
        <v>0</v>
      </c>
      <c r="H1343" s="752"/>
    </row>
    <row r="1344" spans="1:8">
      <c r="A1344" s="933"/>
      <c r="B1344" s="951"/>
      <c r="C1344" s="951"/>
      <c r="D1344" s="1129"/>
      <c r="E1344" s="204"/>
      <c r="F1344" s="934"/>
      <c r="G1344" s="1208"/>
      <c r="H1344" s="752"/>
    </row>
    <row r="1345" spans="1:8">
      <c r="A1345" s="933"/>
      <c r="B1345" s="951"/>
      <c r="C1345" s="951"/>
      <c r="D1345" s="1129"/>
      <c r="E1345" s="204"/>
      <c r="F1345" s="934"/>
      <c r="G1345" s="1208"/>
      <c r="H1345" s="752"/>
    </row>
    <row r="1346" spans="1:8" ht="63.75">
      <c r="A1346" s="933" t="s">
        <v>3255</v>
      </c>
      <c r="B1346" s="952" t="s">
        <v>5010</v>
      </c>
      <c r="C1346" s="952"/>
      <c r="D1346" s="1129" t="s">
        <v>302</v>
      </c>
      <c r="E1346" s="204">
        <v>3</v>
      </c>
      <c r="F1346" s="934"/>
      <c r="G1346" s="1208">
        <f>E1346*F1346</f>
        <v>0</v>
      </c>
      <c r="H1346" s="752"/>
    </row>
    <row r="1347" spans="1:8">
      <c r="A1347" s="933"/>
      <c r="B1347" s="953" t="s">
        <v>3231</v>
      </c>
      <c r="C1347" s="953"/>
      <c r="D1347" s="1129"/>
      <c r="E1347" s="204"/>
      <c r="F1347" s="934"/>
      <c r="G1347" s="1208"/>
      <c r="H1347" s="752"/>
    </row>
    <row r="1348" spans="1:8">
      <c r="A1348" s="933"/>
      <c r="B1348" s="952"/>
      <c r="C1348" s="952"/>
      <c r="D1348" s="1129"/>
      <c r="E1348" s="204"/>
      <c r="F1348" s="934"/>
      <c r="G1348" s="1208"/>
      <c r="H1348" s="752"/>
    </row>
    <row r="1349" spans="1:8">
      <c r="A1349" s="933"/>
      <c r="B1349" s="938"/>
      <c r="C1349" s="938"/>
      <c r="D1349" s="1129"/>
      <c r="E1349" s="203"/>
      <c r="F1349" s="934"/>
      <c r="G1349" s="1208"/>
      <c r="H1349" s="752"/>
    </row>
    <row r="1350" spans="1:8" ht="38.25">
      <c r="A1350" s="933" t="s">
        <v>3256</v>
      </c>
      <c r="B1350" s="954" t="s">
        <v>5003</v>
      </c>
      <c r="C1350" s="954"/>
      <c r="D1350" s="1137"/>
      <c r="E1350" s="203"/>
      <c r="F1350" s="934"/>
      <c r="G1350" s="1208"/>
      <c r="H1350" s="752"/>
    </row>
    <row r="1351" spans="1:8" ht="15">
      <c r="A1351" s="933"/>
      <c r="B1351" s="955" t="s">
        <v>5004</v>
      </c>
      <c r="C1351" s="955"/>
      <c r="D1351" s="1137" t="s">
        <v>1132</v>
      </c>
      <c r="E1351" s="203">
        <v>250</v>
      </c>
      <c r="F1351" s="934"/>
      <c r="G1351" s="1208">
        <f>E1351*F1351</f>
        <v>0</v>
      </c>
      <c r="H1351" s="752"/>
    </row>
    <row r="1352" spans="1:8">
      <c r="A1352" s="933"/>
      <c r="B1352" s="251"/>
      <c r="C1352" s="251"/>
      <c r="D1352" s="1129"/>
      <c r="E1352" s="203"/>
      <c r="F1352" s="956"/>
      <c r="G1352" s="1208"/>
      <c r="H1352" s="752"/>
    </row>
    <row r="1353" spans="1:8">
      <c r="A1353" s="933"/>
      <c r="B1353" s="938"/>
      <c r="C1353" s="938"/>
      <c r="D1353" s="1129"/>
      <c r="E1353" s="203"/>
      <c r="F1353" s="934"/>
      <c r="G1353" s="1208"/>
      <c r="H1353" s="752"/>
    </row>
    <row r="1354" spans="1:8" ht="63.75">
      <c r="A1354" s="933" t="s">
        <v>3257</v>
      </c>
      <c r="B1354" s="220" t="s">
        <v>5005</v>
      </c>
      <c r="C1354" s="220"/>
      <c r="D1354" s="1129"/>
      <c r="E1354" s="203"/>
      <c r="F1354" s="934"/>
      <c r="G1354" s="1208"/>
      <c r="H1354" s="752"/>
    </row>
    <row r="1355" spans="1:8">
      <c r="A1355" s="933"/>
      <c r="B1355" s="251" t="s">
        <v>3232</v>
      </c>
      <c r="C1355" s="251"/>
      <c r="D1355" s="1129" t="s">
        <v>3233</v>
      </c>
      <c r="E1355" s="203">
        <v>12</v>
      </c>
      <c r="F1355" s="934"/>
      <c r="G1355" s="1208">
        <f>E1355*F1355</f>
        <v>0</v>
      </c>
      <c r="H1355" s="752"/>
    </row>
    <row r="1356" spans="1:8">
      <c r="A1356" s="933"/>
      <c r="B1356" s="938"/>
      <c r="C1356" s="938"/>
      <c r="D1356" s="1129"/>
      <c r="E1356" s="203"/>
      <c r="F1356" s="934"/>
      <c r="G1356" s="1208"/>
      <c r="H1356" s="752"/>
    </row>
    <row r="1357" spans="1:8">
      <c r="A1357" s="933"/>
      <c r="B1357" s="938"/>
      <c r="C1357" s="938"/>
      <c r="D1357" s="1129"/>
      <c r="E1357" s="203"/>
      <c r="F1357" s="934"/>
      <c r="G1357" s="1208"/>
      <c r="H1357" s="752"/>
    </row>
    <row r="1358" spans="1:8">
      <c r="A1358" s="902"/>
      <c r="B1358" s="903"/>
      <c r="C1358" s="903"/>
      <c r="D1358" s="1117"/>
      <c r="E1358" s="1118"/>
      <c r="F1358" s="904"/>
      <c r="G1358" s="1202"/>
      <c r="H1358" s="792"/>
    </row>
    <row r="1359" spans="1:8">
      <c r="A1359" s="804"/>
      <c r="B1359" s="764"/>
      <c r="C1359" s="764"/>
      <c r="D1359" s="1119" t="s">
        <v>3261</v>
      </c>
      <c r="E1359" s="1096"/>
      <c r="F1359" s="900"/>
      <c r="G1359" s="1203">
        <f>SUM(G1094:G1358)</f>
        <v>0</v>
      </c>
      <c r="H1359" s="792"/>
    </row>
    <row r="1360" spans="1:8">
      <c r="A1360" s="804"/>
      <c r="B1360" s="764"/>
      <c r="C1360" s="764"/>
      <c r="D1360" s="1006"/>
      <c r="E1360" s="900"/>
      <c r="F1360" s="900"/>
      <c r="G1360" s="1203"/>
      <c r="H1360" s="792"/>
    </row>
    <row r="1361" spans="1:8">
      <c r="A1361" s="756"/>
      <c r="B1361" s="957"/>
      <c r="C1361" s="957"/>
      <c r="D1361" s="1104"/>
      <c r="E1361" s="800"/>
      <c r="F1361" s="800"/>
      <c r="G1361" s="1200"/>
      <c r="H1361" s="752"/>
    </row>
    <row r="1362" spans="1:8">
      <c r="A1362" s="1362" t="s">
        <v>3322</v>
      </c>
      <c r="B1362" s="1362"/>
      <c r="C1362" s="1362"/>
      <c r="D1362" s="1362"/>
      <c r="E1362" s="1362"/>
      <c r="F1362" s="1362"/>
      <c r="G1362" s="1362"/>
      <c r="H1362" s="752"/>
    </row>
    <row r="1363" spans="1:8">
      <c r="A1363" s="798"/>
      <c r="B1363" s="798"/>
      <c r="C1363" s="798"/>
      <c r="D1363" s="1103"/>
      <c r="E1363" s="1138"/>
      <c r="F1363" s="1224"/>
      <c r="G1363" s="1209"/>
      <c r="H1363" s="752"/>
    </row>
    <row r="1364" spans="1:8">
      <c r="A1364" s="756"/>
      <c r="B1364" s="757"/>
      <c r="C1364" s="757"/>
      <c r="D1364" s="1092"/>
      <c r="E1364" s="758"/>
      <c r="F1364" s="758"/>
      <c r="G1364" s="1194"/>
      <c r="H1364" s="752"/>
    </row>
    <row r="1365" spans="1:8">
      <c r="A1365" s="759" t="s">
        <v>287</v>
      </c>
      <c r="B1365" s="778" t="s">
        <v>4880</v>
      </c>
      <c r="C1365" s="778"/>
      <c r="E1365" s="1094"/>
      <c r="F1365" s="1223"/>
      <c r="G1365" s="1195"/>
      <c r="H1365" s="752"/>
    </row>
    <row r="1366" spans="1:8">
      <c r="A1366" s="761"/>
      <c r="B1366" s="775" t="s">
        <v>3039</v>
      </c>
      <c r="C1366" s="775"/>
      <c r="E1366" s="1094"/>
      <c r="F1366" s="1223"/>
      <c r="G1366" s="1195"/>
      <c r="H1366" s="752"/>
    </row>
    <row r="1367" spans="1:8">
      <c r="A1367" s="761"/>
      <c r="B1367" s="775" t="s">
        <v>3040</v>
      </c>
      <c r="C1367" s="775"/>
      <c r="E1367" s="1094"/>
      <c r="F1367" s="1223"/>
      <c r="G1367" s="1195"/>
      <c r="H1367" s="752"/>
    </row>
    <row r="1368" spans="1:8">
      <c r="B1368" s="775" t="s">
        <v>3041</v>
      </c>
      <c r="C1368" s="775"/>
      <c r="D1368" s="1095" t="s">
        <v>1132</v>
      </c>
      <c r="E1368" s="799">
        <v>570</v>
      </c>
      <c r="G1368" s="1196">
        <f t="shared" ref="G1368:G1373" si="16">E1368*F1368</f>
        <v>0</v>
      </c>
      <c r="H1368" s="763"/>
    </row>
    <row r="1369" spans="1:8">
      <c r="B1369" s="775" t="s">
        <v>3042</v>
      </c>
      <c r="C1369" s="775"/>
      <c r="D1369" s="1095" t="s">
        <v>1132</v>
      </c>
      <c r="E1369" s="799">
        <v>59</v>
      </c>
      <c r="G1369" s="1196">
        <f t="shared" si="16"/>
        <v>0</v>
      </c>
      <c r="H1369" s="763"/>
    </row>
    <row r="1370" spans="1:8">
      <c r="B1370" s="775" t="s">
        <v>3043</v>
      </c>
      <c r="C1370" s="775"/>
      <c r="D1370" s="1095" t="s">
        <v>1132</v>
      </c>
      <c r="E1370" s="799">
        <v>36</v>
      </c>
      <c r="G1370" s="1196">
        <f t="shared" si="16"/>
        <v>0</v>
      </c>
      <c r="H1370" s="763"/>
    </row>
    <row r="1371" spans="1:8">
      <c r="A1371" s="764"/>
      <c r="B1371" s="775" t="s">
        <v>3044</v>
      </c>
      <c r="C1371" s="775"/>
      <c r="D1371" s="1095" t="s">
        <v>1132</v>
      </c>
      <c r="E1371" s="799">
        <v>33</v>
      </c>
      <c r="G1371" s="1196">
        <f t="shared" si="16"/>
        <v>0</v>
      </c>
      <c r="H1371" s="763"/>
    </row>
    <row r="1372" spans="1:8">
      <c r="A1372" s="764"/>
      <c r="B1372" s="775" t="s">
        <v>3049</v>
      </c>
      <c r="C1372" s="775"/>
      <c r="D1372" s="1095" t="s">
        <v>1132</v>
      </c>
      <c r="E1372" s="799">
        <v>68</v>
      </c>
      <c r="G1372" s="1196">
        <f t="shared" si="16"/>
        <v>0</v>
      </c>
      <c r="H1372" s="763"/>
    </row>
    <row r="1373" spans="1:8">
      <c r="A1373" s="764"/>
      <c r="B1373" s="775" t="s">
        <v>3045</v>
      </c>
      <c r="C1373" s="775"/>
      <c r="D1373" s="1095" t="s">
        <v>1132</v>
      </c>
      <c r="E1373" s="799">
        <v>47</v>
      </c>
      <c r="G1373" s="1196">
        <f t="shared" si="16"/>
        <v>0</v>
      </c>
      <c r="H1373" s="763"/>
    </row>
    <row r="1374" spans="1:8">
      <c r="A1374" s="756"/>
      <c r="B1374" s="849"/>
      <c r="C1374" s="849"/>
      <c r="D1374" s="1092"/>
      <c r="E1374" s="758"/>
      <c r="F1374" s="758"/>
      <c r="H1374" s="752"/>
    </row>
    <row r="1375" spans="1:8">
      <c r="A1375" s="756"/>
      <c r="B1375" s="849"/>
      <c r="C1375" s="849"/>
      <c r="D1375" s="1092"/>
      <c r="E1375" s="758"/>
      <c r="F1375" s="758"/>
      <c r="H1375" s="752"/>
    </row>
    <row r="1376" spans="1:8">
      <c r="A1376" s="759" t="s">
        <v>290</v>
      </c>
      <c r="B1376" s="775" t="s">
        <v>4881</v>
      </c>
      <c r="C1376" s="775"/>
      <c r="E1376" s="1149"/>
      <c r="F1376" s="1223"/>
      <c r="H1376" s="752"/>
    </row>
    <row r="1377" spans="1:8">
      <c r="A1377" s="761"/>
      <c r="B1377" s="775" t="s">
        <v>3047</v>
      </c>
      <c r="C1377" s="775"/>
      <c r="E1377" s="1149"/>
      <c r="F1377" s="1223"/>
      <c r="H1377" s="752"/>
    </row>
    <row r="1378" spans="1:8">
      <c r="B1378" s="775" t="s">
        <v>3048</v>
      </c>
      <c r="C1378" s="775"/>
      <c r="H1378" s="763"/>
    </row>
    <row r="1379" spans="1:8">
      <c r="B1379" s="775" t="s">
        <v>3041</v>
      </c>
      <c r="C1379" s="775"/>
      <c r="D1379" s="1095" t="s">
        <v>1132</v>
      </c>
      <c r="E1379" s="799">
        <v>570</v>
      </c>
      <c r="G1379" s="1196">
        <f t="shared" ref="G1379:G1384" si="17">E1379*F1379</f>
        <v>0</v>
      </c>
      <c r="H1379" s="763"/>
    </row>
    <row r="1380" spans="1:8">
      <c r="B1380" s="775" t="s">
        <v>3042</v>
      </c>
      <c r="C1380" s="775"/>
      <c r="D1380" s="1095" t="s">
        <v>1132</v>
      </c>
      <c r="E1380" s="799">
        <v>42</v>
      </c>
      <c r="G1380" s="1196">
        <f t="shared" si="17"/>
        <v>0</v>
      </c>
      <c r="H1380" s="763"/>
    </row>
    <row r="1381" spans="1:8">
      <c r="B1381" s="775" t="s">
        <v>3043</v>
      </c>
      <c r="C1381" s="775"/>
      <c r="D1381" s="1095" t="s">
        <v>1132</v>
      </c>
      <c r="E1381" s="799">
        <v>56</v>
      </c>
      <c r="G1381" s="1196">
        <f t="shared" si="17"/>
        <v>0</v>
      </c>
      <c r="H1381" s="763"/>
    </row>
    <row r="1382" spans="1:8">
      <c r="A1382" s="764"/>
      <c r="B1382" s="775" t="s">
        <v>3044</v>
      </c>
      <c r="C1382" s="775"/>
      <c r="D1382" s="1095" t="s">
        <v>1132</v>
      </c>
      <c r="E1382" s="799">
        <v>20</v>
      </c>
      <c r="G1382" s="1196">
        <f t="shared" si="17"/>
        <v>0</v>
      </c>
      <c r="H1382" s="763"/>
    </row>
    <row r="1383" spans="1:8">
      <c r="A1383" s="764"/>
      <c r="B1383" s="775" t="s">
        <v>3049</v>
      </c>
      <c r="C1383" s="775"/>
      <c r="D1383" s="1095" t="s">
        <v>1132</v>
      </c>
      <c r="E1383" s="799">
        <v>52</v>
      </c>
      <c r="G1383" s="1196">
        <f t="shared" si="17"/>
        <v>0</v>
      </c>
      <c r="H1383" s="763"/>
    </row>
    <row r="1384" spans="1:8">
      <c r="A1384" s="764"/>
      <c r="B1384" s="775" t="s">
        <v>3050</v>
      </c>
      <c r="C1384" s="775"/>
      <c r="D1384" s="1095" t="s">
        <v>1132</v>
      </c>
      <c r="E1384" s="799">
        <v>148</v>
      </c>
      <c r="G1384" s="1196">
        <f t="shared" si="17"/>
        <v>0</v>
      </c>
      <c r="H1384" s="763"/>
    </row>
    <row r="1385" spans="1:8">
      <c r="A1385" s="764"/>
      <c r="B1385" s="905"/>
      <c r="C1385" s="905"/>
      <c r="D1385" s="1092"/>
      <c r="E1385" s="758"/>
      <c r="H1385" s="763"/>
    </row>
    <row r="1386" spans="1:8">
      <c r="A1386" s="764"/>
      <c r="B1386" s="905"/>
      <c r="C1386" s="905"/>
      <c r="D1386" s="1092"/>
      <c r="E1386" s="758"/>
      <c r="H1386" s="763"/>
    </row>
    <row r="1387" spans="1:8">
      <c r="A1387" s="759" t="s">
        <v>300</v>
      </c>
      <c r="B1387" s="766" t="s">
        <v>3051</v>
      </c>
      <c r="C1387" s="766"/>
      <c r="E1387" s="1122"/>
      <c r="H1387" s="763"/>
    </row>
    <row r="1388" spans="1:8">
      <c r="A1388" s="764"/>
      <c r="B1388" s="767" t="s">
        <v>3052</v>
      </c>
      <c r="C1388" s="767"/>
      <c r="H1388" s="763"/>
    </row>
    <row r="1389" spans="1:8">
      <c r="A1389" s="764"/>
      <c r="B1389" s="767" t="s">
        <v>3053</v>
      </c>
      <c r="C1389" s="767"/>
      <c r="H1389" s="763"/>
    </row>
    <row r="1390" spans="1:8">
      <c r="A1390" s="764"/>
      <c r="B1390" s="767" t="s">
        <v>3054</v>
      </c>
      <c r="C1390" s="767"/>
      <c r="H1390" s="763"/>
    </row>
    <row r="1391" spans="1:8">
      <c r="A1391" s="764"/>
      <c r="B1391" s="767" t="s">
        <v>3055</v>
      </c>
      <c r="C1391" s="767"/>
      <c r="H1391" s="763"/>
    </row>
    <row r="1392" spans="1:8">
      <c r="A1392" s="764"/>
      <c r="B1392" s="767" t="s">
        <v>3056</v>
      </c>
      <c r="C1392" s="767"/>
      <c r="H1392" s="763"/>
    </row>
    <row r="1393" spans="1:8">
      <c r="A1393" s="764"/>
      <c r="B1393" s="766" t="s">
        <v>4882</v>
      </c>
      <c r="C1393" s="766"/>
      <c r="H1393" s="763"/>
    </row>
    <row r="1394" spans="1:8">
      <c r="A1394" s="764"/>
      <c r="B1394" s="767" t="s">
        <v>3058</v>
      </c>
      <c r="C1394" s="767"/>
      <c r="D1394" s="769" t="s">
        <v>302</v>
      </c>
      <c r="E1394" s="863">
        <v>1</v>
      </c>
      <c r="G1394" s="1196">
        <f>E1394*F1394</f>
        <v>0</v>
      </c>
      <c r="H1394" s="763"/>
    </row>
    <row r="1395" spans="1:8">
      <c r="A1395" s="764"/>
      <c r="B1395" s="767" t="s">
        <v>3059</v>
      </c>
      <c r="C1395" s="767"/>
      <c r="D1395" s="769" t="s">
        <v>302</v>
      </c>
      <c r="E1395" s="863">
        <v>1</v>
      </c>
      <c r="G1395" s="1196">
        <f>E1395*F1395</f>
        <v>0</v>
      </c>
      <c r="H1395" s="763"/>
    </row>
    <row r="1396" spans="1:8">
      <c r="A1396" s="764"/>
      <c r="B1396" s="767" t="s">
        <v>3060</v>
      </c>
      <c r="C1396" s="767"/>
      <c r="D1396" s="769" t="s">
        <v>302</v>
      </c>
      <c r="E1396" s="863">
        <v>5</v>
      </c>
      <c r="G1396" s="1196">
        <f>E1396*F1396</f>
        <v>0</v>
      </c>
      <c r="H1396" s="763"/>
    </row>
    <row r="1397" spans="1:8">
      <c r="A1397" s="764"/>
      <c r="B1397" s="766" t="s">
        <v>3061</v>
      </c>
      <c r="C1397" s="766"/>
      <c r="H1397" s="763"/>
    </row>
    <row r="1398" spans="1:8">
      <c r="A1398" s="764"/>
      <c r="B1398" s="770"/>
      <c r="C1398" s="771"/>
      <c r="H1398" s="763"/>
    </row>
    <row r="1399" spans="1:8">
      <c r="A1399" s="764"/>
      <c r="B1399" s="767"/>
      <c r="C1399" s="767"/>
      <c r="H1399" s="763"/>
    </row>
    <row r="1400" spans="1:8">
      <c r="A1400" s="764"/>
      <c r="B1400" s="767"/>
      <c r="C1400" s="767"/>
      <c r="H1400" s="763"/>
    </row>
    <row r="1401" spans="1:8">
      <c r="A1401" s="759" t="s">
        <v>301</v>
      </c>
      <c r="B1401" s="766" t="s">
        <v>3062</v>
      </c>
      <c r="C1401" s="766"/>
      <c r="H1401" s="763"/>
    </row>
    <row r="1402" spans="1:8">
      <c r="A1402" s="764"/>
      <c r="B1402" s="767" t="s">
        <v>3063</v>
      </c>
      <c r="C1402" s="767"/>
      <c r="H1402" s="763"/>
    </row>
    <row r="1403" spans="1:8">
      <c r="A1403" s="764"/>
      <c r="B1403" s="767" t="s">
        <v>3064</v>
      </c>
      <c r="C1403" s="767"/>
      <c r="H1403" s="763"/>
    </row>
    <row r="1404" spans="1:8">
      <c r="A1404" s="764"/>
      <c r="B1404" s="767" t="s">
        <v>3065</v>
      </c>
      <c r="C1404" s="767"/>
      <c r="H1404" s="763"/>
    </row>
    <row r="1405" spans="1:8">
      <c r="A1405" s="764"/>
      <c r="B1405" s="767" t="s">
        <v>3066</v>
      </c>
      <c r="C1405" s="767"/>
      <c r="H1405" s="763"/>
    </row>
    <row r="1406" spans="1:8">
      <c r="A1406" s="764"/>
      <c r="B1406" s="767" t="s">
        <v>3067</v>
      </c>
      <c r="C1406" s="767"/>
      <c r="H1406" s="763"/>
    </row>
    <row r="1407" spans="1:8">
      <c r="A1407" s="764"/>
      <c r="B1407" s="767" t="s">
        <v>3068</v>
      </c>
      <c r="C1407" s="767"/>
      <c r="H1407" s="763"/>
    </row>
    <row r="1408" spans="1:8">
      <c r="A1408" s="764"/>
      <c r="B1408" s="766" t="s">
        <v>4882</v>
      </c>
      <c r="C1408" s="766"/>
      <c r="H1408" s="763"/>
    </row>
    <row r="1409" spans="1:8">
      <c r="A1409" s="764"/>
      <c r="B1409" s="767" t="s">
        <v>3070</v>
      </c>
      <c r="C1409" s="767"/>
      <c r="D1409" s="769" t="s">
        <v>302</v>
      </c>
      <c r="E1409" s="863">
        <v>1</v>
      </c>
      <c r="G1409" s="1196">
        <f>E1409*F1409</f>
        <v>0</v>
      </c>
      <c r="H1409" s="763"/>
    </row>
    <row r="1410" spans="1:8">
      <c r="A1410" s="764"/>
      <c r="B1410" s="767" t="s">
        <v>3071</v>
      </c>
      <c r="C1410" s="767"/>
      <c r="D1410" s="769" t="s">
        <v>302</v>
      </c>
      <c r="E1410" s="863">
        <v>1</v>
      </c>
      <c r="G1410" s="1196">
        <f>E1410*F1410</f>
        <v>0</v>
      </c>
      <c r="H1410" s="763"/>
    </row>
    <row r="1411" spans="1:8">
      <c r="A1411" s="764"/>
      <c r="B1411" s="767" t="s">
        <v>3265</v>
      </c>
      <c r="C1411" s="767"/>
      <c r="D1411" s="769" t="s">
        <v>302</v>
      </c>
      <c r="E1411" s="863">
        <v>5</v>
      </c>
      <c r="G1411" s="1196">
        <f>E1411*F1411</f>
        <v>0</v>
      </c>
      <c r="H1411" s="763"/>
    </row>
    <row r="1412" spans="1:8">
      <c r="A1412" s="764"/>
      <c r="B1412" s="766" t="s">
        <v>3061</v>
      </c>
      <c r="C1412" s="766"/>
      <c r="H1412" s="763"/>
    </row>
    <row r="1413" spans="1:8">
      <c r="A1413" s="764"/>
      <c r="B1413" s="770"/>
      <c r="C1413" s="771"/>
      <c r="H1413" s="763"/>
    </row>
    <row r="1414" spans="1:8">
      <c r="A1414" s="764"/>
      <c r="B1414" s="767"/>
      <c r="C1414" s="767"/>
      <c r="H1414" s="763"/>
    </row>
    <row r="1415" spans="1:8">
      <c r="A1415" s="759"/>
      <c r="B1415" s="905"/>
      <c r="C1415" s="905"/>
      <c r="H1415" s="752"/>
    </row>
    <row r="1416" spans="1:8">
      <c r="A1416" s="759" t="s">
        <v>305</v>
      </c>
      <c r="B1416" s="775" t="s">
        <v>4883</v>
      </c>
      <c r="C1416" s="775"/>
      <c r="H1416" s="752"/>
    </row>
    <row r="1417" spans="1:8">
      <c r="A1417" s="756"/>
      <c r="B1417" s="775" t="s">
        <v>3073</v>
      </c>
      <c r="C1417" s="775"/>
      <c r="H1417" s="752"/>
    </row>
    <row r="1418" spans="1:8">
      <c r="A1418" s="756"/>
      <c r="B1418" s="775" t="s">
        <v>3074</v>
      </c>
      <c r="C1418" s="775"/>
      <c r="H1418" s="752"/>
    </row>
    <row r="1419" spans="1:8">
      <c r="A1419" s="756"/>
      <c r="B1419" s="775" t="s">
        <v>3075</v>
      </c>
      <c r="C1419" s="775"/>
      <c r="H1419" s="752"/>
    </row>
    <row r="1420" spans="1:8">
      <c r="A1420" s="756"/>
      <c r="B1420" s="775" t="s">
        <v>3076</v>
      </c>
      <c r="C1420" s="775"/>
      <c r="D1420" s="1095" t="s">
        <v>302</v>
      </c>
      <c r="E1420" s="799">
        <v>2</v>
      </c>
      <c r="G1420" s="1196">
        <f t="shared" ref="G1420:G1427" si="18">E1420*F1420</f>
        <v>0</v>
      </c>
      <c r="H1420" s="752"/>
    </row>
    <row r="1421" spans="1:8">
      <c r="A1421" s="756"/>
      <c r="B1421" s="776" t="s">
        <v>3078</v>
      </c>
      <c r="C1421" s="776"/>
      <c r="D1421" s="1095" t="s">
        <v>302</v>
      </c>
      <c r="E1421" s="799">
        <v>29</v>
      </c>
      <c r="G1421" s="1196">
        <f t="shared" si="18"/>
        <v>0</v>
      </c>
      <c r="H1421" s="752"/>
    </row>
    <row r="1422" spans="1:8">
      <c r="A1422" s="756"/>
      <c r="B1422" s="776" t="s">
        <v>3079</v>
      </c>
      <c r="C1422" s="776"/>
      <c r="D1422" s="1095" t="s">
        <v>302</v>
      </c>
      <c r="E1422" s="799">
        <v>7</v>
      </c>
      <c r="G1422" s="1196">
        <f t="shared" si="18"/>
        <v>0</v>
      </c>
      <c r="H1422" s="752"/>
    </row>
    <row r="1423" spans="1:8">
      <c r="A1423" s="756"/>
      <c r="B1423" s="776" t="s">
        <v>3323</v>
      </c>
      <c r="C1423" s="776"/>
      <c r="D1423" s="1095" t="s">
        <v>302</v>
      </c>
      <c r="E1423" s="799">
        <v>1</v>
      </c>
      <c r="G1423" s="1196">
        <f t="shared" si="18"/>
        <v>0</v>
      </c>
      <c r="H1423" s="752"/>
    </row>
    <row r="1424" spans="1:8">
      <c r="A1424" s="756"/>
      <c r="B1424" s="776" t="s">
        <v>3324</v>
      </c>
      <c r="C1424" s="776"/>
      <c r="D1424" s="1095" t="s">
        <v>302</v>
      </c>
      <c r="E1424" s="799">
        <v>9</v>
      </c>
      <c r="G1424" s="1196">
        <f t="shared" si="18"/>
        <v>0</v>
      </c>
      <c r="H1424" s="752"/>
    </row>
    <row r="1425" spans="1:8">
      <c r="A1425" s="756"/>
      <c r="B1425" s="776" t="s">
        <v>3080</v>
      </c>
      <c r="C1425" s="776"/>
      <c r="D1425" s="1095" t="s">
        <v>302</v>
      </c>
      <c r="E1425" s="799">
        <v>1</v>
      </c>
      <c r="G1425" s="1196">
        <f t="shared" si="18"/>
        <v>0</v>
      </c>
      <c r="H1425" s="752"/>
    </row>
    <row r="1426" spans="1:8">
      <c r="A1426" s="756"/>
      <c r="B1426" s="776" t="s">
        <v>3325</v>
      </c>
      <c r="C1426" s="776"/>
      <c r="D1426" s="1095" t="s">
        <v>302</v>
      </c>
      <c r="E1426" s="799">
        <v>3</v>
      </c>
      <c r="G1426" s="1196">
        <f t="shared" si="18"/>
        <v>0</v>
      </c>
      <c r="H1426" s="752"/>
    </row>
    <row r="1427" spans="1:8">
      <c r="A1427" s="756"/>
      <c r="B1427" s="776" t="s">
        <v>3326</v>
      </c>
      <c r="C1427" s="776"/>
      <c r="D1427" s="1095" t="s">
        <v>302</v>
      </c>
      <c r="E1427" s="799">
        <v>3</v>
      </c>
      <c r="G1427" s="1196">
        <f t="shared" si="18"/>
        <v>0</v>
      </c>
      <c r="H1427" s="752"/>
    </row>
    <row r="1428" spans="1:8">
      <c r="A1428" s="756"/>
      <c r="B1428" s="778"/>
      <c r="C1428" s="778"/>
      <c r="D1428" s="1041"/>
      <c r="E1428" s="1098"/>
    </row>
    <row r="1429" spans="1:8">
      <c r="A1429" s="756"/>
      <c r="B1429" s="778"/>
      <c r="C1429" s="778"/>
      <c r="D1429" s="1041"/>
      <c r="E1429" s="1098"/>
      <c r="H1429" s="752"/>
    </row>
    <row r="1430" spans="1:8">
      <c r="A1430" s="759" t="s">
        <v>1501</v>
      </c>
      <c r="B1430" s="775" t="s">
        <v>3086</v>
      </c>
      <c r="C1430" s="775"/>
      <c r="D1430" s="1041"/>
      <c r="E1430" s="1098"/>
      <c r="H1430" s="752"/>
    </row>
    <row r="1431" spans="1:8">
      <c r="A1431" s="756"/>
      <c r="B1431" s="766" t="s">
        <v>5055</v>
      </c>
      <c r="C1431" s="766"/>
      <c r="D1431" s="1095"/>
      <c r="E1431" s="799"/>
      <c r="H1431" s="752"/>
    </row>
    <row r="1432" spans="1:8">
      <c r="A1432" s="756"/>
      <c r="B1432" s="781" t="s">
        <v>4891</v>
      </c>
      <c r="C1432" s="781"/>
      <c r="D1432" s="1095" t="s">
        <v>302</v>
      </c>
      <c r="E1432" s="799">
        <v>55</v>
      </c>
      <c r="G1432" s="1196">
        <f>E1432*F1432</f>
        <v>0</v>
      </c>
      <c r="H1432" s="752"/>
    </row>
    <row r="1433" spans="1:8">
      <c r="A1433" s="756"/>
      <c r="B1433" s="782"/>
      <c r="C1433" s="782"/>
      <c r="F1433" s="900"/>
      <c r="H1433" s="752"/>
    </row>
    <row r="1434" spans="1:8">
      <c r="A1434" s="756"/>
      <c r="B1434" s="782"/>
      <c r="C1434" s="782"/>
      <c r="F1434" s="900"/>
      <c r="H1434" s="752"/>
    </row>
    <row r="1435" spans="1:8">
      <c r="A1435" s="759" t="s">
        <v>1502</v>
      </c>
      <c r="B1435" s="766" t="s">
        <v>4892</v>
      </c>
      <c r="C1435" s="766"/>
      <c r="H1435" s="752"/>
    </row>
    <row r="1436" spans="1:8">
      <c r="A1436" s="756"/>
      <c r="B1436" s="781" t="s">
        <v>4893</v>
      </c>
      <c r="C1436" s="781"/>
      <c r="D1436" s="1095" t="s">
        <v>302</v>
      </c>
      <c r="E1436" s="799">
        <v>55</v>
      </c>
      <c r="G1436" s="1196">
        <f>E1436*F1436</f>
        <v>0</v>
      </c>
      <c r="H1436" s="752"/>
    </row>
    <row r="1437" spans="1:8">
      <c r="A1437" s="756"/>
      <c r="B1437" s="781"/>
      <c r="C1437" s="781"/>
      <c r="D1437" s="1095"/>
      <c r="E1437" s="799"/>
      <c r="H1437" s="752"/>
    </row>
    <row r="1438" spans="1:8">
      <c r="A1438" s="756"/>
      <c r="B1438" s="766"/>
      <c r="C1438" s="766"/>
      <c r="D1438" s="1095"/>
      <c r="E1438" s="799"/>
      <c r="H1438" s="752"/>
    </row>
    <row r="1439" spans="1:8">
      <c r="A1439" s="759" t="s">
        <v>1506</v>
      </c>
      <c r="B1439" s="775" t="s">
        <v>3087</v>
      </c>
      <c r="C1439" s="775"/>
      <c r="D1439" s="1095" t="s">
        <v>302</v>
      </c>
      <c r="E1439" s="799">
        <v>55</v>
      </c>
      <c r="G1439" s="1196">
        <f>E1439*F1439</f>
        <v>0</v>
      </c>
      <c r="H1439" s="752"/>
    </row>
    <row r="1440" spans="1:8">
      <c r="A1440" s="756"/>
      <c r="B1440" s="778"/>
      <c r="C1440" s="778"/>
      <c r="D1440" s="1041"/>
      <c r="E1440" s="1098"/>
      <c r="H1440" s="752"/>
    </row>
    <row r="1441" spans="1:8">
      <c r="A1441" s="756"/>
      <c r="B1441" s="778"/>
      <c r="C1441" s="778"/>
      <c r="D1441" s="1041"/>
      <c r="E1441" s="1098"/>
      <c r="H1441" s="752"/>
    </row>
    <row r="1442" spans="1:8">
      <c r="A1442" s="759" t="s">
        <v>979</v>
      </c>
      <c r="B1442" s="775" t="s">
        <v>3088</v>
      </c>
      <c r="C1442" s="775"/>
      <c r="D1442" s="1095" t="s">
        <v>302</v>
      </c>
      <c r="E1442" s="799">
        <v>55</v>
      </c>
      <c r="G1442" s="1196">
        <f>E1442*F1442</f>
        <v>0</v>
      </c>
      <c r="H1442" s="752"/>
    </row>
    <row r="1443" spans="1:8">
      <c r="A1443" s="759"/>
      <c r="B1443" s="778"/>
      <c r="C1443" s="778"/>
      <c r="D1443" s="1095"/>
      <c r="E1443" s="799"/>
      <c r="H1443" s="752"/>
    </row>
    <row r="1444" spans="1:8">
      <c r="A1444" s="759"/>
      <c r="B1444" s="778"/>
      <c r="C1444" s="778"/>
      <c r="D1444" s="1095"/>
      <c r="E1444" s="799"/>
      <c r="H1444" s="752"/>
    </row>
    <row r="1445" spans="1:8">
      <c r="A1445" s="759" t="s">
        <v>680</v>
      </c>
      <c r="B1445" s="766" t="s">
        <v>5014</v>
      </c>
      <c r="C1445" s="766"/>
      <c r="D1445" s="1095"/>
      <c r="E1445" s="799"/>
      <c r="H1445" s="752"/>
    </row>
    <row r="1446" spans="1:8">
      <c r="A1446" s="759"/>
      <c r="B1446" s="766" t="s">
        <v>3089</v>
      </c>
      <c r="C1446" s="766"/>
      <c r="D1446" s="1095" t="s">
        <v>302</v>
      </c>
      <c r="E1446" s="799">
        <v>55</v>
      </c>
      <c r="G1446" s="1196">
        <f>E1446*F1446</f>
        <v>0</v>
      </c>
      <c r="H1446" s="752"/>
    </row>
    <row r="1447" spans="1:8">
      <c r="A1447" s="759"/>
      <c r="B1447" s="766"/>
      <c r="C1447" s="766"/>
      <c r="D1447" s="1095"/>
      <c r="E1447" s="799"/>
      <c r="H1447" s="752"/>
    </row>
    <row r="1448" spans="1:8">
      <c r="A1448" s="759"/>
      <c r="B1448" s="766"/>
      <c r="C1448" s="766"/>
      <c r="D1448" s="1095"/>
      <c r="E1448" s="799"/>
      <c r="H1448" s="752"/>
    </row>
    <row r="1449" spans="1:8">
      <c r="A1449" s="759" t="s">
        <v>681</v>
      </c>
      <c r="B1449" s="766" t="s">
        <v>4895</v>
      </c>
      <c r="C1449" s="766"/>
      <c r="D1449" s="1095"/>
      <c r="E1449" s="799"/>
      <c r="H1449" s="752"/>
    </row>
    <row r="1450" spans="1:8">
      <c r="A1450" s="759"/>
      <c r="B1450" s="766" t="s">
        <v>3090</v>
      </c>
      <c r="C1450" s="766"/>
      <c r="D1450" s="1095" t="s">
        <v>302</v>
      </c>
      <c r="E1450" s="799">
        <v>55</v>
      </c>
      <c r="G1450" s="1196">
        <f>E1450*F1450</f>
        <v>0</v>
      </c>
      <c r="H1450" s="752"/>
    </row>
    <row r="1451" spans="1:8">
      <c r="A1451" s="759"/>
      <c r="B1451" s="777"/>
      <c r="C1451" s="777"/>
      <c r="D1451" s="1092"/>
      <c r="E1451" s="758"/>
      <c r="H1451" s="752"/>
    </row>
    <row r="1452" spans="1:8">
      <c r="A1452" s="756"/>
      <c r="B1452" s="778"/>
      <c r="C1452" s="778"/>
      <c r="D1452" s="1041"/>
      <c r="E1452" s="1098"/>
      <c r="H1452" s="752"/>
    </row>
    <row r="1453" spans="1:8">
      <c r="A1453" s="759" t="s">
        <v>868</v>
      </c>
      <c r="B1453" s="775" t="s">
        <v>3091</v>
      </c>
      <c r="C1453" s="775"/>
      <c r="D1453" s="1041"/>
      <c r="E1453" s="1098"/>
      <c r="H1453" s="752"/>
    </row>
    <row r="1454" spans="1:8" ht="15">
      <c r="A1454" s="756"/>
      <c r="B1454" s="775" t="s">
        <v>3092</v>
      </c>
      <c r="C1454" s="775"/>
      <c r="D1454" s="1097" t="s">
        <v>4830</v>
      </c>
      <c r="E1454" s="799">
        <v>90</v>
      </c>
      <c r="G1454" s="1196">
        <f>E1454*F1454</f>
        <v>0</v>
      </c>
    </row>
    <row r="1455" spans="1:8">
      <c r="A1455" s="756"/>
      <c r="B1455" s="778"/>
      <c r="C1455" s="778"/>
      <c r="D1455" s="1041"/>
      <c r="E1455" s="1098"/>
      <c r="H1455" s="752"/>
    </row>
    <row r="1456" spans="1:8">
      <c r="A1456" s="756"/>
      <c r="B1456" s="778"/>
      <c r="C1456" s="778"/>
      <c r="D1456" s="1041"/>
      <c r="E1456" s="1098"/>
      <c r="H1456" s="752"/>
    </row>
    <row r="1457" spans="1:8">
      <c r="A1457" s="759" t="s">
        <v>1338</v>
      </c>
      <c r="B1457" s="775" t="s">
        <v>4896</v>
      </c>
      <c r="C1457" s="775"/>
      <c r="H1457" s="752"/>
    </row>
    <row r="1458" spans="1:8">
      <c r="A1458" s="756"/>
      <c r="B1458" s="775" t="s">
        <v>3093</v>
      </c>
      <c r="C1458" s="775"/>
      <c r="H1458" s="752"/>
    </row>
    <row r="1459" spans="1:8">
      <c r="A1459" s="756"/>
      <c r="B1459" s="775" t="s">
        <v>4897</v>
      </c>
      <c r="C1459" s="775"/>
      <c r="H1459" s="752"/>
    </row>
    <row r="1460" spans="1:8">
      <c r="A1460" s="756"/>
      <c r="B1460" s="775" t="s">
        <v>3094</v>
      </c>
      <c r="C1460" s="775"/>
      <c r="H1460" s="752"/>
    </row>
    <row r="1461" spans="1:8">
      <c r="A1461" s="756"/>
      <c r="B1461" s="775" t="s">
        <v>3095</v>
      </c>
      <c r="C1461" s="775"/>
      <c r="D1461" s="769" t="s">
        <v>1132</v>
      </c>
      <c r="E1461" s="863">
        <v>8</v>
      </c>
      <c r="G1461" s="1196">
        <f>E1461*F1461</f>
        <v>0</v>
      </c>
      <c r="H1461" s="752"/>
    </row>
    <row r="1462" spans="1:8">
      <c r="A1462" s="756"/>
      <c r="B1462" s="775" t="s">
        <v>3096</v>
      </c>
      <c r="C1462" s="775"/>
      <c r="D1462" s="769" t="s">
        <v>1132</v>
      </c>
      <c r="E1462" s="863">
        <v>22</v>
      </c>
      <c r="G1462" s="1196">
        <f>E1462*F1462</f>
        <v>0</v>
      </c>
      <c r="H1462" s="752"/>
    </row>
    <row r="1463" spans="1:8">
      <c r="A1463" s="756"/>
      <c r="B1463" s="775" t="s">
        <v>3269</v>
      </c>
      <c r="C1463" s="775"/>
      <c r="D1463" s="769" t="s">
        <v>1132</v>
      </c>
      <c r="E1463" s="863">
        <v>20</v>
      </c>
      <c r="G1463" s="1196">
        <f>E1463*F1463</f>
        <v>0</v>
      </c>
      <c r="H1463" s="752"/>
    </row>
    <row r="1464" spans="1:8">
      <c r="A1464" s="756"/>
      <c r="B1464" s="775" t="s">
        <v>3270</v>
      </c>
      <c r="C1464" s="775"/>
      <c r="D1464" s="769" t="s">
        <v>1132</v>
      </c>
      <c r="E1464" s="863">
        <v>52</v>
      </c>
      <c r="G1464" s="1196">
        <f>E1464*F1464</f>
        <v>0</v>
      </c>
      <c r="H1464" s="786"/>
    </row>
    <row r="1465" spans="1:8">
      <c r="A1465" s="756"/>
      <c r="B1465" s="775" t="s">
        <v>3097</v>
      </c>
      <c r="C1465" s="775"/>
      <c r="D1465" s="769" t="s">
        <v>1132</v>
      </c>
      <c r="E1465" s="863">
        <v>148</v>
      </c>
      <c r="G1465" s="1196">
        <f>E1465*F1465</f>
        <v>0</v>
      </c>
      <c r="H1465" s="787"/>
    </row>
    <row r="1466" spans="1:8">
      <c r="A1466" s="756"/>
      <c r="B1466" s="775"/>
      <c r="C1466" s="775"/>
      <c r="H1466" s="787"/>
    </row>
    <row r="1467" spans="1:8">
      <c r="A1467" s="756"/>
      <c r="B1467" s="775"/>
      <c r="C1467" s="775"/>
      <c r="H1467" s="787"/>
    </row>
    <row r="1468" spans="1:8">
      <c r="A1468" s="759" t="s">
        <v>885</v>
      </c>
      <c r="B1468" s="775" t="s">
        <v>4898</v>
      </c>
      <c r="C1468" s="775"/>
      <c r="D1468" s="785"/>
      <c r="E1468" s="864"/>
      <c r="H1468" s="752"/>
    </row>
    <row r="1469" spans="1:8">
      <c r="A1469" s="756"/>
      <c r="B1469" s="775" t="s">
        <v>5015</v>
      </c>
      <c r="C1469" s="775"/>
      <c r="H1469" s="787"/>
    </row>
    <row r="1470" spans="1:8">
      <c r="A1470" s="756"/>
      <c r="B1470" s="776" t="s">
        <v>3271</v>
      </c>
      <c r="C1470" s="776"/>
      <c r="H1470" s="787"/>
    </row>
    <row r="1471" spans="1:8">
      <c r="A1471" s="756"/>
      <c r="B1471" s="776" t="s">
        <v>3272</v>
      </c>
      <c r="C1471" s="776"/>
      <c r="H1471" s="787"/>
    </row>
    <row r="1472" spans="1:8">
      <c r="A1472" s="756"/>
      <c r="B1472" s="776" t="s">
        <v>5016</v>
      </c>
      <c r="C1472" s="776"/>
      <c r="D1472" s="1092"/>
      <c r="E1472" s="758"/>
      <c r="H1472" s="787"/>
    </row>
    <row r="1473" spans="1:8">
      <c r="A1473" s="756"/>
      <c r="B1473" s="776" t="s">
        <v>3273</v>
      </c>
      <c r="C1473" s="776"/>
      <c r="H1473" s="787"/>
    </row>
    <row r="1474" spans="1:8">
      <c r="A1474" s="756"/>
      <c r="B1474" s="776" t="s">
        <v>3102</v>
      </c>
      <c r="C1474" s="776"/>
      <c r="H1474" s="787"/>
    </row>
    <row r="1475" spans="1:8">
      <c r="A1475" s="756"/>
      <c r="B1475" s="776" t="s">
        <v>3274</v>
      </c>
      <c r="C1475" s="776"/>
      <c r="H1475" s="787"/>
    </row>
    <row r="1476" spans="1:8">
      <c r="A1476" s="756"/>
      <c r="B1476" s="776" t="s">
        <v>3104</v>
      </c>
      <c r="C1476" s="776"/>
      <c r="H1476" s="787"/>
    </row>
    <row r="1477" spans="1:8">
      <c r="A1477" s="756"/>
      <c r="B1477" s="776" t="s">
        <v>3105</v>
      </c>
      <c r="C1477" s="776"/>
      <c r="H1477" s="787"/>
    </row>
    <row r="1478" spans="1:8">
      <c r="A1478" s="756"/>
      <c r="B1478" s="776" t="s">
        <v>3106</v>
      </c>
      <c r="C1478" s="776"/>
      <c r="H1478" s="787"/>
    </row>
    <row r="1479" spans="1:8">
      <c r="A1479" s="756"/>
      <c r="B1479" s="776" t="s">
        <v>3107</v>
      </c>
      <c r="C1479" s="776"/>
      <c r="H1479" s="787"/>
    </row>
    <row r="1480" spans="1:8">
      <c r="A1480" s="756"/>
      <c r="B1480" s="779" t="s">
        <v>4901</v>
      </c>
      <c r="C1480" s="779"/>
      <c r="H1480" s="787"/>
    </row>
    <row r="1481" spans="1:8">
      <c r="A1481" s="756"/>
      <c r="B1481" s="781" t="s">
        <v>3275</v>
      </c>
      <c r="C1481" s="781"/>
      <c r="D1481" s="1095" t="s">
        <v>302</v>
      </c>
      <c r="E1481" s="799">
        <v>2</v>
      </c>
      <c r="G1481" s="1196">
        <f>E1481*F1481</f>
        <v>0</v>
      </c>
      <c r="H1481" s="787"/>
    </row>
    <row r="1482" spans="1:8">
      <c r="A1482" s="756"/>
      <c r="B1482" s="958" t="s">
        <v>3115</v>
      </c>
      <c r="C1482" s="958"/>
      <c r="D1482" s="1095"/>
      <c r="E1482" s="799"/>
      <c r="H1482" s="787"/>
    </row>
    <row r="1483" spans="1:8">
      <c r="A1483" s="756"/>
      <c r="B1483" s="781"/>
      <c r="C1483" s="781"/>
      <c r="D1483" s="1095"/>
      <c r="E1483" s="799"/>
      <c r="H1483" s="787"/>
    </row>
    <row r="1484" spans="1:8">
      <c r="A1484" s="756"/>
      <c r="B1484" s="781"/>
      <c r="C1484" s="781"/>
      <c r="D1484" s="1095"/>
      <c r="E1484" s="799"/>
      <c r="H1484" s="787"/>
    </row>
    <row r="1485" spans="1:8">
      <c r="A1485" s="759" t="s">
        <v>888</v>
      </c>
      <c r="B1485" s="775" t="s">
        <v>4898</v>
      </c>
      <c r="C1485" s="775"/>
      <c r="D1485" s="785"/>
      <c r="E1485" s="864"/>
      <c r="H1485" s="752"/>
    </row>
    <row r="1486" spans="1:8">
      <c r="A1486" s="756"/>
      <c r="B1486" s="775" t="s">
        <v>5056</v>
      </c>
      <c r="C1486" s="775"/>
      <c r="H1486" s="787"/>
    </row>
    <row r="1487" spans="1:8">
      <c r="A1487" s="756"/>
      <c r="B1487" s="776" t="s">
        <v>3327</v>
      </c>
      <c r="C1487" s="776"/>
      <c r="H1487" s="787"/>
    </row>
    <row r="1488" spans="1:8">
      <c r="A1488" s="756"/>
      <c r="B1488" s="776" t="s">
        <v>3328</v>
      </c>
      <c r="C1488" s="776"/>
      <c r="H1488" s="787"/>
    </row>
    <row r="1489" spans="1:8">
      <c r="A1489" s="756"/>
      <c r="B1489" s="776" t="s">
        <v>5057</v>
      </c>
      <c r="C1489" s="776"/>
      <c r="D1489" s="1092"/>
      <c r="E1489" s="758"/>
      <c r="H1489" s="787"/>
    </row>
    <row r="1490" spans="1:8">
      <c r="A1490" s="756"/>
      <c r="B1490" s="776" t="s">
        <v>3329</v>
      </c>
      <c r="C1490" s="776"/>
      <c r="H1490" s="787"/>
    </row>
    <row r="1491" spans="1:8">
      <c r="A1491" s="756"/>
      <c r="B1491" s="776" t="s">
        <v>3330</v>
      </c>
      <c r="C1491" s="776"/>
      <c r="H1491" s="787"/>
    </row>
    <row r="1492" spans="1:8">
      <c r="A1492" s="756"/>
      <c r="B1492" s="776" t="s">
        <v>3331</v>
      </c>
      <c r="C1492" s="776"/>
      <c r="H1492" s="787"/>
    </row>
    <row r="1493" spans="1:8">
      <c r="A1493" s="756"/>
      <c r="B1493" s="776" t="s">
        <v>3104</v>
      </c>
      <c r="C1493" s="776"/>
      <c r="H1493" s="787"/>
    </row>
    <row r="1494" spans="1:8">
      <c r="A1494" s="756"/>
      <c r="B1494" s="776" t="s">
        <v>3105</v>
      </c>
      <c r="C1494" s="776"/>
      <c r="H1494" s="787"/>
    </row>
    <row r="1495" spans="1:8">
      <c r="A1495" s="756"/>
      <c r="B1495" s="776" t="s">
        <v>3106</v>
      </c>
      <c r="C1495" s="776"/>
      <c r="H1495" s="787"/>
    </row>
    <row r="1496" spans="1:8">
      <c r="A1496" s="756"/>
      <c r="B1496" s="776" t="s">
        <v>3107</v>
      </c>
      <c r="C1496" s="776"/>
      <c r="H1496" s="787"/>
    </row>
    <row r="1497" spans="1:8">
      <c r="A1497" s="756"/>
      <c r="B1497" s="779" t="s">
        <v>4901</v>
      </c>
      <c r="C1497" s="779"/>
      <c r="H1497" s="787"/>
    </row>
    <row r="1498" spans="1:8">
      <c r="A1498" s="756"/>
      <c r="B1498" s="781" t="s">
        <v>3332</v>
      </c>
      <c r="C1498" s="781"/>
      <c r="D1498" s="1095" t="s">
        <v>302</v>
      </c>
      <c r="E1498" s="799">
        <v>2</v>
      </c>
      <c r="G1498" s="1196">
        <f>E1498*F1498</f>
        <v>0</v>
      </c>
      <c r="H1498" s="787"/>
    </row>
    <row r="1499" spans="1:8">
      <c r="A1499" s="756"/>
      <c r="B1499" s="958" t="s">
        <v>3115</v>
      </c>
      <c r="C1499" s="958"/>
      <c r="D1499" s="1095"/>
      <c r="E1499" s="799"/>
      <c r="H1499" s="787"/>
    </row>
    <row r="1500" spans="1:8">
      <c r="A1500" s="756"/>
      <c r="B1500" s="775"/>
      <c r="C1500" s="775"/>
      <c r="E1500" s="799"/>
      <c r="H1500" s="787"/>
    </row>
    <row r="1501" spans="1:8">
      <c r="A1501" s="756"/>
      <c r="B1501" s="775"/>
      <c r="C1501" s="775"/>
      <c r="E1501" s="799"/>
      <c r="H1501" s="787"/>
    </row>
    <row r="1502" spans="1:8">
      <c r="A1502" s="759" t="s">
        <v>422</v>
      </c>
      <c r="B1502" s="775" t="s">
        <v>3276</v>
      </c>
      <c r="C1502" s="775"/>
      <c r="D1502" s="1095" t="s">
        <v>302</v>
      </c>
      <c r="E1502" s="799">
        <v>4</v>
      </c>
      <c r="G1502" s="1196">
        <f>E1502*F1502</f>
        <v>0</v>
      </c>
      <c r="H1502" s="752"/>
    </row>
    <row r="1503" spans="1:8">
      <c r="A1503" s="759"/>
      <c r="B1503" s="775" t="s">
        <v>3333</v>
      </c>
      <c r="C1503" s="775"/>
      <c r="D1503" s="1095" t="s">
        <v>302</v>
      </c>
      <c r="E1503" s="799">
        <v>4</v>
      </c>
      <c r="G1503" s="1196">
        <f>E1503*F1503</f>
        <v>0</v>
      </c>
      <c r="H1503" s="752"/>
    </row>
    <row r="1504" spans="1:8">
      <c r="A1504" s="756"/>
      <c r="B1504" s="778"/>
      <c r="C1504" s="778"/>
      <c r="D1504" s="1041"/>
      <c r="E1504" s="1098"/>
      <c r="H1504" s="787"/>
    </row>
    <row r="1505" spans="1:8">
      <c r="A1505" s="756"/>
      <c r="B1505" s="778"/>
      <c r="C1505" s="778"/>
      <c r="D1505" s="1041"/>
      <c r="E1505" s="1098"/>
      <c r="H1505" s="787"/>
    </row>
    <row r="1506" spans="1:8">
      <c r="A1506" s="759" t="s">
        <v>423</v>
      </c>
      <c r="B1506" s="779" t="s">
        <v>4902</v>
      </c>
      <c r="C1506" s="779"/>
      <c r="D1506" s="1041"/>
      <c r="E1506" s="1098"/>
      <c r="H1506" s="787"/>
    </row>
    <row r="1507" spans="1:8">
      <c r="A1507" s="756"/>
      <c r="B1507" s="779" t="s">
        <v>4903</v>
      </c>
      <c r="C1507" s="779"/>
      <c r="D1507" s="1095" t="s">
        <v>1132</v>
      </c>
      <c r="E1507" s="799">
        <v>888</v>
      </c>
      <c r="G1507" s="1196">
        <f>E1507*F1507</f>
        <v>0</v>
      </c>
      <c r="H1507" s="787"/>
    </row>
    <row r="1508" spans="1:8">
      <c r="A1508" s="756"/>
      <c r="B1508" s="779"/>
      <c r="C1508" s="779"/>
      <c r="D1508" s="1095"/>
      <c r="E1508" s="799"/>
      <c r="H1508" s="787"/>
    </row>
    <row r="1509" spans="1:8">
      <c r="A1509" s="756"/>
      <c r="B1509" s="779"/>
      <c r="C1509" s="779"/>
      <c r="D1509" s="1095"/>
      <c r="E1509" s="799"/>
      <c r="H1509" s="787"/>
    </row>
    <row r="1510" spans="1:8" ht="51">
      <c r="A1510" s="759" t="s">
        <v>424</v>
      </c>
      <c r="B1510" s="789" t="s">
        <v>3277</v>
      </c>
      <c r="C1510" s="789"/>
      <c r="D1510" s="1095" t="s">
        <v>302</v>
      </c>
      <c r="E1510" s="799">
        <v>2</v>
      </c>
      <c r="G1510" s="1196">
        <f>E1510*F1510</f>
        <v>0</v>
      </c>
      <c r="H1510" s="787"/>
    </row>
    <row r="1511" spans="1:8">
      <c r="A1511" s="756"/>
      <c r="B1511" s="779"/>
      <c r="C1511" s="779"/>
      <c r="D1511" s="1095"/>
      <c r="E1511" s="799"/>
      <c r="H1511" s="787"/>
    </row>
    <row r="1512" spans="1:8">
      <c r="A1512" s="790"/>
      <c r="B1512" s="907"/>
      <c r="C1512" s="907"/>
      <c r="D1512" s="785"/>
      <c r="E1512" s="864"/>
      <c r="F1512" s="864"/>
      <c r="G1512" s="1204"/>
      <c r="H1512" s="763"/>
    </row>
    <row r="1513" spans="1:8">
      <c r="A1513" s="793"/>
      <c r="B1513" s="794"/>
      <c r="C1513" s="794"/>
      <c r="D1513" s="1099"/>
      <c r="E1513" s="866"/>
      <c r="F1513" s="866"/>
      <c r="H1513" s="873"/>
    </row>
    <row r="1514" spans="1:8">
      <c r="A1514" s="796"/>
      <c r="B1514" s="797" t="s">
        <v>564</v>
      </c>
      <c r="C1514" s="797"/>
      <c r="D1514" s="1100"/>
      <c r="E1514" s="1101"/>
      <c r="F1514" s="868"/>
      <c r="G1514" s="1196">
        <f>SUM(G1368:G1513)</f>
        <v>0</v>
      </c>
      <c r="H1514" s="867"/>
    </row>
    <row r="1515" spans="1:8">
      <c r="A1515" s="1362" t="s">
        <v>3334</v>
      </c>
      <c r="B1515" s="1362"/>
      <c r="C1515" s="1362"/>
      <c r="D1515" s="1362"/>
      <c r="E1515" s="1362"/>
      <c r="F1515" s="1362"/>
      <c r="G1515" s="1362"/>
    </row>
    <row r="1516" spans="1:8">
      <c r="A1516" s="756"/>
      <c r="B1516" s="911"/>
      <c r="C1516" s="911"/>
      <c r="D1516" s="1092"/>
      <c r="E1516" s="758"/>
      <c r="F1516" s="799"/>
      <c r="G1516" s="1193"/>
    </row>
    <row r="1517" spans="1:8">
      <c r="A1517" s="756"/>
      <c r="B1517" s="815"/>
      <c r="C1517" s="815"/>
      <c r="D1517" s="1107"/>
      <c r="E1517" s="1177"/>
      <c r="F1517" s="816"/>
      <c r="G1517" s="1210"/>
    </row>
    <row r="1518" spans="1:8" ht="25.5">
      <c r="A1518" s="798" t="s">
        <v>287</v>
      </c>
      <c r="B1518" s="813" t="s">
        <v>5018</v>
      </c>
      <c r="C1518" s="813"/>
      <c r="D1518" s="1109"/>
      <c r="E1518" s="758"/>
      <c r="F1518" s="799"/>
      <c r="G1518" s="1193"/>
    </row>
    <row r="1519" spans="1:8">
      <c r="A1519" s="756"/>
      <c r="B1519" s="813" t="s">
        <v>3335</v>
      </c>
      <c r="C1519" s="813"/>
      <c r="D1519" s="1109"/>
      <c r="E1519" s="758"/>
      <c r="F1519" s="799"/>
      <c r="G1519" s="1193"/>
    </row>
    <row r="1520" spans="1:8">
      <c r="A1520" s="756"/>
      <c r="B1520" s="813" t="s">
        <v>3336</v>
      </c>
      <c r="C1520" s="813"/>
      <c r="D1520" s="1109"/>
      <c r="E1520" s="758"/>
      <c r="F1520" s="799"/>
      <c r="G1520" s="1193"/>
    </row>
    <row r="1521" spans="1:7">
      <c r="A1521" s="756"/>
      <c r="B1521" s="813" t="s">
        <v>3337</v>
      </c>
      <c r="C1521" s="813"/>
      <c r="D1521" s="1106"/>
      <c r="E1521" s="800"/>
      <c r="F1521" s="799"/>
      <c r="G1521" s="1193"/>
    </row>
    <row r="1522" spans="1:7">
      <c r="A1522" s="756"/>
      <c r="B1522" s="813" t="s">
        <v>5019</v>
      </c>
      <c r="C1522" s="813"/>
      <c r="D1522" s="1106"/>
      <c r="E1522" s="800"/>
      <c r="F1522" s="799"/>
      <c r="G1522" s="1193"/>
    </row>
    <row r="1523" spans="1:7">
      <c r="A1523" s="756"/>
      <c r="B1523" s="814" t="s">
        <v>5058</v>
      </c>
      <c r="C1523" s="814"/>
      <c r="D1523" s="1106" t="s">
        <v>302</v>
      </c>
      <c r="E1523" s="800">
        <v>1</v>
      </c>
      <c r="F1523" s="799"/>
      <c r="G1523" s="1193">
        <f>E1523*F1523</f>
        <v>0</v>
      </c>
    </row>
    <row r="1524" spans="1:7">
      <c r="A1524" s="756"/>
      <c r="B1524" s="812" t="s">
        <v>3115</v>
      </c>
      <c r="C1524" s="812"/>
      <c r="D1524" s="1106"/>
      <c r="E1524" s="800"/>
      <c r="F1524" s="799"/>
      <c r="G1524" s="1193"/>
    </row>
    <row r="1525" spans="1:7">
      <c r="A1525" s="756"/>
      <c r="B1525" s="813"/>
      <c r="C1525" s="813"/>
      <c r="D1525" s="1106"/>
      <c r="E1525" s="800"/>
      <c r="F1525" s="799"/>
      <c r="G1525" s="1193"/>
    </row>
    <row r="1526" spans="1:7">
      <c r="A1526" s="756"/>
      <c r="B1526" s="916"/>
      <c r="C1526" s="916"/>
      <c r="D1526" s="1109"/>
      <c r="E1526" s="758"/>
      <c r="F1526" s="799"/>
      <c r="G1526" s="1193"/>
    </row>
    <row r="1527" spans="1:7" ht="51">
      <c r="A1527" s="798" t="s">
        <v>290</v>
      </c>
      <c r="B1527" s="801" t="s">
        <v>5031</v>
      </c>
      <c r="C1527" s="801"/>
      <c r="D1527" s="1106"/>
      <c r="E1527" s="800"/>
      <c r="F1527" s="799"/>
      <c r="G1527" s="1193"/>
    </row>
    <row r="1528" spans="1:7">
      <c r="A1528" s="756"/>
      <c r="B1528" s="813" t="s">
        <v>5022</v>
      </c>
      <c r="C1528" s="813"/>
      <c r="D1528" s="1106"/>
      <c r="E1528" s="800"/>
      <c r="F1528" s="799"/>
      <c r="G1528" s="1193"/>
    </row>
    <row r="1529" spans="1:7">
      <c r="A1529" s="756"/>
      <c r="B1529" s="813" t="s">
        <v>5032</v>
      </c>
      <c r="C1529" s="813"/>
      <c r="D1529" s="1106" t="s">
        <v>302</v>
      </c>
      <c r="E1529" s="800">
        <v>4</v>
      </c>
      <c r="F1529" s="799"/>
      <c r="G1529" s="1193">
        <f>E1529*F1529</f>
        <v>0</v>
      </c>
    </row>
    <row r="1530" spans="1:7">
      <c r="A1530" s="756"/>
      <c r="B1530" s="812" t="s">
        <v>3115</v>
      </c>
      <c r="C1530" s="812"/>
      <c r="D1530" s="1106"/>
      <c r="E1530" s="800"/>
      <c r="F1530" s="799"/>
      <c r="G1530" s="1193"/>
    </row>
    <row r="1531" spans="1:7">
      <c r="A1531" s="756"/>
      <c r="B1531" s="813"/>
      <c r="C1531" s="813"/>
      <c r="D1531" s="1106"/>
      <c r="E1531" s="800"/>
      <c r="F1531" s="799"/>
      <c r="G1531" s="1193"/>
    </row>
    <row r="1532" spans="1:7">
      <c r="A1532" s="756"/>
      <c r="B1532" s="920"/>
      <c r="C1532" s="920"/>
      <c r="D1532" s="1092"/>
      <c r="E1532" s="758"/>
      <c r="F1532" s="799"/>
      <c r="G1532" s="1193"/>
    </row>
    <row r="1533" spans="1:7" ht="51">
      <c r="A1533" s="798" t="s">
        <v>300</v>
      </c>
      <c r="B1533" s="813" t="s">
        <v>5021</v>
      </c>
      <c r="C1533" s="813"/>
      <c r="D1533" s="1104"/>
      <c r="E1533" s="800"/>
      <c r="F1533" s="799"/>
      <c r="G1533" s="1193"/>
    </row>
    <row r="1534" spans="1:7">
      <c r="A1534" s="756"/>
      <c r="B1534" s="813" t="s">
        <v>3338</v>
      </c>
      <c r="C1534" s="813"/>
      <c r="D1534" s="1104"/>
      <c r="E1534" s="800"/>
      <c r="F1534" s="799"/>
      <c r="G1534" s="1193"/>
    </row>
    <row r="1535" spans="1:7">
      <c r="A1535" s="756"/>
      <c r="B1535" s="813" t="s">
        <v>3339</v>
      </c>
      <c r="C1535" s="813"/>
      <c r="D1535" s="1104"/>
      <c r="E1535" s="800"/>
      <c r="F1535" s="799"/>
      <c r="G1535" s="1193"/>
    </row>
    <row r="1536" spans="1:7">
      <c r="A1536" s="756"/>
      <c r="B1536" s="813" t="s">
        <v>5022</v>
      </c>
      <c r="C1536" s="813"/>
      <c r="D1536" s="1106"/>
      <c r="E1536" s="800"/>
      <c r="F1536" s="799"/>
      <c r="G1536" s="1193"/>
    </row>
    <row r="1537" spans="1:7">
      <c r="A1537" s="756"/>
      <c r="B1537" s="813" t="s">
        <v>5023</v>
      </c>
      <c r="C1537" s="813"/>
      <c r="D1537" s="1106" t="s">
        <v>302</v>
      </c>
      <c r="E1537" s="800">
        <v>2</v>
      </c>
      <c r="F1537" s="799"/>
      <c r="G1537" s="1193">
        <f>E1537*F1537</f>
        <v>0</v>
      </c>
    </row>
    <row r="1538" spans="1:7">
      <c r="A1538" s="756"/>
      <c r="B1538" s="812" t="s">
        <v>3115</v>
      </c>
      <c r="C1538" s="812"/>
      <c r="D1538" s="1104"/>
      <c r="E1538" s="800"/>
      <c r="F1538" s="799"/>
      <c r="G1538" s="1193"/>
    </row>
    <row r="1539" spans="1:7">
      <c r="A1539" s="756"/>
      <c r="B1539" s="813"/>
      <c r="C1539" s="813"/>
      <c r="D1539" s="1104"/>
      <c r="E1539" s="800"/>
      <c r="F1539" s="799"/>
      <c r="G1539" s="1193"/>
    </row>
    <row r="1540" spans="1:7">
      <c r="A1540" s="756"/>
      <c r="B1540" s="813"/>
      <c r="C1540" s="813"/>
      <c r="D1540" s="1104"/>
      <c r="E1540" s="800"/>
      <c r="F1540" s="799"/>
      <c r="G1540" s="1193"/>
    </row>
    <row r="1541" spans="1:7" ht="63.75">
      <c r="A1541" s="798" t="s">
        <v>301</v>
      </c>
      <c r="B1541" s="813" t="s">
        <v>5059</v>
      </c>
      <c r="C1541" s="813"/>
      <c r="D1541" s="1104"/>
      <c r="E1541" s="800"/>
      <c r="F1541" s="799"/>
      <c r="G1541" s="1193"/>
    </row>
    <row r="1542" spans="1:7">
      <c r="A1542" s="756"/>
      <c r="B1542" s="813" t="s">
        <v>3340</v>
      </c>
      <c r="C1542" s="813"/>
      <c r="D1542" s="1104"/>
      <c r="E1542" s="800"/>
      <c r="F1542" s="799"/>
      <c r="G1542" s="1193"/>
    </row>
    <row r="1543" spans="1:7">
      <c r="A1543" s="756"/>
      <c r="B1543" s="813" t="s">
        <v>3341</v>
      </c>
      <c r="C1543" s="813"/>
      <c r="D1543" s="1104"/>
      <c r="E1543" s="800"/>
      <c r="F1543" s="799"/>
      <c r="G1543" s="1193"/>
    </row>
    <row r="1544" spans="1:7">
      <c r="A1544" s="756"/>
      <c r="B1544" s="813" t="s">
        <v>5022</v>
      </c>
      <c r="C1544" s="813"/>
      <c r="D1544" s="1106"/>
      <c r="E1544" s="800"/>
      <c r="F1544" s="799"/>
      <c r="G1544" s="1193"/>
    </row>
    <row r="1545" spans="1:7">
      <c r="A1545" s="756"/>
      <c r="B1545" s="813" t="s">
        <v>5060</v>
      </c>
      <c r="C1545" s="813"/>
      <c r="D1545" s="1106" t="s">
        <v>302</v>
      </c>
      <c r="E1545" s="800">
        <v>1</v>
      </c>
      <c r="F1545" s="799"/>
      <c r="G1545" s="1193">
        <f>E1545*F1545</f>
        <v>0</v>
      </c>
    </row>
    <row r="1546" spans="1:7">
      <c r="A1546" s="756"/>
      <c r="B1546" s="812" t="s">
        <v>3115</v>
      </c>
      <c r="C1546" s="812"/>
      <c r="D1546" s="1104"/>
      <c r="E1546" s="800"/>
      <c r="F1546" s="799"/>
      <c r="G1546" s="1193"/>
    </row>
    <row r="1547" spans="1:7">
      <c r="A1547" s="756"/>
      <c r="B1547" s="813"/>
      <c r="C1547" s="813"/>
      <c r="D1547" s="1104"/>
      <c r="E1547" s="800"/>
      <c r="F1547" s="799"/>
      <c r="G1547" s="1193"/>
    </row>
    <row r="1548" spans="1:7">
      <c r="A1548" s="756"/>
      <c r="B1548" s="920"/>
      <c r="C1548" s="920"/>
      <c r="D1548" s="1092"/>
      <c r="E1548" s="758"/>
      <c r="F1548" s="799"/>
      <c r="G1548" s="1193"/>
    </row>
    <row r="1549" spans="1:7" ht="51">
      <c r="A1549" s="798" t="s">
        <v>305</v>
      </c>
      <c r="B1549" s="813" t="s">
        <v>5024</v>
      </c>
      <c r="C1549" s="813"/>
      <c r="D1549" s="1104"/>
      <c r="E1549" s="758"/>
      <c r="F1549" s="799"/>
      <c r="G1549" s="1193"/>
    </row>
    <row r="1550" spans="1:7">
      <c r="A1550" s="756"/>
      <c r="B1550" s="813" t="s">
        <v>3342</v>
      </c>
      <c r="C1550" s="813"/>
      <c r="D1550" s="1104"/>
      <c r="E1550" s="758"/>
      <c r="F1550" s="799"/>
      <c r="G1550" s="1193"/>
    </row>
    <row r="1551" spans="1:7">
      <c r="A1551" s="756"/>
      <c r="B1551" s="813" t="s">
        <v>3343</v>
      </c>
      <c r="C1551" s="813"/>
      <c r="D1551" s="1104"/>
      <c r="E1551" s="758"/>
      <c r="F1551" s="799"/>
      <c r="G1551" s="1193"/>
    </row>
    <row r="1552" spans="1:7">
      <c r="A1552" s="756"/>
      <c r="B1552" s="813" t="s">
        <v>5022</v>
      </c>
      <c r="C1552" s="813"/>
      <c r="D1552" s="1106"/>
      <c r="E1552" s="758"/>
      <c r="F1552" s="799"/>
      <c r="G1552" s="1193"/>
    </row>
    <row r="1553" spans="1:7">
      <c r="A1553" s="756"/>
      <c r="B1553" s="813" t="s">
        <v>5025</v>
      </c>
      <c r="C1553" s="813"/>
      <c r="D1553" s="1106" t="s">
        <v>302</v>
      </c>
      <c r="E1553" s="800">
        <v>1</v>
      </c>
      <c r="F1553" s="799"/>
      <c r="G1553" s="1193">
        <f>E1553*F1553</f>
        <v>0</v>
      </c>
    </row>
    <row r="1554" spans="1:7">
      <c r="A1554" s="756"/>
      <c r="B1554" s="812" t="s">
        <v>3115</v>
      </c>
      <c r="C1554" s="812"/>
      <c r="D1554" s="1104"/>
      <c r="E1554" s="758"/>
      <c r="F1554" s="799"/>
      <c r="G1554" s="1193"/>
    </row>
    <row r="1555" spans="1:7">
      <c r="A1555" s="756"/>
      <c r="B1555" s="813"/>
      <c r="C1555" s="813"/>
      <c r="D1555" s="1106"/>
      <c r="E1555" s="800"/>
      <c r="F1555" s="799"/>
      <c r="G1555" s="1193"/>
    </row>
    <row r="1556" spans="1:7">
      <c r="A1556" s="756"/>
      <c r="B1556" s="920"/>
      <c r="C1556" s="920"/>
      <c r="D1556" s="1092"/>
      <c r="E1556" s="758"/>
      <c r="F1556" s="799"/>
      <c r="G1556" s="1193"/>
    </row>
    <row r="1557" spans="1:7">
      <c r="A1557" s="798" t="s">
        <v>1501</v>
      </c>
      <c r="B1557" s="858" t="s">
        <v>5039</v>
      </c>
      <c r="C1557" s="858"/>
      <c r="D1557" s="1092"/>
      <c r="E1557" s="758"/>
      <c r="F1557" s="799"/>
      <c r="G1557" s="1193"/>
    </row>
    <row r="1558" spans="1:7">
      <c r="A1558" s="756"/>
      <c r="B1558" s="856" t="s">
        <v>3290</v>
      </c>
      <c r="C1558" s="856"/>
      <c r="D1558" s="1104" t="s">
        <v>1132</v>
      </c>
      <c r="E1558" s="800">
        <v>9</v>
      </c>
      <c r="F1558" s="799"/>
      <c r="G1558" s="1193">
        <f>E1558*F1558</f>
        <v>0</v>
      </c>
    </row>
    <row r="1559" spans="1:7">
      <c r="A1559" s="756"/>
      <c r="B1559" s="856" t="s">
        <v>3294</v>
      </c>
      <c r="C1559" s="856"/>
      <c r="D1559" s="1104" t="s">
        <v>302</v>
      </c>
      <c r="E1559" s="800">
        <v>6</v>
      </c>
      <c r="F1559" s="799"/>
      <c r="G1559" s="1193">
        <f>E1559*F1559</f>
        <v>0</v>
      </c>
    </row>
    <row r="1560" spans="1:7">
      <c r="A1560" s="756"/>
      <c r="B1560" s="856" t="s">
        <v>3298</v>
      </c>
      <c r="C1560" s="856"/>
      <c r="D1560" s="1104" t="s">
        <v>302</v>
      </c>
      <c r="E1560" s="800">
        <v>3</v>
      </c>
      <c r="F1560" s="799"/>
      <c r="G1560" s="1193">
        <f>E1560*F1560</f>
        <v>0</v>
      </c>
    </row>
    <row r="1561" spans="1:7">
      <c r="A1561" s="756"/>
      <c r="B1561" s="856"/>
      <c r="C1561" s="856"/>
      <c r="D1561" s="1104"/>
      <c r="E1561" s="800"/>
      <c r="F1561" s="799"/>
      <c r="G1561" s="1193"/>
    </row>
    <row r="1562" spans="1:7">
      <c r="A1562" s="756"/>
      <c r="B1562" s="856"/>
      <c r="C1562" s="856"/>
      <c r="D1562" s="1104"/>
      <c r="E1562" s="800"/>
      <c r="F1562" s="799"/>
      <c r="G1562" s="1193"/>
    </row>
    <row r="1563" spans="1:7" ht="102">
      <c r="A1563" s="798" t="s">
        <v>1502</v>
      </c>
      <c r="B1563" s="858" t="s">
        <v>4965</v>
      </c>
      <c r="C1563" s="858"/>
      <c r="D1563" s="1104"/>
      <c r="E1563" s="800"/>
      <c r="F1563" s="799"/>
      <c r="G1563" s="1193"/>
    </row>
    <row r="1564" spans="1:7">
      <c r="A1564" s="798"/>
      <c r="B1564" s="917" t="s">
        <v>3303</v>
      </c>
      <c r="C1564" s="917"/>
      <c r="D1564" s="1104" t="s">
        <v>1132</v>
      </c>
      <c r="E1564" s="800">
        <v>1</v>
      </c>
      <c r="F1564" s="799"/>
      <c r="G1564" s="1193">
        <f>E1564*F1564</f>
        <v>0</v>
      </c>
    </row>
    <row r="1565" spans="1:7">
      <c r="A1565" s="798"/>
      <c r="B1565" s="917"/>
      <c r="C1565" s="917"/>
      <c r="D1565" s="1104"/>
      <c r="E1565" s="800"/>
      <c r="F1565" s="799"/>
      <c r="G1565" s="1193"/>
    </row>
    <row r="1566" spans="1:7">
      <c r="A1566" s="798"/>
      <c r="B1566" s="917"/>
      <c r="C1566" s="917"/>
      <c r="D1566" s="1104"/>
      <c r="E1566" s="800"/>
      <c r="F1566" s="799"/>
      <c r="G1566" s="1193"/>
    </row>
    <row r="1567" spans="1:7" ht="38.25">
      <c r="A1567" s="798" t="s">
        <v>1506</v>
      </c>
      <c r="B1567" s="917" t="s">
        <v>5061</v>
      </c>
      <c r="C1567" s="917"/>
      <c r="D1567" s="1104"/>
      <c r="E1567" s="800"/>
      <c r="F1567" s="799"/>
      <c r="G1567" s="1193"/>
    </row>
    <row r="1568" spans="1:7">
      <c r="A1568" s="798"/>
      <c r="B1568" s="917" t="s">
        <v>3344</v>
      </c>
      <c r="C1568" s="917"/>
      <c r="D1568" s="1104" t="s">
        <v>302</v>
      </c>
      <c r="E1568" s="800">
        <v>15</v>
      </c>
      <c r="F1568" s="799"/>
      <c r="G1568" s="1193">
        <f>E1568*F1568</f>
        <v>0</v>
      </c>
    </row>
    <row r="1569" spans="1:8">
      <c r="A1569" s="798"/>
      <c r="B1569" s="917" t="s">
        <v>3345</v>
      </c>
      <c r="C1569" s="917"/>
      <c r="D1569" s="1104" t="s">
        <v>302</v>
      </c>
      <c r="E1569" s="800">
        <v>15</v>
      </c>
      <c r="F1569" s="799"/>
      <c r="G1569" s="1193">
        <f>E1569*F1569</f>
        <v>0</v>
      </c>
    </row>
    <row r="1570" spans="1:8">
      <c r="A1570" s="798"/>
      <c r="B1570" s="917"/>
      <c r="C1570" s="917"/>
      <c r="D1570" s="1104"/>
      <c r="E1570" s="800"/>
      <c r="F1570" s="799"/>
      <c r="G1570" s="1193"/>
    </row>
    <row r="1571" spans="1:8">
      <c r="A1571" s="798"/>
      <c r="B1571" s="917"/>
      <c r="C1571" s="917"/>
      <c r="D1571" s="1092"/>
      <c r="E1571" s="758"/>
      <c r="F1571" s="799"/>
      <c r="G1571" s="1193"/>
    </row>
    <row r="1572" spans="1:8">
      <c r="A1572" s="798" t="s">
        <v>979</v>
      </c>
      <c r="B1572" s="858" t="s">
        <v>4974</v>
      </c>
      <c r="C1572" s="858"/>
      <c r="D1572" s="1104" t="s">
        <v>760</v>
      </c>
      <c r="E1572" s="800">
        <v>1</v>
      </c>
      <c r="F1572" s="799"/>
      <c r="G1572" s="1193">
        <f>E1572*F1572</f>
        <v>0</v>
      </c>
    </row>
    <row r="1573" spans="1:8">
      <c r="A1573" s="798"/>
      <c r="B1573" s="858"/>
      <c r="C1573" s="858"/>
      <c r="D1573" s="1104"/>
      <c r="E1573" s="800"/>
      <c r="F1573" s="799"/>
      <c r="G1573" s="1193"/>
    </row>
    <row r="1574" spans="1:8">
      <c r="A1574" s="798"/>
      <c r="B1574" s="959"/>
      <c r="C1574" s="959"/>
      <c r="D1574" s="1104"/>
      <c r="E1574" s="800"/>
      <c r="F1574" s="799"/>
      <c r="G1574" s="1193"/>
    </row>
    <row r="1575" spans="1:8" ht="25.5">
      <c r="A1575" s="798" t="s">
        <v>680</v>
      </c>
      <c r="B1575" s="855" t="s">
        <v>5044</v>
      </c>
      <c r="C1575" s="855"/>
      <c r="D1575" s="1104" t="s">
        <v>302</v>
      </c>
      <c r="E1575" s="800">
        <v>1</v>
      </c>
      <c r="F1575" s="799"/>
      <c r="G1575" s="1193"/>
    </row>
    <row r="1576" spans="1:8">
      <c r="A1576" s="798"/>
      <c r="B1576" s="855"/>
      <c r="C1576" s="855"/>
      <c r="D1576" s="1104"/>
      <c r="E1576" s="800"/>
      <c r="F1576" s="799"/>
      <c r="G1576" s="1193"/>
    </row>
    <row r="1577" spans="1:8">
      <c r="A1577" s="798"/>
      <c r="B1577" s="959"/>
      <c r="C1577" s="959"/>
      <c r="D1577" s="1092"/>
      <c r="E1577" s="758"/>
      <c r="F1577" s="799"/>
      <c r="G1577" s="1193"/>
    </row>
    <row r="1578" spans="1:8" ht="25.5">
      <c r="A1578" s="798" t="s">
        <v>681</v>
      </c>
      <c r="B1578" s="803" t="s">
        <v>5062</v>
      </c>
      <c r="C1578" s="803"/>
      <c r="D1578" s="1104"/>
      <c r="E1578" s="800"/>
      <c r="F1578" s="799"/>
      <c r="G1578" s="1193"/>
    </row>
    <row r="1579" spans="1:8">
      <c r="A1579" s="756"/>
      <c r="B1579" s="861" t="s">
        <v>3346</v>
      </c>
      <c r="C1579" s="861"/>
      <c r="D1579" s="1104" t="s">
        <v>302</v>
      </c>
      <c r="E1579" s="800">
        <v>6</v>
      </c>
      <c r="F1579" s="799"/>
      <c r="G1579" s="1193">
        <f>E1579*F1579</f>
        <v>0</v>
      </c>
    </row>
    <row r="1580" spans="1:8">
      <c r="A1580" s="756"/>
      <c r="B1580" s="861"/>
      <c r="C1580" s="861"/>
      <c r="D1580" s="1104"/>
      <c r="E1580" s="800"/>
      <c r="F1580" s="799"/>
      <c r="G1580" s="1193"/>
    </row>
    <row r="1581" spans="1:8">
      <c r="A1581" s="756"/>
      <c r="B1581" s="861"/>
      <c r="C1581" s="861"/>
      <c r="D1581" s="1104"/>
      <c r="E1581" s="800"/>
      <c r="F1581" s="799"/>
      <c r="G1581" s="1193"/>
    </row>
    <row r="1582" spans="1:8">
      <c r="A1582" s="798" t="s">
        <v>868</v>
      </c>
      <c r="B1582" s="843" t="s">
        <v>4980</v>
      </c>
      <c r="C1582" s="843"/>
      <c r="D1582" s="1104" t="s">
        <v>302</v>
      </c>
      <c r="E1582" s="800">
        <v>4</v>
      </c>
      <c r="F1582" s="799"/>
      <c r="G1582" s="1193">
        <f>E1582*F1582</f>
        <v>0</v>
      </c>
    </row>
    <row r="1583" spans="1:8">
      <c r="A1583" s="790"/>
      <c r="B1583" s="791"/>
      <c r="C1583" s="791"/>
      <c r="D1583" s="785"/>
      <c r="E1583" s="864"/>
      <c r="G1583" s="1206"/>
      <c r="H1583" s="865"/>
    </row>
    <row r="1584" spans="1:8">
      <c r="A1584" s="793"/>
      <c r="B1584" s="794"/>
      <c r="C1584" s="794"/>
      <c r="D1584" s="1099"/>
      <c r="E1584" s="866"/>
      <c r="F1584" s="866"/>
      <c r="G1584" s="1193"/>
    </row>
    <row r="1585" spans="1:8">
      <c r="A1585" s="796"/>
      <c r="B1585" s="797" t="s">
        <v>564</v>
      </c>
      <c r="C1585" s="797"/>
      <c r="D1585" s="1100"/>
      <c r="E1585" s="1101"/>
      <c r="F1585" s="868"/>
      <c r="G1585" s="1193">
        <f>SUM(G1523:G1584)</f>
        <v>0</v>
      </c>
      <c r="H1585" s="768"/>
    </row>
    <row r="1587" spans="1:8">
      <c r="A1587" s="869"/>
      <c r="B1587" s="922" t="s">
        <v>3209</v>
      </c>
      <c r="C1587" s="922"/>
    </row>
    <row r="1588" spans="1:8">
      <c r="A1588" s="869"/>
    </row>
    <row r="1589" spans="1:8">
      <c r="A1589" s="869"/>
    </row>
    <row r="1590" spans="1:8">
      <c r="A1590" s="870" t="s">
        <v>730</v>
      </c>
      <c r="B1590" s="871" t="s">
        <v>3347</v>
      </c>
      <c r="C1590" s="871"/>
    </row>
    <row r="1591" spans="1:8">
      <c r="A1591" s="869"/>
      <c r="B1591" s="787"/>
      <c r="C1591" s="787"/>
    </row>
    <row r="1592" spans="1:8">
      <c r="A1592" s="870" t="s">
        <v>3210</v>
      </c>
      <c r="B1592" s="787" t="s">
        <v>3348</v>
      </c>
      <c r="C1592" s="787"/>
    </row>
    <row r="1593" spans="1:8">
      <c r="A1593" s="870"/>
      <c r="B1593" s="787"/>
      <c r="C1593" s="787"/>
    </row>
    <row r="1594" spans="1:8">
      <c r="A1594" s="869"/>
      <c r="B1594" s="872"/>
      <c r="C1594" s="872"/>
    </row>
    <row r="1595" spans="1:8">
      <c r="A1595" s="793"/>
      <c r="B1595" s="794"/>
      <c r="C1595" s="794"/>
      <c r="D1595" s="1099"/>
      <c r="E1595" s="866"/>
      <c r="F1595" s="866"/>
      <c r="G1595" s="1198"/>
      <c r="H1595" s="873"/>
    </row>
    <row r="1596" spans="1:8">
      <c r="A1596" s="869"/>
      <c r="F1596" s="863" t="s">
        <v>3211</v>
      </c>
      <c r="G1596" s="1201">
        <f>G1590+G1592</f>
        <v>0</v>
      </c>
    </row>
    <row r="1597" spans="1:8">
      <c r="A1597" s="869"/>
    </row>
    <row r="1598" spans="1:8">
      <c r="A1598" s="1363" t="s">
        <v>3212</v>
      </c>
      <c r="B1598" s="1363"/>
      <c r="C1598" s="1363"/>
      <c r="D1598" s="1363"/>
      <c r="E1598" s="1363"/>
      <c r="F1598" s="1363"/>
      <c r="G1598" s="1363"/>
      <c r="H1598" s="752"/>
    </row>
    <row r="1599" spans="1:8" ht="30" customHeight="1">
      <c r="A1599" s="1365" t="s">
        <v>3213</v>
      </c>
      <c r="B1599" s="1365"/>
      <c r="C1599" s="1365"/>
      <c r="D1599" s="1365"/>
      <c r="E1599" s="1365"/>
      <c r="F1599" s="1365"/>
      <c r="G1599" s="1365"/>
      <c r="H1599" s="752"/>
    </row>
    <row r="1600" spans="1:8">
      <c r="A1600" s="960"/>
      <c r="B1600" s="756"/>
      <c r="C1600" s="756"/>
      <c r="D1600" s="1124"/>
      <c r="E1600" s="1179"/>
      <c r="F1600" s="800"/>
      <c r="G1600" s="1200"/>
      <c r="H1600" s="752"/>
    </row>
    <row r="1601" spans="1:8">
      <c r="A1601" s="960"/>
      <c r="B1601" s="756"/>
      <c r="C1601" s="756"/>
      <c r="D1601" s="1124"/>
      <c r="E1601" s="1179"/>
      <c r="F1601" s="800"/>
      <c r="G1601" s="1200"/>
      <c r="H1601" s="752"/>
    </row>
    <row r="1602" spans="1:8">
      <c r="A1602" s="960"/>
      <c r="B1602" s="875" t="s">
        <v>3349</v>
      </c>
      <c r="C1602" s="875"/>
      <c r="D1602" s="1124"/>
      <c r="E1602" s="1179"/>
      <c r="F1602" s="800"/>
      <c r="G1602" s="1200"/>
      <c r="H1602" s="752"/>
    </row>
    <row r="1603" spans="1:8">
      <c r="A1603" s="960"/>
      <c r="B1603" s="756"/>
      <c r="C1603" s="756"/>
      <c r="D1603" s="1124"/>
      <c r="E1603" s="1179"/>
      <c r="F1603" s="800"/>
      <c r="G1603" s="1200"/>
      <c r="H1603" s="752"/>
    </row>
    <row r="1604" spans="1:8" ht="51">
      <c r="A1604" s="931" t="s">
        <v>287</v>
      </c>
      <c r="B1604" s="888" t="s">
        <v>5046</v>
      </c>
      <c r="C1604" s="888"/>
      <c r="D1604" s="1124"/>
      <c r="E1604" s="1179"/>
      <c r="F1604" s="800"/>
      <c r="G1604" s="1200"/>
      <c r="H1604" s="752"/>
    </row>
    <row r="1605" spans="1:8" ht="25.5">
      <c r="A1605" s="931"/>
      <c r="B1605" s="888" t="s">
        <v>3215</v>
      </c>
      <c r="C1605" s="888"/>
      <c r="D1605" s="1124"/>
      <c r="E1605" s="1179"/>
      <c r="F1605" s="800"/>
      <c r="G1605" s="1200"/>
      <c r="H1605" s="752"/>
    </row>
    <row r="1606" spans="1:8">
      <c r="A1606" s="931"/>
      <c r="B1606" s="961" t="s">
        <v>3350</v>
      </c>
      <c r="C1606" s="961"/>
      <c r="D1606" s="1124"/>
      <c r="E1606" s="1179"/>
      <c r="F1606" s="800"/>
      <c r="G1606" s="1200"/>
      <c r="H1606" s="752"/>
    </row>
    <row r="1607" spans="1:8">
      <c r="A1607" s="960"/>
      <c r="B1607" s="877" t="s">
        <v>3217</v>
      </c>
      <c r="C1607" s="877"/>
      <c r="D1607" s="1124"/>
      <c r="E1607" s="1179"/>
      <c r="F1607" s="800"/>
      <c r="G1607" s="1200"/>
      <c r="H1607" s="752"/>
    </row>
    <row r="1608" spans="1:8">
      <c r="A1608" s="960"/>
      <c r="B1608" s="805" t="s">
        <v>3237</v>
      </c>
      <c r="C1608" s="805"/>
      <c r="D1608" s="1115" t="s">
        <v>1132</v>
      </c>
      <c r="E1608" s="1127">
        <v>22</v>
      </c>
      <c r="F1608" s="800"/>
      <c r="G1608" s="1200">
        <f t="shared" ref="G1608:G1613" si="19">E1608*F1608</f>
        <v>0</v>
      </c>
      <c r="H1608" s="752"/>
    </row>
    <row r="1609" spans="1:8">
      <c r="A1609" s="960"/>
      <c r="B1609" s="805" t="s">
        <v>3238</v>
      </c>
      <c r="C1609" s="805"/>
      <c r="D1609" s="1115" t="s">
        <v>1132</v>
      </c>
      <c r="E1609" s="1127">
        <v>62</v>
      </c>
      <c r="F1609" s="800"/>
      <c r="G1609" s="1200">
        <f t="shared" si="19"/>
        <v>0</v>
      </c>
      <c r="H1609" s="752"/>
    </row>
    <row r="1610" spans="1:8">
      <c r="A1610" s="960"/>
      <c r="B1610" s="805" t="s">
        <v>3316</v>
      </c>
      <c r="C1610" s="805"/>
      <c r="D1610" s="1115" t="s">
        <v>1132</v>
      </c>
      <c r="E1610" s="1127">
        <v>72</v>
      </c>
      <c r="F1610" s="800"/>
      <c r="G1610" s="1200">
        <f t="shared" si="19"/>
        <v>0</v>
      </c>
      <c r="H1610" s="752"/>
    </row>
    <row r="1611" spans="1:8">
      <c r="A1611" s="960"/>
      <c r="B1611" s="805" t="s">
        <v>3239</v>
      </c>
      <c r="C1611" s="805"/>
      <c r="D1611" s="1115" t="s">
        <v>1132</v>
      </c>
      <c r="E1611" s="1127">
        <v>70</v>
      </c>
      <c r="F1611" s="800"/>
      <c r="G1611" s="1200">
        <f t="shared" si="19"/>
        <v>0</v>
      </c>
      <c r="H1611" s="752"/>
    </row>
    <row r="1612" spans="1:8">
      <c r="A1612" s="960"/>
      <c r="B1612" s="805" t="s">
        <v>3317</v>
      </c>
      <c r="C1612" s="805"/>
      <c r="D1612" s="1115" t="s">
        <v>1132</v>
      </c>
      <c r="E1612" s="1127">
        <v>14</v>
      </c>
      <c r="F1612" s="800"/>
      <c r="G1612" s="1200">
        <f t="shared" si="19"/>
        <v>0</v>
      </c>
      <c r="H1612" s="752"/>
    </row>
    <row r="1613" spans="1:8">
      <c r="A1613" s="960"/>
      <c r="B1613" s="805" t="s">
        <v>3318</v>
      </c>
      <c r="C1613" s="805"/>
      <c r="D1613" s="1115" t="s">
        <v>1132</v>
      </c>
      <c r="E1613" s="1127">
        <v>58</v>
      </c>
      <c r="F1613" s="800"/>
      <c r="G1613" s="1200">
        <f t="shared" si="19"/>
        <v>0</v>
      </c>
      <c r="H1613" s="752"/>
    </row>
    <row r="1614" spans="1:8">
      <c r="A1614" s="960"/>
      <c r="B1614" s="805"/>
      <c r="C1614" s="805"/>
      <c r="D1614" s="1115"/>
      <c r="E1614" s="1127"/>
      <c r="F1614" s="800"/>
      <c r="G1614" s="1200"/>
      <c r="H1614" s="752"/>
    </row>
    <row r="1615" spans="1:8">
      <c r="A1615" s="960"/>
      <c r="B1615" s="805"/>
      <c r="C1615" s="805"/>
      <c r="D1615" s="1115"/>
      <c r="E1615" s="1127"/>
      <c r="F1615" s="800"/>
      <c r="G1615" s="1200"/>
      <c r="H1615" s="752"/>
    </row>
    <row r="1616" spans="1:8">
      <c r="A1616" s="962" t="s">
        <v>290</v>
      </c>
      <c r="B1616" s="879" t="s">
        <v>4982</v>
      </c>
      <c r="C1616" s="879"/>
      <c r="D1616" s="1092"/>
      <c r="E1616" s="1127"/>
      <c r="F1616" s="800"/>
      <c r="G1616" s="1200"/>
      <c r="H1616" s="752"/>
    </row>
    <row r="1617" spans="1:8">
      <c r="A1617" s="960"/>
      <c r="B1617" s="880" t="s">
        <v>4983</v>
      </c>
      <c r="C1617" s="880"/>
      <c r="D1617" s="1104" t="s">
        <v>1132</v>
      </c>
      <c r="E1617" s="1127">
        <v>16</v>
      </c>
      <c r="F1617" s="800"/>
      <c r="G1617" s="1200">
        <f>E1617*F1617</f>
        <v>0</v>
      </c>
      <c r="H1617" s="752"/>
    </row>
    <row r="1618" spans="1:8">
      <c r="A1618" s="960"/>
      <c r="B1618" s="880" t="s">
        <v>4984</v>
      </c>
      <c r="C1618" s="880"/>
      <c r="D1618" s="1104" t="s">
        <v>1132</v>
      </c>
      <c r="E1618" s="1127">
        <v>10</v>
      </c>
      <c r="F1618" s="800"/>
      <c r="G1618" s="1200">
        <f>E1618*F1618</f>
        <v>0</v>
      </c>
      <c r="H1618" s="752"/>
    </row>
    <row r="1619" spans="1:8">
      <c r="A1619" s="960"/>
      <c r="B1619" s="805"/>
      <c r="C1619" s="805"/>
      <c r="D1619" s="1115"/>
      <c r="E1619" s="1127"/>
      <c r="F1619" s="800"/>
      <c r="G1619" s="1200"/>
      <c r="H1619" s="752"/>
    </row>
    <row r="1620" spans="1:8">
      <c r="A1620" s="960"/>
      <c r="B1620" s="756"/>
      <c r="C1620" s="756"/>
      <c r="D1620" s="1124"/>
      <c r="E1620" s="1179"/>
      <c r="F1620" s="800"/>
      <c r="G1620" s="1200"/>
      <c r="H1620" s="752"/>
    </row>
    <row r="1621" spans="1:8" ht="63.75">
      <c r="A1621" s="931" t="s">
        <v>300</v>
      </c>
      <c r="B1621" s="805" t="s">
        <v>5047</v>
      </c>
      <c r="C1621" s="805"/>
      <c r="D1621" s="1105"/>
      <c r="E1621" s="1176"/>
      <c r="F1621" s="800"/>
      <c r="G1621" s="1200"/>
      <c r="H1621" s="914"/>
    </row>
    <row r="1622" spans="1:8">
      <c r="A1622" s="960"/>
      <c r="B1622" s="926"/>
      <c r="C1622" s="926"/>
      <c r="D1622" s="1124"/>
      <c r="E1622" s="1179"/>
      <c r="F1622" s="800"/>
      <c r="G1622" s="1200"/>
      <c r="H1622" s="752"/>
    </row>
    <row r="1623" spans="1:8" ht="25.5">
      <c r="A1623" s="931"/>
      <c r="B1623" s="823" t="s">
        <v>4986</v>
      </c>
      <c r="C1623" s="823"/>
      <c r="D1623" s="1006"/>
      <c r="E1623" s="900"/>
      <c r="G1623" s="1200"/>
      <c r="H1623" s="752"/>
    </row>
    <row r="1624" spans="1:8">
      <c r="A1624" s="931"/>
      <c r="B1624" s="823" t="s">
        <v>3061</v>
      </c>
      <c r="C1624" s="823"/>
      <c r="D1624" s="1006"/>
      <c r="E1624" s="900"/>
      <c r="G1624" s="1200"/>
      <c r="H1624" s="752"/>
    </row>
    <row r="1625" spans="1:8">
      <c r="A1625" s="931"/>
      <c r="B1625" s="824"/>
      <c r="C1625" s="823"/>
      <c r="D1625" s="1110" t="s">
        <v>302</v>
      </c>
      <c r="E1625" s="976">
        <v>1</v>
      </c>
      <c r="F1625" s="868"/>
      <c r="G1625" s="1200">
        <f>E1625*F1625</f>
        <v>0</v>
      </c>
      <c r="H1625" s="752"/>
    </row>
    <row r="1626" spans="1:8">
      <c r="A1626" s="960"/>
      <c r="B1626" s="763"/>
      <c r="C1626" s="763"/>
      <c r="D1626" s="785"/>
      <c r="E1626" s="864"/>
      <c r="G1626" s="1200"/>
      <c r="H1626" s="752"/>
    </row>
    <row r="1627" spans="1:8" ht="25.5">
      <c r="A1627" s="960"/>
      <c r="B1627" s="823" t="s">
        <v>4987</v>
      </c>
      <c r="C1627" s="823"/>
      <c r="D1627" s="1006"/>
      <c r="E1627" s="900"/>
      <c r="G1627" s="1200"/>
      <c r="H1627" s="752"/>
    </row>
    <row r="1628" spans="1:8">
      <c r="A1628" s="960"/>
      <c r="B1628" s="823" t="s">
        <v>3061</v>
      </c>
      <c r="C1628" s="823"/>
      <c r="D1628" s="1006"/>
      <c r="E1628" s="900"/>
      <c r="G1628" s="1200"/>
      <c r="H1628" s="752"/>
    </row>
    <row r="1629" spans="1:8">
      <c r="A1629" s="960"/>
      <c r="B1629" s="824"/>
      <c r="C1629" s="823"/>
      <c r="D1629" s="1110" t="s">
        <v>302</v>
      </c>
      <c r="E1629" s="976">
        <v>5</v>
      </c>
      <c r="F1629" s="868"/>
      <c r="G1629" s="1200">
        <f>E1629*F1629</f>
        <v>0</v>
      </c>
      <c r="H1629" s="752"/>
    </row>
    <row r="1630" spans="1:8">
      <c r="A1630" s="960"/>
      <c r="B1630" s="823"/>
      <c r="C1630" s="823"/>
      <c r="D1630" s="1110"/>
      <c r="E1630" s="976"/>
      <c r="F1630" s="868"/>
      <c r="G1630" s="1200"/>
      <c r="H1630" s="752"/>
    </row>
    <row r="1631" spans="1:8" ht="25.5">
      <c r="A1631" s="960"/>
      <c r="B1631" s="823" t="s">
        <v>4988</v>
      </c>
      <c r="C1631" s="823"/>
      <c r="D1631" s="1006"/>
      <c r="E1631" s="900"/>
      <c r="F1631" s="868"/>
      <c r="G1631" s="1200"/>
      <c r="H1631" s="752"/>
    </row>
    <row r="1632" spans="1:8">
      <c r="A1632" s="960"/>
      <c r="B1632" s="823" t="s">
        <v>3061</v>
      </c>
      <c r="C1632" s="823"/>
      <c r="D1632" s="1006"/>
      <c r="E1632" s="900"/>
      <c r="G1632" s="1200"/>
      <c r="H1632" s="752"/>
    </row>
    <row r="1633" spans="1:8">
      <c r="A1633" s="960"/>
      <c r="B1633" s="824"/>
      <c r="C1633" s="823"/>
      <c r="D1633" s="1110" t="s">
        <v>302</v>
      </c>
      <c r="E1633" s="976">
        <v>10</v>
      </c>
      <c r="G1633" s="1200">
        <f>E1633*F1633</f>
        <v>0</v>
      </c>
      <c r="H1633" s="752"/>
    </row>
    <row r="1634" spans="1:8">
      <c r="A1634" s="960"/>
      <c r="B1634" s="763"/>
      <c r="C1634" s="763"/>
      <c r="D1634" s="785"/>
      <c r="E1634" s="864"/>
      <c r="F1634" s="868"/>
      <c r="G1634" s="1200"/>
      <c r="H1634" s="752"/>
    </row>
    <row r="1635" spans="1:8" ht="25.5">
      <c r="A1635" s="960"/>
      <c r="B1635" s="823" t="s">
        <v>4989</v>
      </c>
      <c r="C1635" s="823"/>
      <c r="D1635" s="1006"/>
      <c r="E1635" s="900"/>
      <c r="G1635" s="1200"/>
      <c r="H1635" s="752"/>
    </row>
    <row r="1636" spans="1:8">
      <c r="A1636" s="960"/>
      <c r="B1636" s="823" t="s">
        <v>3061</v>
      </c>
      <c r="C1636" s="823"/>
      <c r="D1636" s="1006"/>
      <c r="E1636" s="900"/>
      <c r="G1636" s="1200"/>
      <c r="H1636" s="752"/>
    </row>
    <row r="1637" spans="1:8">
      <c r="A1637" s="960"/>
      <c r="B1637" s="824"/>
      <c r="C1637" s="823"/>
      <c r="D1637" s="1110" t="s">
        <v>302</v>
      </c>
      <c r="E1637" s="976">
        <v>1</v>
      </c>
      <c r="G1637" s="1200">
        <f>E1637*F1637</f>
        <v>0</v>
      </c>
      <c r="H1637" s="752"/>
    </row>
    <row r="1638" spans="1:8">
      <c r="A1638" s="960"/>
      <c r="B1638" s="827"/>
      <c r="C1638" s="827"/>
      <c r="D1638" s="1139"/>
      <c r="E1638" s="1143"/>
      <c r="G1638" s="1200"/>
      <c r="H1638" s="752"/>
    </row>
    <row r="1639" spans="1:8" ht="25.5">
      <c r="A1639" s="960"/>
      <c r="B1639" s="823" t="s">
        <v>4990</v>
      </c>
      <c r="C1639" s="823"/>
      <c r="D1639" s="1006"/>
      <c r="E1639" s="900"/>
      <c r="G1639" s="1200"/>
      <c r="H1639" s="752"/>
    </row>
    <row r="1640" spans="1:8">
      <c r="A1640" s="960"/>
      <c r="B1640" s="823" t="s">
        <v>3061</v>
      </c>
      <c r="C1640" s="823"/>
      <c r="D1640" s="1006"/>
      <c r="E1640" s="900"/>
      <c r="G1640" s="1200"/>
      <c r="H1640" s="752"/>
    </row>
    <row r="1641" spans="1:8">
      <c r="A1641" s="960"/>
      <c r="B1641" s="824"/>
      <c r="C1641" s="823"/>
      <c r="D1641" s="1110" t="s">
        <v>302</v>
      </c>
      <c r="E1641" s="976">
        <v>1</v>
      </c>
      <c r="G1641" s="1200">
        <f>E1641*F1641</f>
        <v>0</v>
      </c>
      <c r="H1641" s="752"/>
    </row>
    <row r="1642" spans="1:8">
      <c r="A1642" s="931"/>
      <c r="B1642" s="805"/>
      <c r="C1642" s="805"/>
      <c r="D1642" s="1115"/>
      <c r="E1642" s="930"/>
      <c r="F1642" s="800"/>
      <c r="G1642" s="1200"/>
      <c r="H1642" s="752"/>
    </row>
    <row r="1643" spans="1:8">
      <c r="A1643" s="931"/>
      <c r="B1643" s="805"/>
      <c r="C1643" s="805"/>
      <c r="D1643" s="1115"/>
      <c r="E1643" s="930"/>
      <c r="F1643" s="800"/>
      <c r="G1643" s="1200"/>
      <c r="H1643" s="752"/>
    </row>
    <row r="1644" spans="1:8" ht="25.5">
      <c r="A1644" s="931" t="s">
        <v>301</v>
      </c>
      <c r="B1644" s="884" t="s">
        <v>4991</v>
      </c>
      <c r="C1644" s="884"/>
      <c r="D1644" s="1115"/>
      <c r="E1644" s="930"/>
      <c r="F1644" s="800"/>
      <c r="G1644" s="1200"/>
      <c r="H1644" s="752"/>
    </row>
    <row r="1645" spans="1:8">
      <c r="A1645" s="931"/>
      <c r="B1645" s="885" t="s">
        <v>4992</v>
      </c>
      <c r="C1645" s="885"/>
      <c r="D1645" s="1115"/>
      <c r="E1645" s="930"/>
      <c r="F1645" s="800"/>
      <c r="G1645" s="1200"/>
      <c r="H1645" s="752"/>
    </row>
    <row r="1646" spans="1:8">
      <c r="A1646" s="931"/>
      <c r="B1646" s="886" t="s">
        <v>3224</v>
      </c>
      <c r="C1646" s="886"/>
      <c r="D1646" s="1115" t="s">
        <v>1132</v>
      </c>
      <c r="E1646" s="930">
        <v>16</v>
      </c>
      <c r="F1646" s="800"/>
      <c r="G1646" s="1200">
        <f>E1646*F1646</f>
        <v>0</v>
      </c>
      <c r="H1646" s="752"/>
    </row>
    <row r="1647" spans="1:8">
      <c r="A1647" s="931"/>
      <c r="B1647" s="886" t="s">
        <v>3225</v>
      </c>
      <c r="C1647" s="886"/>
      <c r="D1647" s="1115" t="s">
        <v>1132</v>
      </c>
      <c r="E1647" s="930">
        <v>10</v>
      </c>
      <c r="F1647" s="800"/>
      <c r="G1647" s="1200">
        <f>E1647*F1647</f>
        <v>0</v>
      </c>
      <c r="H1647" s="752"/>
    </row>
    <row r="1648" spans="1:8">
      <c r="A1648" s="931"/>
      <c r="B1648" s="887" t="s">
        <v>3226</v>
      </c>
      <c r="C1648" s="887"/>
      <c r="D1648" s="1092"/>
      <c r="E1648" s="930"/>
      <c r="F1648" s="800"/>
      <c r="G1648" s="1200"/>
      <c r="H1648" s="752"/>
    </row>
    <row r="1649" spans="1:8">
      <c r="A1649" s="931"/>
      <c r="B1649" s="887" t="s">
        <v>3227</v>
      </c>
      <c r="C1649" s="887"/>
      <c r="D1649" s="1092"/>
      <c r="E1649" s="930"/>
      <c r="F1649" s="800"/>
      <c r="G1649" s="1200"/>
      <c r="H1649" s="752"/>
    </row>
    <row r="1650" spans="1:8">
      <c r="A1650" s="931"/>
      <c r="B1650" s="805"/>
      <c r="C1650" s="805"/>
      <c r="D1650" s="1115"/>
      <c r="E1650" s="930"/>
      <c r="F1650" s="800"/>
      <c r="G1650" s="1200"/>
      <c r="H1650" s="752"/>
    </row>
    <row r="1651" spans="1:8">
      <c r="A1651" s="931"/>
      <c r="B1651" s="805"/>
      <c r="C1651" s="805"/>
      <c r="D1651" s="1115"/>
      <c r="E1651" s="930"/>
      <c r="F1651" s="800"/>
      <c r="G1651" s="1200"/>
      <c r="H1651" s="752"/>
    </row>
    <row r="1652" spans="1:8" ht="38.25">
      <c r="A1652" s="931" t="s">
        <v>305</v>
      </c>
      <c r="B1652" s="805" t="s">
        <v>5063</v>
      </c>
      <c r="C1652" s="805"/>
      <c r="D1652" s="1115" t="s">
        <v>760</v>
      </c>
      <c r="E1652" s="930">
        <v>90</v>
      </c>
      <c r="F1652" s="800"/>
      <c r="G1652" s="1200">
        <f>E1652*F1652</f>
        <v>0</v>
      </c>
      <c r="H1652" s="752"/>
    </row>
    <row r="1653" spans="1:8">
      <c r="A1653" s="931"/>
      <c r="B1653" s="805"/>
      <c r="C1653" s="805"/>
      <c r="D1653" s="1115"/>
      <c r="E1653" s="930"/>
      <c r="F1653" s="800"/>
      <c r="G1653" s="1200"/>
      <c r="H1653" s="752"/>
    </row>
    <row r="1654" spans="1:8">
      <c r="A1654" s="960"/>
      <c r="B1654" s="756"/>
      <c r="C1654" s="756"/>
      <c r="D1654" s="1124"/>
      <c r="E1654" s="1179"/>
      <c r="F1654" s="800"/>
      <c r="G1654" s="1200"/>
      <c r="H1654" s="752"/>
    </row>
    <row r="1655" spans="1:8" ht="51">
      <c r="A1655" s="931" t="s">
        <v>1501</v>
      </c>
      <c r="B1655" s="888" t="s">
        <v>4994</v>
      </c>
      <c r="C1655" s="888"/>
      <c r="D1655" s="1115" t="s">
        <v>1707</v>
      </c>
      <c r="E1655" s="1127"/>
      <c r="F1655" s="800"/>
      <c r="G1655" s="1200"/>
      <c r="H1655" s="752"/>
    </row>
    <row r="1656" spans="1:8">
      <c r="A1656" s="931"/>
      <c r="B1656" s="881" t="s">
        <v>3228</v>
      </c>
      <c r="C1656" s="881"/>
      <c r="D1656" s="1115" t="s">
        <v>1132</v>
      </c>
      <c r="E1656" s="930">
        <v>106</v>
      </c>
      <c r="F1656" s="800"/>
      <c r="G1656" s="1200">
        <f>E1656*F1656</f>
        <v>0</v>
      </c>
      <c r="H1656" s="752"/>
    </row>
    <row r="1657" spans="1:8">
      <c r="A1657" s="931"/>
      <c r="B1657" s="881"/>
      <c r="C1657" s="881"/>
      <c r="D1657" s="1115"/>
      <c r="E1657" s="930"/>
      <c r="F1657" s="800"/>
      <c r="G1657" s="1200"/>
      <c r="H1657" s="752"/>
    </row>
    <row r="1658" spans="1:8">
      <c r="A1658" s="931"/>
      <c r="B1658" s="881"/>
      <c r="C1658" s="881"/>
      <c r="D1658" s="1115"/>
      <c r="E1658" s="930"/>
      <c r="F1658" s="800"/>
      <c r="G1658" s="1200"/>
      <c r="H1658" s="752"/>
    </row>
    <row r="1659" spans="1:8" ht="25.5">
      <c r="A1659" s="931" t="s">
        <v>1502</v>
      </c>
      <c r="B1659" s="889" t="s">
        <v>3229</v>
      </c>
      <c r="C1659" s="889"/>
      <c r="D1659" s="1115"/>
      <c r="E1659" s="930"/>
      <c r="F1659" s="800"/>
      <c r="G1659" s="1200"/>
      <c r="H1659" s="752"/>
    </row>
    <row r="1660" spans="1:8">
      <c r="A1660" s="931"/>
      <c r="B1660" s="885" t="s">
        <v>4992</v>
      </c>
      <c r="C1660" s="885"/>
      <c r="D1660" s="1006"/>
      <c r="E1660" s="930"/>
      <c r="F1660" s="800"/>
      <c r="G1660" s="1200"/>
      <c r="H1660" s="752"/>
    </row>
    <row r="1661" spans="1:8">
      <c r="A1661" s="931"/>
      <c r="B1661" s="886" t="s">
        <v>3230</v>
      </c>
      <c r="C1661" s="886"/>
      <c r="D1661" s="1006" t="s">
        <v>1132</v>
      </c>
      <c r="E1661" s="930">
        <v>106</v>
      </c>
      <c r="F1661" s="800"/>
      <c r="G1661" s="1200">
        <f>E1661*F1661</f>
        <v>0</v>
      </c>
      <c r="H1661" s="752"/>
    </row>
    <row r="1662" spans="1:8">
      <c r="A1662" s="931"/>
      <c r="B1662" s="887" t="s">
        <v>3226</v>
      </c>
      <c r="C1662" s="887"/>
      <c r="D1662" s="1006"/>
      <c r="E1662" s="930"/>
      <c r="F1662" s="800"/>
      <c r="G1662" s="1200"/>
      <c r="H1662" s="752"/>
    </row>
    <row r="1663" spans="1:8">
      <c r="A1663" s="931"/>
      <c r="B1663" s="887" t="s">
        <v>3227</v>
      </c>
      <c r="C1663" s="887"/>
      <c r="D1663" s="1006"/>
      <c r="E1663" s="930"/>
      <c r="F1663" s="800"/>
      <c r="G1663" s="1200"/>
      <c r="H1663" s="752"/>
    </row>
    <row r="1664" spans="1:8">
      <c r="A1664" s="931"/>
      <c r="B1664" s="887"/>
      <c r="C1664" s="887"/>
      <c r="D1664" s="1006"/>
      <c r="E1664" s="930"/>
      <c r="F1664" s="800"/>
      <c r="G1664" s="1200"/>
      <c r="H1664" s="752"/>
    </row>
    <row r="1665" spans="1:8">
      <c r="A1665" s="931"/>
      <c r="B1665" s="881"/>
      <c r="C1665" s="881"/>
      <c r="D1665" s="1115"/>
      <c r="E1665" s="930"/>
      <c r="F1665" s="800"/>
      <c r="G1665" s="1200"/>
      <c r="H1665" s="752"/>
    </row>
    <row r="1666" spans="1:8" ht="76.5">
      <c r="A1666" s="931" t="s">
        <v>1506</v>
      </c>
      <c r="B1666" s="890" t="s">
        <v>4995</v>
      </c>
      <c r="C1666" s="890"/>
      <c r="D1666" s="1113" t="s">
        <v>302</v>
      </c>
      <c r="E1666" s="930">
        <v>3</v>
      </c>
      <c r="F1666" s="800"/>
      <c r="G1666" s="1200">
        <f>E1666*F1666</f>
        <v>0</v>
      </c>
      <c r="H1666" s="752"/>
    </row>
    <row r="1667" spans="1:8">
      <c r="A1667" s="931"/>
      <c r="B1667" s="882"/>
      <c r="C1667" s="882"/>
      <c r="D1667" s="1110"/>
      <c r="E1667" s="930"/>
      <c r="F1667" s="800"/>
      <c r="G1667" s="1200"/>
      <c r="H1667" s="752"/>
    </row>
    <row r="1668" spans="1:8">
      <c r="A1668" s="960"/>
      <c r="B1668" s="756"/>
      <c r="C1668" s="756"/>
      <c r="D1668" s="1124"/>
      <c r="E1668" s="1179"/>
      <c r="F1668" s="800"/>
      <c r="G1668" s="1200"/>
      <c r="H1668" s="752"/>
    </row>
    <row r="1669" spans="1:8" ht="63.75">
      <c r="A1669" s="931" t="s">
        <v>979</v>
      </c>
      <c r="B1669" s="927" t="s">
        <v>5050</v>
      </c>
      <c r="C1669" s="927"/>
      <c r="D1669" s="1115" t="s">
        <v>760</v>
      </c>
      <c r="E1669" s="1127">
        <v>1</v>
      </c>
      <c r="F1669" s="800"/>
      <c r="G1669" s="1200">
        <f>E1669*F1669</f>
        <v>0</v>
      </c>
      <c r="H1669" s="914"/>
    </row>
    <row r="1670" spans="1:8">
      <c r="A1670" s="931"/>
      <c r="B1670" s="927"/>
      <c r="C1670" s="927"/>
      <c r="D1670" s="1115"/>
      <c r="E1670" s="1127"/>
      <c r="F1670" s="800"/>
      <c r="G1670" s="1200"/>
      <c r="H1670" s="914"/>
    </row>
    <row r="1671" spans="1:8">
      <c r="A1671" s="960"/>
      <c r="B1671" s="756"/>
      <c r="C1671" s="756"/>
      <c r="D1671" s="1124"/>
      <c r="E1671" s="1179"/>
      <c r="F1671" s="800"/>
      <c r="G1671" s="1200"/>
      <c r="H1671" s="752"/>
    </row>
    <row r="1672" spans="1:8" ht="51">
      <c r="A1672" s="931" t="s">
        <v>680</v>
      </c>
      <c r="B1672" s="888" t="s">
        <v>5051</v>
      </c>
      <c r="C1672" s="888"/>
      <c r="D1672" s="1115" t="s">
        <v>760</v>
      </c>
      <c r="E1672" s="1127">
        <v>1</v>
      </c>
      <c r="F1672" s="800"/>
      <c r="G1672" s="1200">
        <f>E1672*F1672</f>
        <v>0</v>
      </c>
      <c r="H1672" s="914"/>
    </row>
    <row r="1673" spans="1:8">
      <c r="A1673" s="931"/>
      <c r="B1673" s="888"/>
      <c r="C1673" s="888"/>
      <c r="D1673" s="1115"/>
      <c r="E1673" s="1127"/>
      <c r="F1673" s="800"/>
      <c r="G1673" s="1200"/>
      <c r="H1673" s="914"/>
    </row>
    <row r="1674" spans="1:8">
      <c r="A1674" s="960"/>
      <c r="B1674" s="756"/>
      <c r="C1674" s="756"/>
      <c r="D1674" s="1124"/>
      <c r="E1674" s="1179"/>
      <c r="F1674" s="800"/>
      <c r="G1674" s="1200"/>
      <c r="H1674" s="752"/>
    </row>
    <row r="1675" spans="1:8" ht="25.5">
      <c r="A1675" s="931" t="s">
        <v>681</v>
      </c>
      <c r="B1675" s="925" t="s">
        <v>5052</v>
      </c>
      <c r="C1675" s="925"/>
      <c r="D1675" s="1115" t="s">
        <v>760</v>
      </c>
      <c r="E1675" s="1127">
        <v>1</v>
      </c>
      <c r="F1675" s="800"/>
      <c r="G1675" s="1200">
        <f>E1675*F1675</f>
        <v>0</v>
      </c>
      <c r="H1675" s="752"/>
    </row>
    <row r="1676" spans="1:8">
      <c r="A1676" s="931"/>
      <c r="B1676" s="925"/>
      <c r="C1676" s="925"/>
      <c r="D1676" s="1115"/>
      <c r="E1676" s="1127"/>
      <c r="F1676" s="800"/>
      <c r="G1676" s="1200"/>
      <c r="H1676" s="752"/>
    </row>
    <row r="1677" spans="1:8">
      <c r="A1677" s="960"/>
      <c r="B1677" s="756"/>
      <c r="C1677" s="756"/>
      <c r="D1677" s="1124"/>
      <c r="E1677" s="1179"/>
      <c r="F1677" s="800"/>
      <c r="G1677" s="1200"/>
      <c r="H1677" s="752"/>
    </row>
    <row r="1678" spans="1:8" ht="38.25">
      <c r="A1678" s="931" t="s">
        <v>868</v>
      </c>
      <c r="B1678" s="892" t="s">
        <v>4999</v>
      </c>
      <c r="C1678" s="892"/>
      <c r="D1678" s="1113"/>
      <c r="E1678" s="930"/>
      <c r="F1678" s="800"/>
      <c r="G1678" s="1200"/>
      <c r="H1678" s="752"/>
    </row>
    <row r="1679" spans="1:8">
      <c r="A1679" s="931"/>
      <c r="B1679" s="893" t="s">
        <v>5000</v>
      </c>
      <c r="C1679" s="893"/>
      <c r="D1679" s="1113" t="s">
        <v>302</v>
      </c>
      <c r="E1679" s="930">
        <v>23</v>
      </c>
      <c r="F1679" s="800"/>
      <c r="G1679" s="1200">
        <f>E1679*F1679</f>
        <v>0</v>
      </c>
      <c r="H1679" s="752"/>
    </row>
    <row r="1680" spans="1:8">
      <c r="A1680" s="931"/>
      <c r="B1680" s="893" t="s">
        <v>5001</v>
      </c>
      <c r="C1680" s="893"/>
      <c r="D1680" s="1113" t="s">
        <v>302</v>
      </c>
      <c r="E1680" s="930">
        <v>25</v>
      </c>
      <c r="F1680" s="800"/>
      <c r="G1680" s="1200">
        <f>E1680*F1680</f>
        <v>0</v>
      </c>
      <c r="H1680" s="752"/>
    </row>
    <row r="1681" spans="1:8">
      <c r="A1681" s="931"/>
      <c r="B1681" s="893"/>
      <c r="C1681" s="893"/>
      <c r="D1681" s="1113"/>
      <c r="E1681" s="930"/>
      <c r="F1681" s="800"/>
      <c r="G1681" s="1200"/>
      <c r="H1681" s="752"/>
    </row>
    <row r="1682" spans="1:8">
      <c r="A1682" s="931"/>
      <c r="B1682" s="893"/>
      <c r="C1682" s="893"/>
      <c r="D1682" s="1113"/>
      <c r="E1682" s="930"/>
      <c r="F1682" s="800"/>
      <c r="G1682" s="1200"/>
      <c r="H1682" s="752"/>
    </row>
    <row r="1683" spans="1:8" ht="38.25">
      <c r="A1683" s="931" t="s">
        <v>1338</v>
      </c>
      <c r="B1683" s="813" t="s">
        <v>5003</v>
      </c>
      <c r="C1683" s="813"/>
      <c r="D1683" s="1106"/>
      <c r="E1683" s="930"/>
      <c r="F1683" s="800"/>
      <c r="G1683" s="1200"/>
      <c r="H1683" s="752"/>
    </row>
    <row r="1684" spans="1:8" ht="15">
      <c r="A1684" s="931"/>
      <c r="B1684" s="862" t="s">
        <v>5004</v>
      </c>
      <c r="C1684" s="862"/>
      <c r="D1684" s="1106" t="s">
        <v>1132</v>
      </c>
      <c r="E1684" s="930">
        <v>240</v>
      </c>
      <c r="F1684" s="800"/>
      <c r="G1684" s="1200">
        <f>E1684*F1684</f>
        <v>0</v>
      </c>
      <c r="H1684" s="752"/>
    </row>
    <row r="1685" spans="1:8">
      <c r="A1685" s="931"/>
      <c r="B1685" s="925"/>
      <c r="C1685" s="925"/>
      <c r="D1685" s="1115"/>
      <c r="E1685" s="930"/>
      <c r="F1685" s="800"/>
      <c r="G1685" s="1200"/>
      <c r="H1685" s="752"/>
    </row>
    <row r="1686" spans="1:8">
      <c r="A1686" s="960"/>
      <c r="B1686" s="756"/>
      <c r="C1686" s="756"/>
      <c r="D1686" s="1124"/>
      <c r="E1686" s="1179"/>
      <c r="F1686" s="800"/>
      <c r="G1686" s="1200"/>
      <c r="H1686" s="752"/>
    </row>
    <row r="1687" spans="1:8" ht="63.75">
      <c r="A1687" s="931" t="s">
        <v>885</v>
      </c>
      <c r="B1687" s="876" t="s">
        <v>5005</v>
      </c>
      <c r="C1687" s="876"/>
      <c r="D1687" s="1115"/>
      <c r="E1687" s="1127"/>
      <c r="F1687" s="800"/>
      <c r="G1687" s="1200"/>
      <c r="H1687" s="752"/>
    </row>
    <row r="1688" spans="1:8">
      <c r="A1688" s="931"/>
      <c r="B1688" s="892" t="s">
        <v>3232</v>
      </c>
      <c r="C1688" s="892"/>
      <c r="D1688" s="1115" t="s">
        <v>3233</v>
      </c>
      <c r="E1688" s="930">
        <v>10</v>
      </c>
      <c r="F1688" s="800"/>
      <c r="G1688" s="1200">
        <f>E1688*F1688</f>
        <v>0</v>
      </c>
      <c r="H1688" s="752"/>
    </row>
    <row r="1689" spans="1:8">
      <c r="A1689" s="960"/>
      <c r="B1689" s="756"/>
      <c r="C1689" s="756"/>
      <c r="D1689" s="1124"/>
      <c r="E1689" s="1179"/>
      <c r="F1689" s="800"/>
      <c r="G1689" s="1200"/>
      <c r="H1689" s="752"/>
    </row>
    <row r="1690" spans="1:8">
      <c r="A1690" s="960"/>
      <c r="B1690" s="756"/>
      <c r="C1690" s="756"/>
      <c r="D1690" s="1124"/>
      <c r="E1690" s="1179"/>
      <c r="F1690" s="800"/>
      <c r="G1690" s="1200"/>
      <c r="H1690" s="752"/>
    </row>
    <row r="1691" spans="1:8">
      <c r="A1691" s="960"/>
      <c r="B1691" s="756"/>
      <c r="C1691" s="756"/>
      <c r="D1691" s="1124"/>
      <c r="E1691" s="1179"/>
      <c r="F1691" s="800"/>
      <c r="G1691" s="1200"/>
      <c r="H1691" s="752"/>
    </row>
    <row r="1692" spans="1:8">
      <c r="A1692" s="960"/>
      <c r="B1692" s="875" t="s">
        <v>3351</v>
      </c>
      <c r="C1692" s="875"/>
      <c r="D1692" s="1124"/>
      <c r="E1692" s="1179"/>
      <c r="F1692" s="800"/>
      <c r="G1692" s="1200"/>
      <c r="H1692" s="752"/>
    </row>
    <row r="1693" spans="1:8">
      <c r="A1693" s="960"/>
      <c r="B1693" s="818"/>
      <c r="C1693" s="818"/>
      <c r="D1693" s="1124"/>
      <c r="E1693" s="1179"/>
      <c r="F1693" s="800"/>
      <c r="G1693" s="1200"/>
      <c r="H1693" s="752"/>
    </row>
    <row r="1694" spans="1:8" ht="140.25">
      <c r="A1694" s="931" t="s">
        <v>888</v>
      </c>
      <c r="B1694" s="963" t="s">
        <v>5064</v>
      </c>
      <c r="C1694" s="963"/>
      <c r="D1694" s="1105"/>
      <c r="E1694" s="1176"/>
      <c r="F1694" s="800"/>
      <c r="G1694" s="1200"/>
      <c r="H1694" s="914"/>
    </row>
    <row r="1695" spans="1:8">
      <c r="A1695" s="960"/>
      <c r="B1695" s="964"/>
      <c r="C1695" s="964"/>
      <c r="D1695" s="1124"/>
      <c r="E1695" s="1179"/>
      <c r="F1695" s="800"/>
      <c r="G1695" s="1200"/>
      <c r="H1695" s="752"/>
    </row>
    <row r="1696" spans="1:8" ht="293.25">
      <c r="A1696" s="960"/>
      <c r="B1696" s="876" t="s">
        <v>3352</v>
      </c>
      <c r="C1696" s="876"/>
      <c r="D1696" s="1110"/>
      <c r="E1696" s="976"/>
      <c r="F1696" s="800"/>
      <c r="G1696" s="1200"/>
      <c r="H1696" s="752"/>
    </row>
    <row r="1697" spans="1:8" ht="25.5">
      <c r="A1697" s="960"/>
      <c r="B1697" s="882" t="s">
        <v>5065</v>
      </c>
      <c r="C1697" s="882"/>
      <c r="D1697" s="1110"/>
      <c r="E1697" s="976"/>
      <c r="F1697" s="800"/>
      <c r="G1697" s="1200"/>
      <c r="H1697" s="752"/>
    </row>
    <row r="1698" spans="1:8">
      <c r="A1698" s="960"/>
      <c r="B1698" s="965" t="s">
        <v>3234</v>
      </c>
      <c r="C1698" s="965"/>
      <c r="D1698" s="1110"/>
      <c r="E1698" s="976"/>
      <c r="F1698" s="800"/>
      <c r="G1698" s="1200"/>
      <c r="H1698" s="752"/>
    </row>
    <row r="1699" spans="1:8">
      <c r="A1699" s="960"/>
      <c r="B1699" s="882" t="s">
        <v>3061</v>
      </c>
      <c r="C1699" s="882"/>
      <c r="D1699" s="1110"/>
      <c r="E1699" s="976"/>
      <c r="F1699" s="800"/>
      <c r="G1699" s="1200"/>
      <c r="H1699" s="752"/>
    </row>
    <row r="1700" spans="1:8">
      <c r="A1700" s="960"/>
      <c r="B1700" s="883"/>
      <c r="C1700" s="882"/>
      <c r="D1700" s="1110" t="s">
        <v>302</v>
      </c>
      <c r="E1700" s="976">
        <v>1</v>
      </c>
      <c r="F1700" s="800"/>
      <c r="G1700" s="1200">
        <f>E1700*F1700</f>
        <v>0</v>
      </c>
      <c r="H1700" s="752"/>
    </row>
    <row r="1701" spans="1:8">
      <c r="A1701" s="960"/>
      <c r="B1701" s="964"/>
      <c r="C1701" s="964"/>
      <c r="D1701" s="1124"/>
      <c r="E1701" s="1179"/>
      <c r="F1701" s="800"/>
      <c r="G1701" s="1200"/>
      <c r="H1701" s="752"/>
    </row>
    <row r="1702" spans="1:8" ht="293.25">
      <c r="A1702" s="960"/>
      <c r="B1702" s="876" t="s">
        <v>3353</v>
      </c>
      <c r="C1702" s="876"/>
      <c r="D1702" s="1110"/>
      <c r="E1702" s="976"/>
      <c r="F1702" s="800"/>
      <c r="G1702" s="1200"/>
      <c r="H1702" s="752"/>
    </row>
    <row r="1703" spans="1:8" ht="25.5">
      <c r="A1703" s="960"/>
      <c r="B1703" s="882" t="s">
        <v>5066</v>
      </c>
      <c r="C1703" s="882"/>
      <c r="D1703" s="1110"/>
      <c r="E1703" s="976"/>
      <c r="F1703" s="800"/>
      <c r="G1703" s="1200"/>
      <c r="H1703" s="752"/>
    </row>
    <row r="1704" spans="1:8">
      <c r="A1704" s="960"/>
      <c r="B1704" s="965" t="s">
        <v>3234</v>
      </c>
      <c r="C1704" s="965"/>
      <c r="D1704" s="1110"/>
      <c r="E1704" s="976"/>
      <c r="F1704" s="800"/>
      <c r="G1704" s="1200"/>
      <c r="H1704" s="752"/>
    </row>
    <row r="1705" spans="1:8">
      <c r="A1705" s="960"/>
      <c r="B1705" s="882" t="s">
        <v>3061</v>
      </c>
      <c r="C1705" s="882"/>
      <c r="D1705" s="1110"/>
      <c r="E1705" s="976"/>
      <c r="F1705" s="800"/>
      <c r="G1705" s="1200"/>
      <c r="H1705" s="752"/>
    </row>
    <row r="1706" spans="1:8">
      <c r="A1706" s="960"/>
      <c r="B1706" s="883"/>
      <c r="C1706" s="882"/>
      <c r="D1706" s="1110" t="s">
        <v>302</v>
      </c>
      <c r="E1706" s="976">
        <v>1</v>
      </c>
      <c r="F1706" s="800"/>
      <c r="G1706" s="1200">
        <f>E1706*F1706</f>
        <v>0</v>
      </c>
      <c r="H1706" s="752"/>
    </row>
    <row r="1707" spans="1:8">
      <c r="A1707" s="960"/>
      <c r="B1707" s="882"/>
      <c r="C1707" s="882"/>
      <c r="D1707" s="1110"/>
      <c r="E1707" s="976"/>
      <c r="F1707" s="800"/>
      <c r="G1707" s="1200"/>
      <c r="H1707" s="752"/>
    </row>
    <row r="1708" spans="1:8">
      <c r="A1708" s="960"/>
      <c r="B1708" s="756"/>
      <c r="C1708" s="756"/>
      <c r="D1708" s="1124"/>
      <c r="E1708" s="1179"/>
      <c r="F1708" s="800"/>
      <c r="G1708" s="1200"/>
      <c r="H1708" s="752"/>
    </row>
    <row r="1709" spans="1:8" ht="38.25">
      <c r="A1709" s="931" t="s">
        <v>422</v>
      </c>
      <c r="B1709" s="925" t="s">
        <v>5067</v>
      </c>
      <c r="C1709" s="925"/>
      <c r="D1709" s="1006"/>
      <c r="E1709" s="900"/>
      <c r="F1709" s="800"/>
      <c r="G1709" s="1200"/>
      <c r="H1709" s="752"/>
    </row>
    <row r="1710" spans="1:8" ht="140.25">
      <c r="A1710" s="931"/>
      <c r="B1710" s="805" t="s">
        <v>3354</v>
      </c>
      <c r="C1710" s="805"/>
      <c r="D1710" s="1110"/>
      <c r="E1710" s="976"/>
      <c r="F1710" s="800"/>
      <c r="G1710" s="1200"/>
      <c r="H1710" s="752"/>
    </row>
    <row r="1711" spans="1:8" ht="25.5">
      <c r="A1711" s="931"/>
      <c r="B1711" s="823" t="s">
        <v>5068</v>
      </c>
      <c r="C1711" s="823"/>
      <c r="D1711" s="1110"/>
      <c r="E1711" s="976"/>
      <c r="F1711" s="800"/>
      <c r="G1711" s="1200"/>
      <c r="H1711" s="752"/>
    </row>
    <row r="1712" spans="1:8">
      <c r="A1712" s="931"/>
      <c r="B1712" s="965" t="s">
        <v>3234</v>
      </c>
      <c r="C1712" s="965"/>
      <c r="D1712" s="1110"/>
      <c r="E1712" s="976"/>
      <c r="F1712" s="800"/>
      <c r="G1712" s="1200"/>
      <c r="H1712" s="752"/>
    </row>
    <row r="1713" spans="1:8">
      <c r="A1713" s="931"/>
      <c r="B1713" s="823" t="s">
        <v>3061</v>
      </c>
      <c r="C1713" s="823"/>
      <c r="D1713" s="1006"/>
      <c r="E1713" s="900"/>
      <c r="F1713" s="800"/>
      <c r="G1713" s="1200"/>
      <c r="H1713" s="752"/>
    </row>
    <row r="1714" spans="1:8">
      <c r="A1714" s="931"/>
      <c r="B1714" s="824"/>
      <c r="C1714" s="823"/>
      <c r="D1714" s="1110" t="s">
        <v>302</v>
      </c>
      <c r="E1714" s="976">
        <v>1</v>
      </c>
      <c r="F1714" s="800"/>
      <c r="G1714" s="1200">
        <f>E1714*F1714</f>
        <v>0</v>
      </c>
      <c r="H1714" s="752"/>
    </row>
    <row r="1715" spans="1:8">
      <c r="A1715" s="931"/>
      <c r="B1715" s="823"/>
      <c r="C1715" s="823"/>
      <c r="D1715" s="1110"/>
      <c r="E1715" s="976"/>
      <c r="F1715" s="800"/>
      <c r="G1715" s="1200"/>
      <c r="H1715" s="752"/>
    </row>
    <row r="1716" spans="1:8">
      <c r="A1716" s="960"/>
      <c r="B1716" s="756"/>
      <c r="C1716" s="756"/>
      <c r="D1716" s="1124"/>
      <c r="E1716" s="1179"/>
      <c r="F1716" s="800"/>
      <c r="G1716" s="1200"/>
      <c r="H1716" s="752"/>
    </row>
    <row r="1717" spans="1:8" ht="38.25">
      <c r="A1717" s="931" t="s">
        <v>423</v>
      </c>
      <c r="B1717" s="925" t="s">
        <v>5067</v>
      </c>
      <c r="C1717" s="925"/>
      <c r="D1717" s="1105"/>
      <c r="E1717" s="1176"/>
      <c r="F1717" s="800"/>
      <c r="G1717" s="1200"/>
      <c r="H1717" s="752"/>
    </row>
    <row r="1718" spans="1:8" ht="140.25">
      <c r="A1718" s="931"/>
      <c r="B1718" s="805" t="s">
        <v>3355</v>
      </c>
      <c r="C1718" s="805"/>
      <c r="D1718" s="1006"/>
      <c r="E1718" s="900"/>
      <c r="F1718" s="800"/>
      <c r="G1718" s="1200"/>
      <c r="H1718" s="752"/>
    </row>
    <row r="1719" spans="1:8" ht="25.5">
      <c r="A1719" s="931"/>
      <c r="B1719" s="823" t="s">
        <v>5069</v>
      </c>
      <c r="C1719" s="823"/>
      <c r="D1719" s="1006"/>
      <c r="E1719" s="900"/>
      <c r="F1719" s="800"/>
      <c r="G1719" s="1200"/>
      <c r="H1719" s="752"/>
    </row>
    <row r="1720" spans="1:8">
      <c r="A1720" s="931"/>
      <c r="B1720" s="965" t="s">
        <v>3234</v>
      </c>
      <c r="C1720" s="965"/>
      <c r="D1720" s="1006"/>
      <c r="E1720" s="900"/>
      <c r="F1720" s="800"/>
      <c r="G1720" s="1200"/>
      <c r="H1720" s="752"/>
    </row>
    <row r="1721" spans="1:8">
      <c r="A1721" s="931"/>
      <c r="B1721" s="823" t="s">
        <v>3061</v>
      </c>
      <c r="C1721" s="823"/>
      <c r="D1721" s="1006"/>
      <c r="E1721" s="900"/>
      <c r="F1721" s="800"/>
      <c r="G1721" s="1200"/>
      <c r="H1721" s="752"/>
    </row>
    <row r="1722" spans="1:8">
      <c r="A1722" s="931"/>
      <c r="B1722" s="824"/>
      <c r="C1722" s="823"/>
      <c r="D1722" s="1110" t="s">
        <v>302</v>
      </c>
      <c r="E1722" s="976">
        <v>3</v>
      </c>
      <c r="F1722" s="800"/>
      <c r="G1722" s="1200">
        <f>E1722*F1722</f>
        <v>0</v>
      </c>
      <c r="H1722" s="752"/>
    </row>
    <row r="1723" spans="1:8">
      <c r="A1723" s="931"/>
      <c r="B1723" s="823"/>
      <c r="C1723" s="823"/>
      <c r="D1723" s="1110"/>
      <c r="E1723" s="976"/>
      <c r="F1723" s="800"/>
      <c r="G1723" s="1200"/>
      <c r="H1723" s="752"/>
    </row>
    <row r="1724" spans="1:8">
      <c r="A1724" s="931"/>
      <c r="B1724" s="823"/>
      <c r="C1724" s="823"/>
      <c r="D1724" s="1110"/>
      <c r="E1724" s="976"/>
      <c r="F1724" s="800"/>
      <c r="G1724" s="1200"/>
      <c r="H1724" s="752"/>
    </row>
    <row r="1725" spans="1:8" ht="38.25">
      <c r="A1725" s="931" t="s">
        <v>424</v>
      </c>
      <c r="B1725" s="925" t="s">
        <v>5067</v>
      </c>
      <c r="C1725" s="925"/>
      <c r="D1725" s="1110"/>
      <c r="E1725" s="976"/>
      <c r="F1725" s="800"/>
      <c r="G1725" s="1200"/>
      <c r="H1725" s="752"/>
    </row>
    <row r="1726" spans="1:8" ht="140.25">
      <c r="A1726" s="931"/>
      <c r="B1726" s="881" t="s">
        <v>3258</v>
      </c>
      <c r="C1726" s="881"/>
      <c r="D1726" s="1006"/>
      <c r="E1726" s="900"/>
      <c r="F1726" s="800"/>
      <c r="G1726" s="1200"/>
      <c r="H1726" s="752"/>
    </row>
    <row r="1727" spans="1:8" ht="25.5">
      <c r="A1727" s="931"/>
      <c r="B1727" s="882" t="s">
        <v>5070</v>
      </c>
      <c r="C1727" s="882"/>
      <c r="D1727" s="1006"/>
      <c r="E1727" s="900"/>
      <c r="F1727" s="800"/>
      <c r="G1727" s="1200"/>
      <c r="H1727" s="752"/>
    </row>
    <row r="1728" spans="1:8">
      <c r="A1728" s="931"/>
      <c r="B1728" s="965" t="s">
        <v>3234</v>
      </c>
      <c r="C1728" s="965"/>
      <c r="D1728" s="1006"/>
      <c r="E1728" s="900"/>
      <c r="F1728" s="800"/>
      <c r="G1728" s="1200"/>
      <c r="H1728" s="752"/>
    </row>
    <row r="1729" spans="1:8">
      <c r="A1729" s="931"/>
      <c r="B1729" s="882" t="s">
        <v>3061</v>
      </c>
      <c r="C1729" s="882"/>
      <c r="D1729" s="1006"/>
      <c r="E1729" s="900"/>
      <c r="F1729" s="800"/>
      <c r="G1729" s="1200"/>
      <c r="H1729" s="752"/>
    </row>
    <row r="1730" spans="1:8">
      <c r="A1730" s="931"/>
      <c r="B1730" s="883"/>
      <c r="C1730" s="882"/>
      <c r="D1730" s="1110" t="s">
        <v>302</v>
      </c>
      <c r="E1730" s="976">
        <v>1</v>
      </c>
      <c r="F1730" s="800"/>
      <c r="G1730" s="1200">
        <f>E1730*F1730</f>
        <v>0</v>
      </c>
      <c r="H1730" s="752"/>
    </row>
    <row r="1731" spans="1:8">
      <c r="A1731" s="931"/>
      <c r="B1731" s="882"/>
      <c r="C1731" s="882"/>
      <c r="D1731" s="1110"/>
      <c r="E1731" s="976"/>
      <c r="F1731" s="800"/>
      <c r="G1731" s="1200"/>
      <c r="H1731" s="752"/>
    </row>
    <row r="1732" spans="1:8">
      <c r="A1732" s="960"/>
      <c r="B1732" s="756"/>
      <c r="C1732" s="756"/>
      <c r="D1732" s="1124"/>
      <c r="E1732" s="1179"/>
      <c r="F1732" s="800"/>
      <c r="G1732" s="1200"/>
      <c r="H1732" s="752"/>
    </row>
    <row r="1733" spans="1:8" ht="38.25">
      <c r="A1733" s="931" t="s">
        <v>1023</v>
      </c>
      <c r="B1733" s="925" t="s">
        <v>5067</v>
      </c>
      <c r="C1733" s="925"/>
      <c r="D1733" s="1124"/>
      <c r="E1733" s="1179"/>
      <c r="F1733" s="800"/>
      <c r="G1733" s="1200"/>
      <c r="H1733" s="752"/>
    </row>
    <row r="1734" spans="1:8" ht="140.25">
      <c r="A1734" s="960"/>
      <c r="B1734" s="884" t="s">
        <v>3259</v>
      </c>
      <c r="C1734" s="884"/>
      <c r="D1734" s="1006"/>
      <c r="E1734" s="900"/>
      <c r="F1734" s="800"/>
      <c r="G1734" s="1200"/>
      <c r="H1734" s="752"/>
    </row>
    <row r="1735" spans="1:8" ht="25.5">
      <c r="A1735" s="960"/>
      <c r="B1735" s="823" t="s">
        <v>5071</v>
      </c>
      <c r="C1735" s="823"/>
      <c r="D1735" s="1006"/>
      <c r="E1735" s="900"/>
      <c r="F1735" s="800"/>
      <c r="G1735" s="1200"/>
      <c r="H1735" s="752"/>
    </row>
    <row r="1736" spans="1:8">
      <c r="A1736" s="960"/>
      <c r="B1736" s="965" t="s">
        <v>3234</v>
      </c>
      <c r="C1736" s="965"/>
      <c r="D1736" s="1006"/>
      <c r="E1736" s="900"/>
      <c r="F1736" s="800"/>
      <c r="G1736" s="1200"/>
      <c r="H1736" s="752"/>
    </row>
    <row r="1737" spans="1:8">
      <c r="A1737" s="960"/>
      <c r="B1737" s="823" t="s">
        <v>3061</v>
      </c>
      <c r="C1737" s="823"/>
      <c r="D1737" s="1006"/>
      <c r="E1737" s="900"/>
      <c r="F1737" s="800"/>
      <c r="G1737" s="1200"/>
      <c r="H1737" s="752"/>
    </row>
    <row r="1738" spans="1:8">
      <c r="A1738" s="960"/>
      <c r="B1738" s="824"/>
      <c r="C1738" s="823"/>
      <c r="D1738" s="1110" t="s">
        <v>302</v>
      </c>
      <c r="E1738" s="976">
        <v>3</v>
      </c>
      <c r="F1738" s="800"/>
      <c r="G1738" s="1200">
        <f>E1738*F1738</f>
        <v>0</v>
      </c>
      <c r="H1738" s="752"/>
    </row>
    <row r="1739" spans="1:8">
      <c r="A1739" s="960"/>
      <c r="B1739" s="823"/>
      <c r="C1739" s="823"/>
      <c r="D1739" s="1110"/>
      <c r="E1739" s="976"/>
      <c r="F1739" s="800"/>
      <c r="G1739" s="1200"/>
      <c r="H1739" s="752"/>
    </row>
    <row r="1740" spans="1:8">
      <c r="A1740" s="960"/>
      <c r="B1740" s="756"/>
      <c r="C1740" s="756"/>
      <c r="D1740" s="1124"/>
      <c r="E1740" s="1179"/>
      <c r="F1740" s="800"/>
      <c r="G1740" s="1200"/>
      <c r="H1740" s="752"/>
    </row>
    <row r="1741" spans="1:8" ht="38.25">
      <c r="A1741" s="931" t="s">
        <v>1024</v>
      </c>
      <c r="B1741" s="925" t="s">
        <v>5067</v>
      </c>
      <c r="C1741" s="925"/>
      <c r="D1741" s="1124"/>
      <c r="E1741" s="1179"/>
      <c r="F1741" s="800"/>
      <c r="G1741" s="1200"/>
      <c r="H1741" s="752"/>
    </row>
    <row r="1742" spans="1:8" ht="140.25">
      <c r="A1742" s="960"/>
      <c r="B1742" s="884" t="s">
        <v>3260</v>
      </c>
      <c r="C1742" s="884"/>
      <c r="D1742" s="1006"/>
      <c r="E1742" s="900"/>
      <c r="F1742" s="800"/>
      <c r="G1742" s="1200"/>
      <c r="H1742" s="752"/>
    </row>
    <row r="1743" spans="1:8" ht="25.5">
      <c r="A1743" s="960"/>
      <c r="B1743" s="823" t="s">
        <v>5072</v>
      </c>
      <c r="C1743" s="823"/>
      <c r="D1743" s="1006"/>
      <c r="E1743" s="900"/>
      <c r="F1743" s="800"/>
      <c r="G1743" s="1200"/>
      <c r="H1743" s="752"/>
    </row>
    <row r="1744" spans="1:8">
      <c r="A1744" s="960"/>
      <c r="B1744" s="965" t="s">
        <v>3234</v>
      </c>
      <c r="C1744" s="965"/>
      <c r="D1744" s="1006"/>
      <c r="E1744" s="900"/>
      <c r="F1744" s="800"/>
      <c r="G1744" s="1200"/>
      <c r="H1744" s="752"/>
    </row>
    <row r="1745" spans="1:8">
      <c r="A1745" s="960"/>
      <c r="B1745" s="823" t="s">
        <v>3061</v>
      </c>
      <c r="C1745" s="823"/>
      <c r="D1745" s="1006"/>
      <c r="E1745" s="900"/>
      <c r="F1745" s="800"/>
      <c r="G1745" s="1200"/>
      <c r="H1745" s="752"/>
    </row>
    <row r="1746" spans="1:8">
      <c r="A1746" s="960"/>
      <c r="B1746" s="824"/>
      <c r="C1746" s="823"/>
      <c r="D1746" s="1110" t="s">
        <v>302</v>
      </c>
      <c r="E1746" s="976">
        <v>3</v>
      </c>
      <c r="F1746" s="800"/>
      <c r="G1746" s="1200">
        <f>E1746*F1746</f>
        <v>0</v>
      </c>
      <c r="H1746" s="752"/>
    </row>
    <row r="1747" spans="1:8">
      <c r="A1747" s="960"/>
      <c r="B1747" s="823"/>
      <c r="C1747" s="823"/>
      <c r="D1747" s="1110"/>
      <c r="E1747" s="976"/>
      <c r="F1747" s="800"/>
      <c r="G1747" s="1200"/>
      <c r="H1747" s="752"/>
    </row>
    <row r="1748" spans="1:8">
      <c r="A1748" s="960"/>
      <c r="B1748" s="823"/>
      <c r="C1748" s="823"/>
      <c r="D1748" s="1110"/>
      <c r="E1748" s="976"/>
      <c r="F1748" s="800"/>
      <c r="G1748" s="1200"/>
      <c r="H1748" s="752"/>
    </row>
    <row r="1749" spans="1:8" ht="38.25">
      <c r="A1749" s="931" t="s">
        <v>1025</v>
      </c>
      <c r="B1749" s="925" t="s">
        <v>5067</v>
      </c>
      <c r="C1749" s="925"/>
      <c r="D1749" s="1110"/>
      <c r="E1749" s="976"/>
      <c r="F1749" s="800"/>
      <c r="G1749" s="1200"/>
      <c r="H1749" s="752"/>
    </row>
    <row r="1750" spans="1:8" ht="140.25">
      <c r="A1750" s="960"/>
      <c r="B1750" s="881" t="s">
        <v>3320</v>
      </c>
      <c r="C1750" s="881"/>
      <c r="D1750" s="1006"/>
      <c r="E1750" s="900"/>
      <c r="F1750" s="800"/>
      <c r="G1750" s="1200"/>
      <c r="H1750" s="752"/>
    </row>
    <row r="1751" spans="1:8" ht="25.5">
      <c r="A1751" s="960"/>
      <c r="B1751" s="882" t="s">
        <v>5073</v>
      </c>
      <c r="C1751" s="882"/>
      <c r="D1751" s="1006"/>
      <c r="E1751" s="900"/>
      <c r="F1751" s="800"/>
      <c r="G1751" s="1200"/>
      <c r="H1751" s="752"/>
    </row>
    <row r="1752" spans="1:8">
      <c r="A1752" s="960"/>
      <c r="B1752" s="965" t="s">
        <v>3234</v>
      </c>
      <c r="C1752" s="965"/>
      <c r="D1752" s="1006"/>
      <c r="E1752" s="900"/>
      <c r="F1752" s="800"/>
      <c r="G1752" s="1200"/>
      <c r="H1752" s="752"/>
    </row>
    <row r="1753" spans="1:8">
      <c r="A1753" s="960"/>
      <c r="B1753" s="882" t="s">
        <v>3061</v>
      </c>
      <c r="C1753" s="882"/>
      <c r="D1753" s="1006"/>
      <c r="E1753" s="900"/>
      <c r="F1753" s="800"/>
      <c r="G1753" s="1200"/>
      <c r="H1753" s="752"/>
    </row>
    <row r="1754" spans="1:8">
      <c r="A1754" s="960"/>
      <c r="B1754" s="883"/>
      <c r="C1754" s="882"/>
      <c r="D1754" s="1110" t="s">
        <v>302</v>
      </c>
      <c r="E1754" s="976">
        <v>7</v>
      </c>
      <c r="F1754" s="800"/>
      <c r="G1754" s="1200">
        <f>E1754*F1754</f>
        <v>0</v>
      </c>
      <c r="H1754" s="752"/>
    </row>
    <row r="1755" spans="1:8">
      <c r="A1755" s="960"/>
      <c r="B1755" s="882"/>
      <c r="C1755" s="882"/>
      <c r="D1755" s="1110"/>
      <c r="E1755" s="976"/>
      <c r="F1755" s="800"/>
      <c r="G1755" s="1200"/>
      <c r="H1755" s="752"/>
    </row>
    <row r="1756" spans="1:8">
      <c r="A1756" s="960"/>
      <c r="B1756" s="756"/>
      <c r="C1756" s="756"/>
      <c r="D1756" s="1124"/>
      <c r="E1756" s="1179"/>
      <c r="F1756" s="800"/>
      <c r="G1756" s="1200"/>
      <c r="H1756" s="752"/>
    </row>
    <row r="1757" spans="1:8" ht="63.75">
      <c r="A1757" s="931" t="s">
        <v>114</v>
      </c>
      <c r="B1757" s="966" t="s">
        <v>5074</v>
      </c>
      <c r="C1757" s="966"/>
      <c r="D1757" s="1006"/>
      <c r="E1757" s="900"/>
      <c r="F1757" s="800"/>
      <c r="G1757" s="1200"/>
      <c r="H1757" s="752"/>
    </row>
    <row r="1758" spans="1:8" ht="204">
      <c r="A1758" s="931"/>
      <c r="B1758" s="966" t="s">
        <v>3235</v>
      </c>
      <c r="C1758" s="966"/>
      <c r="D1758" s="1006"/>
      <c r="E1758" s="900"/>
      <c r="F1758" s="800"/>
      <c r="G1758" s="1200"/>
      <c r="H1758" s="752"/>
    </row>
    <row r="1759" spans="1:8" ht="25.5">
      <c r="A1759" s="931"/>
      <c r="B1759" s="779" t="s">
        <v>5075</v>
      </c>
      <c r="C1759" s="779"/>
      <c r="D1759" s="1006"/>
      <c r="E1759" s="900"/>
      <c r="F1759" s="800"/>
      <c r="G1759" s="1200"/>
      <c r="H1759" s="752"/>
    </row>
    <row r="1760" spans="1:8">
      <c r="A1760" s="931"/>
      <c r="B1760" s="779" t="s">
        <v>3061</v>
      </c>
      <c r="C1760" s="779"/>
      <c r="D1760" s="1006"/>
      <c r="E1760" s="900"/>
      <c r="F1760" s="800"/>
      <c r="G1760" s="1200"/>
      <c r="H1760" s="752"/>
    </row>
    <row r="1761" spans="1:8">
      <c r="A1761" s="931"/>
      <c r="B1761" s="824"/>
      <c r="C1761" s="823"/>
      <c r="D1761" s="1110" t="s">
        <v>302</v>
      </c>
      <c r="E1761" s="976">
        <v>1</v>
      </c>
      <c r="F1761" s="800"/>
      <c r="G1761" s="1200">
        <f>E1761*F1761</f>
        <v>0</v>
      </c>
      <c r="H1761" s="752"/>
    </row>
    <row r="1762" spans="1:8">
      <c r="A1762" s="931"/>
      <c r="B1762" s="823"/>
      <c r="C1762" s="823"/>
      <c r="D1762" s="1110"/>
      <c r="E1762" s="976"/>
      <c r="F1762" s="800"/>
      <c r="G1762" s="1200"/>
      <c r="H1762" s="752"/>
    </row>
    <row r="1763" spans="1:8">
      <c r="A1763" s="960"/>
      <c r="B1763" s="756"/>
      <c r="C1763" s="756"/>
      <c r="D1763" s="1124"/>
      <c r="E1763" s="1179"/>
      <c r="F1763" s="800"/>
      <c r="G1763" s="1200"/>
      <c r="H1763" s="752"/>
    </row>
    <row r="1764" spans="1:8">
      <c r="A1764" s="931" t="s">
        <v>115</v>
      </c>
      <c r="B1764" s="925" t="s">
        <v>5076</v>
      </c>
      <c r="C1764" s="925"/>
      <c r="D1764" s="1115" t="s">
        <v>1028</v>
      </c>
      <c r="E1764" s="1127">
        <v>25</v>
      </c>
      <c r="F1764" s="800"/>
      <c r="G1764" s="1200">
        <f>E1764*F1764</f>
        <v>0</v>
      </c>
      <c r="H1764" s="752"/>
    </row>
    <row r="1765" spans="1:8">
      <c r="A1765" s="931"/>
      <c r="B1765" s="925"/>
      <c r="C1765" s="925"/>
      <c r="D1765" s="1115"/>
      <c r="E1765" s="1127"/>
      <c r="F1765" s="800"/>
      <c r="G1765" s="1200"/>
      <c r="H1765" s="752"/>
    </row>
    <row r="1766" spans="1:8">
      <c r="A1766" s="960"/>
      <c r="B1766" s="756"/>
      <c r="C1766" s="756"/>
      <c r="D1766" s="1124"/>
      <c r="E1766" s="1179"/>
      <c r="F1766" s="800"/>
      <c r="G1766" s="1200"/>
      <c r="H1766" s="752"/>
    </row>
    <row r="1767" spans="1:8" ht="25.5">
      <c r="A1767" s="931" t="s">
        <v>371</v>
      </c>
      <c r="B1767" s="892" t="s">
        <v>5077</v>
      </c>
      <c r="C1767" s="892"/>
      <c r="D1767" s="1115" t="s">
        <v>760</v>
      </c>
      <c r="E1767" s="1127">
        <v>1</v>
      </c>
      <c r="F1767" s="800"/>
      <c r="G1767" s="1200">
        <f>E1767*F1767</f>
        <v>0</v>
      </c>
      <c r="H1767" s="752"/>
    </row>
    <row r="1768" spans="1:8">
      <c r="A1768" s="931"/>
      <c r="B1768" s="892"/>
      <c r="C1768" s="892"/>
      <c r="D1768" s="1115"/>
      <c r="E1768" s="1127"/>
      <c r="F1768" s="800"/>
      <c r="G1768" s="1200"/>
      <c r="H1768" s="752"/>
    </row>
    <row r="1769" spans="1:8">
      <c r="A1769" s="931"/>
      <c r="B1769" s="892"/>
      <c r="C1769" s="892"/>
      <c r="D1769" s="1115"/>
      <c r="E1769" s="1127"/>
      <c r="F1769" s="800"/>
      <c r="G1769" s="1200"/>
      <c r="H1769" s="752"/>
    </row>
    <row r="1770" spans="1:8" ht="76.5">
      <c r="A1770" s="931" t="s">
        <v>374</v>
      </c>
      <c r="B1770" s="927" t="s">
        <v>5078</v>
      </c>
      <c r="C1770" s="927"/>
      <c r="D1770" s="1115" t="s">
        <v>760</v>
      </c>
      <c r="E1770" s="1127">
        <v>2</v>
      </c>
      <c r="F1770" s="800"/>
      <c r="G1770" s="1200">
        <f>E1770*F1770</f>
        <v>0</v>
      </c>
      <c r="H1770" s="752"/>
    </row>
    <row r="1771" spans="1:8">
      <c r="A1771" s="931"/>
      <c r="B1771" s="927"/>
      <c r="C1771" s="927"/>
      <c r="D1771" s="1115"/>
      <c r="E1771" s="1127"/>
      <c r="F1771" s="800"/>
      <c r="G1771" s="1200"/>
      <c r="H1771" s="752"/>
    </row>
    <row r="1772" spans="1:8">
      <c r="A1772" s="960"/>
      <c r="B1772" s="756"/>
      <c r="C1772" s="756"/>
      <c r="D1772" s="1124"/>
      <c r="E1772" s="1179"/>
      <c r="F1772" s="800"/>
      <c r="G1772" s="1200"/>
      <c r="H1772" s="752"/>
    </row>
    <row r="1773" spans="1:8" ht="38.25">
      <c r="A1773" s="931" t="s">
        <v>183</v>
      </c>
      <c r="B1773" s="888" t="s">
        <v>5079</v>
      </c>
      <c r="C1773" s="888"/>
      <c r="D1773" s="1115" t="s">
        <v>760</v>
      </c>
      <c r="E1773" s="1127">
        <v>1</v>
      </c>
      <c r="F1773" s="800"/>
      <c r="G1773" s="1200">
        <f>E1773*F1773</f>
        <v>0</v>
      </c>
      <c r="H1773" s="752"/>
    </row>
    <row r="1774" spans="1:8">
      <c r="A1774" s="931"/>
      <c r="B1774" s="888"/>
      <c r="C1774" s="888"/>
      <c r="D1774" s="1115"/>
      <c r="E1774" s="1127"/>
      <c r="F1774" s="800"/>
      <c r="G1774" s="1200"/>
      <c r="H1774" s="752"/>
    </row>
    <row r="1775" spans="1:8">
      <c r="A1775" s="960"/>
      <c r="B1775" s="756"/>
      <c r="C1775" s="756"/>
      <c r="D1775" s="1124"/>
      <c r="E1775" s="1179"/>
      <c r="F1775" s="800"/>
      <c r="G1775" s="1200"/>
      <c r="H1775" s="752"/>
    </row>
    <row r="1776" spans="1:8" ht="51">
      <c r="A1776" s="931" t="s">
        <v>187</v>
      </c>
      <c r="B1776" s="925" t="s">
        <v>5080</v>
      </c>
      <c r="C1776" s="925"/>
      <c r="D1776" s="1115" t="s">
        <v>760</v>
      </c>
      <c r="E1776" s="1127">
        <v>1</v>
      </c>
      <c r="F1776" s="800"/>
      <c r="G1776" s="1200">
        <f>E1776*F1776</f>
        <v>0</v>
      </c>
      <c r="H1776" s="752"/>
    </row>
    <row r="1777" spans="1:8">
      <c r="A1777" s="931"/>
      <c r="B1777" s="925"/>
      <c r="C1777" s="925"/>
      <c r="D1777" s="1115"/>
      <c r="E1777" s="1127"/>
      <c r="F1777" s="800"/>
      <c r="G1777" s="1200"/>
      <c r="H1777" s="752"/>
    </row>
    <row r="1778" spans="1:8">
      <c r="A1778" s="931"/>
      <c r="B1778" s="925"/>
      <c r="C1778" s="925"/>
      <c r="D1778" s="1115"/>
      <c r="E1778" s="1127"/>
      <c r="F1778" s="800"/>
      <c r="G1778" s="1200"/>
      <c r="H1778" s="752"/>
    </row>
    <row r="1779" spans="1:8">
      <c r="A1779" s="931"/>
      <c r="B1779" s="925"/>
      <c r="C1779" s="925"/>
      <c r="D1779" s="1115"/>
      <c r="E1779" s="1127"/>
      <c r="F1779" s="800"/>
      <c r="G1779" s="1200"/>
      <c r="H1779" s="752"/>
    </row>
    <row r="1780" spans="1:8">
      <c r="A1780" s="931"/>
      <c r="B1780" s="875" t="s">
        <v>3356</v>
      </c>
      <c r="C1780" s="875"/>
      <c r="D1780" s="1115"/>
      <c r="E1780" s="1127"/>
      <c r="F1780" s="800"/>
      <c r="G1780" s="1200"/>
      <c r="H1780" s="752"/>
    </row>
    <row r="1781" spans="1:8">
      <c r="A1781" s="931"/>
      <c r="B1781" s="925"/>
      <c r="C1781" s="925"/>
      <c r="D1781" s="1115"/>
      <c r="E1781" s="1127"/>
      <c r="F1781" s="800"/>
      <c r="G1781" s="1200"/>
      <c r="H1781" s="752"/>
    </row>
    <row r="1782" spans="1:8" ht="51">
      <c r="A1782" s="931" t="s">
        <v>803</v>
      </c>
      <c r="B1782" s="961" t="s">
        <v>5046</v>
      </c>
      <c r="C1782" s="961"/>
      <c r="D1782" s="1124"/>
      <c r="F1782" s="799"/>
      <c r="G1782" s="1200"/>
      <c r="H1782" s="967"/>
    </row>
    <row r="1783" spans="1:8" ht="25.5">
      <c r="A1783" s="931"/>
      <c r="B1783" s="961" t="s">
        <v>3215</v>
      </c>
      <c r="C1783" s="961"/>
      <c r="D1783" s="1124"/>
      <c r="G1783" s="1200"/>
    </row>
    <row r="1784" spans="1:8" ht="25.5">
      <c r="A1784" s="931"/>
      <c r="B1784" s="961" t="s">
        <v>3357</v>
      </c>
      <c r="C1784" s="961"/>
      <c r="D1784" s="1124"/>
      <c r="G1784" s="1200"/>
    </row>
    <row r="1785" spans="1:8">
      <c r="A1785" s="931"/>
      <c r="B1785" s="877" t="s">
        <v>3217</v>
      </c>
      <c r="C1785" s="877"/>
      <c r="D1785" s="1124"/>
      <c r="E1785" s="1127"/>
      <c r="F1785" s="800"/>
      <c r="G1785" s="1200"/>
      <c r="H1785" s="752"/>
    </row>
    <row r="1786" spans="1:8">
      <c r="A1786" s="931"/>
      <c r="B1786" s="968" t="s">
        <v>3358</v>
      </c>
      <c r="C1786" s="968"/>
      <c r="D1786" s="1115" t="s">
        <v>1132</v>
      </c>
      <c r="E1786" s="1127">
        <v>8</v>
      </c>
      <c r="F1786" s="800"/>
      <c r="G1786" s="1200">
        <f>E1786*F1786</f>
        <v>0</v>
      </c>
      <c r="H1786" s="752"/>
    </row>
    <row r="1787" spans="1:8">
      <c r="A1787" s="931"/>
      <c r="B1787" s="968" t="s">
        <v>3359</v>
      </c>
      <c r="C1787" s="968"/>
      <c r="D1787" s="1115" t="s">
        <v>1132</v>
      </c>
      <c r="E1787" s="1127">
        <v>8</v>
      </c>
      <c r="F1787" s="800"/>
      <c r="G1787" s="1200">
        <f>E1787*F1787</f>
        <v>0</v>
      </c>
      <c r="H1787" s="752"/>
    </row>
    <row r="1788" spans="1:8">
      <c r="A1788" s="931"/>
      <c r="B1788" s="968"/>
      <c r="C1788" s="968"/>
      <c r="D1788" s="1115"/>
      <c r="E1788" s="1127"/>
      <c r="F1788" s="800"/>
      <c r="G1788" s="1200"/>
      <c r="H1788" s="752"/>
    </row>
    <row r="1789" spans="1:8">
      <c r="A1789" s="931"/>
      <c r="B1789" s="889"/>
      <c r="C1789" s="889"/>
      <c r="D1789" s="1115"/>
      <c r="E1789" s="1127"/>
      <c r="F1789" s="800"/>
      <c r="G1789" s="1200"/>
      <c r="H1789" s="752"/>
    </row>
    <row r="1790" spans="1:8" ht="38.25">
      <c r="A1790" s="931" t="s">
        <v>805</v>
      </c>
      <c r="B1790" s="889" t="s">
        <v>5049</v>
      </c>
      <c r="C1790" s="889"/>
      <c r="D1790" s="1115" t="s">
        <v>760</v>
      </c>
      <c r="E1790" s="1127">
        <v>6</v>
      </c>
      <c r="F1790" s="800"/>
      <c r="G1790" s="1200">
        <f>E1790*F1790</f>
        <v>0</v>
      </c>
      <c r="H1790" s="752"/>
    </row>
    <row r="1791" spans="1:8">
      <c r="A1791" s="931"/>
      <c r="B1791" s="889"/>
      <c r="C1791" s="889"/>
      <c r="D1791" s="1115"/>
      <c r="E1791" s="1127"/>
      <c r="F1791" s="800"/>
      <c r="G1791" s="1200"/>
      <c r="H1791" s="752"/>
    </row>
    <row r="1792" spans="1:8">
      <c r="A1792" s="931"/>
      <c r="B1792" s="969"/>
      <c r="C1792" s="969"/>
      <c r="D1792" s="1115"/>
      <c r="E1792" s="1127"/>
      <c r="F1792" s="800"/>
      <c r="G1792" s="1200"/>
      <c r="H1792" s="752"/>
    </row>
    <row r="1793" spans="1:8" ht="51">
      <c r="A1793" s="931" t="s">
        <v>808</v>
      </c>
      <c r="B1793" s="961" t="s">
        <v>5081</v>
      </c>
      <c r="C1793" s="961"/>
      <c r="D1793" s="1115" t="s">
        <v>1707</v>
      </c>
      <c r="E1793" s="1127"/>
      <c r="F1793" s="800"/>
      <c r="G1793" s="1200"/>
      <c r="H1793" s="752"/>
    </row>
    <row r="1794" spans="1:8">
      <c r="A1794" s="931"/>
      <c r="B1794" s="968" t="s">
        <v>3360</v>
      </c>
      <c r="C1794" s="968"/>
      <c r="D1794" s="1115" t="s">
        <v>1132</v>
      </c>
      <c r="E1794" s="1127">
        <v>7</v>
      </c>
      <c r="F1794" s="800"/>
      <c r="G1794" s="1200">
        <f>E1794*F1794</f>
        <v>0</v>
      </c>
      <c r="H1794" s="752"/>
    </row>
    <row r="1795" spans="1:8">
      <c r="A1795" s="931"/>
      <c r="B1795" s="968"/>
      <c r="C1795" s="968"/>
      <c r="D1795" s="1115"/>
      <c r="E1795" s="1127"/>
      <c r="F1795" s="800"/>
      <c r="G1795" s="1200"/>
      <c r="H1795" s="752"/>
    </row>
    <row r="1796" spans="1:8">
      <c r="A1796" s="931"/>
      <c r="B1796" s="970"/>
      <c r="C1796" s="970"/>
      <c r="D1796" s="1115"/>
      <c r="E1796" s="1127"/>
      <c r="F1796" s="800"/>
      <c r="G1796" s="1200"/>
      <c r="H1796" s="752"/>
    </row>
    <row r="1797" spans="1:8" ht="25.5">
      <c r="A1797" s="931" t="s">
        <v>1331</v>
      </c>
      <c r="B1797" s="889" t="s">
        <v>3229</v>
      </c>
      <c r="C1797" s="889"/>
      <c r="D1797" s="1115"/>
      <c r="E1797" s="1127"/>
      <c r="F1797" s="800"/>
      <c r="G1797" s="1200"/>
      <c r="H1797" s="752"/>
    </row>
    <row r="1798" spans="1:8">
      <c r="A1798" s="931"/>
      <c r="B1798" s="885" t="s">
        <v>4992</v>
      </c>
      <c r="C1798" s="885"/>
      <c r="D1798" s="1006"/>
      <c r="E1798" s="900"/>
      <c r="F1798" s="900"/>
      <c r="G1798" s="1200"/>
      <c r="H1798" s="764"/>
    </row>
    <row r="1799" spans="1:8">
      <c r="A1799" s="931"/>
      <c r="B1799" s="886" t="s">
        <v>3230</v>
      </c>
      <c r="C1799" s="886"/>
      <c r="D1799" s="1006" t="s">
        <v>1132</v>
      </c>
      <c r="E1799" s="900">
        <v>7</v>
      </c>
      <c r="F1799" s="900"/>
      <c r="G1799" s="1200">
        <f>E1799*F1799</f>
        <v>0</v>
      </c>
      <c r="H1799" s="971"/>
    </row>
    <row r="1800" spans="1:8">
      <c r="A1800" s="931"/>
      <c r="B1800" s="887" t="s">
        <v>3226</v>
      </c>
      <c r="C1800" s="887"/>
      <c r="D1800" s="1006"/>
      <c r="E1800" s="900"/>
      <c r="F1800" s="900"/>
      <c r="G1800" s="1200"/>
      <c r="H1800" s="764"/>
    </row>
    <row r="1801" spans="1:8">
      <c r="A1801" s="931"/>
      <c r="B1801" s="887" t="s">
        <v>3227</v>
      </c>
      <c r="C1801" s="887"/>
      <c r="D1801" s="1006"/>
      <c r="E1801" s="900"/>
      <c r="F1801" s="900"/>
      <c r="G1801" s="1200"/>
      <c r="H1801" s="764"/>
    </row>
    <row r="1802" spans="1:8">
      <c r="A1802" s="931"/>
      <c r="B1802" s="887"/>
      <c r="C1802" s="887"/>
      <c r="D1802" s="1006"/>
      <c r="E1802" s="900"/>
      <c r="F1802" s="900"/>
      <c r="G1802" s="1200"/>
      <c r="H1802" s="764"/>
    </row>
    <row r="1803" spans="1:8">
      <c r="A1803" s="931"/>
      <c r="B1803" s="969"/>
      <c r="C1803" s="969"/>
      <c r="D1803" s="1115"/>
      <c r="E1803" s="1127"/>
      <c r="F1803" s="800"/>
      <c r="G1803" s="1200"/>
      <c r="H1803" s="752"/>
    </row>
    <row r="1804" spans="1:8">
      <c r="A1804" s="931" t="s">
        <v>1843</v>
      </c>
      <c r="B1804" s="972" t="s">
        <v>5082</v>
      </c>
      <c r="C1804" s="972"/>
      <c r="D1804" s="1115" t="s">
        <v>760</v>
      </c>
      <c r="E1804" s="1127">
        <v>1</v>
      </c>
      <c r="F1804" s="800"/>
      <c r="G1804" s="1200">
        <f>E1804*F1804</f>
        <v>0</v>
      </c>
      <c r="H1804" s="752"/>
    </row>
    <row r="1805" spans="1:8">
      <c r="A1805" s="931"/>
      <c r="B1805" s="972"/>
      <c r="C1805" s="972"/>
      <c r="D1805" s="1115"/>
      <c r="E1805" s="1127"/>
      <c r="F1805" s="800"/>
      <c r="G1805" s="1200"/>
      <c r="H1805" s="752"/>
    </row>
    <row r="1806" spans="1:8">
      <c r="A1806" s="931"/>
      <c r="B1806" s="972"/>
      <c r="C1806" s="972"/>
      <c r="D1806" s="1115"/>
      <c r="E1806" s="1127"/>
      <c r="F1806" s="800"/>
      <c r="G1806" s="1200"/>
      <c r="H1806" s="752"/>
    </row>
    <row r="1807" spans="1:8" ht="38.25">
      <c r="A1807" s="931" t="s">
        <v>1718</v>
      </c>
      <c r="B1807" s="892" t="s">
        <v>4999</v>
      </c>
      <c r="C1807" s="892"/>
      <c r="D1807" s="1113"/>
      <c r="E1807" s="930"/>
      <c r="F1807" s="800"/>
      <c r="G1807" s="1200"/>
      <c r="H1807" s="752"/>
    </row>
    <row r="1808" spans="1:8">
      <c r="A1808" s="931"/>
      <c r="B1808" s="893" t="s">
        <v>5000</v>
      </c>
      <c r="C1808" s="893"/>
      <c r="D1808" s="1113" t="s">
        <v>302</v>
      </c>
      <c r="E1808" s="930">
        <v>2</v>
      </c>
      <c r="F1808" s="800"/>
      <c r="G1808" s="1200">
        <f>E1808*F1808</f>
        <v>0</v>
      </c>
      <c r="H1808" s="752"/>
    </row>
    <row r="1809" spans="1:8">
      <c r="A1809" s="931"/>
      <c r="B1809" s="893"/>
      <c r="C1809" s="893"/>
      <c r="D1809" s="1113"/>
      <c r="E1809" s="930"/>
      <c r="F1809" s="800"/>
      <c r="G1809" s="1200"/>
      <c r="H1809" s="752"/>
    </row>
    <row r="1810" spans="1:8">
      <c r="A1810" s="931"/>
      <c r="B1810" s="893"/>
      <c r="C1810" s="893"/>
      <c r="D1810" s="1113"/>
      <c r="E1810" s="930"/>
      <c r="F1810" s="800"/>
      <c r="G1810" s="1200"/>
      <c r="H1810" s="752"/>
    </row>
    <row r="1811" spans="1:8" ht="63.75">
      <c r="A1811" s="931" t="s">
        <v>1723</v>
      </c>
      <c r="B1811" s="876" t="s">
        <v>5083</v>
      </c>
      <c r="C1811" s="876"/>
      <c r="D1811" s="1140"/>
      <c r="E1811" s="1141"/>
      <c r="F1811" s="800"/>
      <c r="G1811" s="1200"/>
      <c r="H1811" s="752"/>
    </row>
    <row r="1812" spans="1:8">
      <c r="A1812" s="931"/>
      <c r="B1812" s="892" t="s">
        <v>3232</v>
      </c>
      <c r="C1812" s="892"/>
      <c r="D1812" s="1140" t="s">
        <v>3233</v>
      </c>
      <c r="E1812" s="1142">
        <v>7</v>
      </c>
      <c r="F1812" s="800"/>
      <c r="G1812" s="1200">
        <f>E1812*F1812</f>
        <v>0</v>
      </c>
      <c r="H1812" s="752"/>
    </row>
    <row r="1813" spans="1:8">
      <c r="A1813" s="931"/>
      <c r="B1813" s="892"/>
      <c r="C1813" s="892"/>
      <c r="D1813" s="1140"/>
      <c r="E1813" s="1142"/>
      <c r="F1813" s="800"/>
      <c r="G1813" s="1200"/>
      <c r="H1813" s="752"/>
    </row>
    <row r="1814" spans="1:8">
      <c r="A1814" s="931"/>
      <c r="B1814" s="969"/>
      <c r="C1814" s="969"/>
      <c r="D1814" s="1115"/>
      <c r="E1814" s="1127"/>
      <c r="F1814" s="800"/>
      <c r="G1814" s="1200"/>
      <c r="H1814" s="752"/>
    </row>
    <row r="1815" spans="1:8" ht="51">
      <c r="A1815" s="931" t="s">
        <v>1727</v>
      </c>
      <c r="B1815" s="961" t="s">
        <v>5084</v>
      </c>
      <c r="C1815" s="961"/>
      <c r="D1815" s="1115" t="s">
        <v>2555</v>
      </c>
      <c r="E1815" s="1127">
        <v>1</v>
      </c>
      <c r="F1815" s="800"/>
      <c r="G1815" s="1200">
        <f>E1815*F1815</f>
        <v>0</v>
      </c>
      <c r="H1815" s="752"/>
    </row>
    <row r="1816" spans="1:8">
      <c r="A1816" s="931"/>
      <c r="B1816" s="961"/>
      <c r="C1816" s="961"/>
      <c r="D1816" s="1115"/>
      <c r="E1816" s="1127"/>
      <c r="F1816" s="800"/>
      <c r="G1816" s="1200"/>
      <c r="H1816" s="752"/>
    </row>
    <row r="1817" spans="1:8">
      <c r="A1817" s="931"/>
      <c r="B1817" s="961"/>
      <c r="C1817" s="961"/>
      <c r="D1817" s="1115"/>
      <c r="E1817" s="1127"/>
      <c r="F1817" s="800"/>
      <c r="G1817" s="1200"/>
      <c r="H1817" s="752"/>
    </row>
    <row r="1818" spans="1:8" ht="63.75">
      <c r="A1818" s="931" t="s">
        <v>1730</v>
      </c>
      <c r="B1818" s="961" t="s">
        <v>5006</v>
      </c>
      <c r="C1818" s="961"/>
      <c r="D1818" s="1115" t="s">
        <v>302</v>
      </c>
      <c r="E1818" s="1127">
        <v>1</v>
      </c>
      <c r="F1818" s="800"/>
      <c r="G1818" s="1200">
        <f>E1818*F1818</f>
        <v>0</v>
      </c>
      <c r="H1818" s="752"/>
    </row>
    <row r="1819" spans="1:8">
      <c r="A1819" s="931"/>
      <c r="B1819" s="961"/>
      <c r="C1819" s="961"/>
      <c r="D1819" s="1115"/>
      <c r="E1819" s="1127"/>
      <c r="F1819" s="800"/>
      <c r="G1819" s="1200"/>
      <c r="H1819" s="752"/>
    </row>
    <row r="1820" spans="1:8">
      <c r="A1820" s="931"/>
      <c r="B1820" s="961"/>
      <c r="C1820" s="961"/>
      <c r="D1820" s="1115"/>
      <c r="E1820" s="1127"/>
      <c r="F1820" s="800"/>
      <c r="G1820" s="1200"/>
      <c r="H1820" s="752"/>
    </row>
    <row r="1821" spans="1:8" ht="51">
      <c r="A1821" s="931" t="s">
        <v>902</v>
      </c>
      <c r="B1821" s="961" t="s">
        <v>5007</v>
      </c>
      <c r="C1821" s="961"/>
      <c r="D1821" s="1115" t="s">
        <v>302</v>
      </c>
      <c r="E1821" s="1127">
        <v>1</v>
      </c>
      <c r="F1821" s="800"/>
      <c r="G1821" s="1200">
        <f>E1821*F1821</f>
        <v>0</v>
      </c>
      <c r="H1821" s="752"/>
    </row>
    <row r="1822" spans="1:8">
      <c r="A1822" s="931"/>
      <c r="B1822" s="973"/>
      <c r="C1822" s="973"/>
      <c r="D1822" s="1115"/>
      <c r="E1822" s="1127"/>
      <c r="F1822" s="800"/>
      <c r="G1822" s="1200"/>
      <c r="H1822" s="752"/>
    </row>
    <row r="1823" spans="1:8">
      <c r="A1823" s="931"/>
      <c r="B1823" s="973"/>
      <c r="C1823" s="973"/>
      <c r="D1823" s="1115"/>
      <c r="E1823" s="1127"/>
      <c r="F1823" s="800"/>
      <c r="G1823" s="1200"/>
      <c r="H1823" s="752"/>
    </row>
    <row r="1824" spans="1:8">
      <c r="A1824" s="974"/>
      <c r="B1824" s="899"/>
      <c r="C1824" s="899"/>
      <c r="D1824" s="785"/>
      <c r="E1824" s="864"/>
      <c r="F1824" s="900"/>
      <c r="G1824" s="1200"/>
      <c r="H1824" s="752"/>
    </row>
    <row r="1825" spans="1:8">
      <c r="A1825" s="975"/>
      <c r="B1825" s="875" t="s">
        <v>3361</v>
      </c>
      <c r="C1825" s="875"/>
      <c r="D1825" s="1139"/>
      <c r="E1825" s="1143"/>
      <c r="F1825" s="976"/>
      <c r="G1825" s="1200"/>
      <c r="H1825" s="752"/>
    </row>
    <row r="1826" spans="1:8">
      <c r="A1826" s="975"/>
      <c r="B1826" s="977"/>
      <c r="C1826" s="977"/>
      <c r="D1826" s="1144"/>
      <c r="E1826" s="1181"/>
      <c r="F1826" s="976"/>
      <c r="G1826" s="1200"/>
      <c r="H1826" s="752"/>
    </row>
    <row r="1827" spans="1:8" ht="153">
      <c r="A1827" s="979" t="s">
        <v>1746</v>
      </c>
      <c r="B1827" s="980" t="s">
        <v>5085</v>
      </c>
      <c r="C1827" s="980"/>
      <c r="D1827" s="1110"/>
      <c r="E1827" s="976"/>
      <c r="F1827" s="976"/>
      <c r="G1827" s="1200"/>
      <c r="H1827" s="752"/>
    </row>
    <row r="1828" spans="1:8">
      <c r="A1828" s="975"/>
      <c r="B1828" s="977"/>
      <c r="C1828" s="977"/>
      <c r="D1828" s="1144"/>
      <c r="E1828" s="1181"/>
      <c r="F1828" s="976"/>
      <c r="G1828" s="1200"/>
      <c r="H1828" s="752"/>
    </row>
    <row r="1829" spans="1:8" ht="229.5">
      <c r="A1829" s="975"/>
      <c r="B1829" s="981" t="s">
        <v>5086</v>
      </c>
      <c r="C1829" s="981"/>
      <c r="D1829" s="1110"/>
      <c r="E1829" s="976"/>
      <c r="F1829" s="976"/>
      <c r="G1829" s="1200"/>
      <c r="H1829" s="752"/>
    </row>
    <row r="1830" spans="1:8" ht="25.5">
      <c r="A1830" s="975"/>
      <c r="B1830" s="779" t="s">
        <v>5087</v>
      </c>
      <c r="C1830" s="779"/>
      <c r="D1830" s="1006"/>
      <c r="E1830" s="976"/>
      <c r="F1830" s="976"/>
      <c r="G1830" s="1200"/>
      <c r="H1830" s="752"/>
    </row>
    <row r="1831" spans="1:8">
      <c r="A1831" s="975"/>
      <c r="B1831" s="965" t="s">
        <v>3234</v>
      </c>
      <c r="C1831" s="965"/>
      <c r="D1831" s="1006"/>
      <c r="E1831" s="976"/>
      <c r="F1831" s="976"/>
      <c r="G1831" s="1200"/>
      <c r="H1831" s="752"/>
    </row>
    <row r="1832" spans="1:8">
      <c r="A1832" s="975"/>
      <c r="B1832" s="779" t="s">
        <v>3061</v>
      </c>
      <c r="C1832" s="779"/>
      <c r="D1832" s="1006"/>
      <c r="E1832" s="1181"/>
      <c r="F1832" s="976"/>
      <c r="G1832" s="1200"/>
      <c r="H1832" s="752"/>
    </row>
    <row r="1833" spans="1:8">
      <c r="A1833" s="982"/>
      <c r="B1833" s="824"/>
      <c r="C1833" s="823"/>
      <c r="D1833" s="1006" t="s">
        <v>760</v>
      </c>
      <c r="E1833" s="909">
        <v>1</v>
      </c>
      <c r="F1833" s="909"/>
      <c r="G1833" s="1200">
        <f>E1833*F1833</f>
        <v>0</v>
      </c>
      <c r="H1833" s="752"/>
    </row>
    <row r="1834" spans="1:8">
      <c r="A1834" s="982"/>
      <c r="B1834" s="823"/>
      <c r="C1834" s="823"/>
      <c r="D1834" s="1006"/>
      <c r="E1834" s="909"/>
      <c r="F1834" s="909"/>
      <c r="G1834" s="1200"/>
      <c r="H1834" s="752"/>
    </row>
    <row r="1835" spans="1:8">
      <c r="A1835" s="983"/>
      <c r="B1835" s="984"/>
      <c r="C1835" s="984"/>
      <c r="D1835" s="1108"/>
      <c r="E1835" s="909"/>
      <c r="F1835" s="909"/>
      <c r="G1835" s="1200"/>
      <c r="H1835" s="752"/>
    </row>
    <row r="1836" spans="1:8" ht="114.75">
      <c r="A1836" s="985" t="s">
        <v>1747</v>
      </c>
      <c r="B1836" s="837" t="s">
        <v>5088</v>
      </c>
      <c r="C1836" s="837"/>
      <c r="D1836" s="1108" t="s">
        <v>760</v>
      </c>
      <c r="E1836" s="909">
        <v>1</v>
      </c>
      <c r="F1836" s="909"/>
      <c r="G1836" s="1200">
        <f>E1836*F1836</f>
        <v>0</v>
      </c>
      <c r="H1836" s="752"/>
    </row>
    <row r="1837" spans="1:8">
      <c r="A1837" s="985"/>
      <c r="B1837" s="837"/>
      <c r="C1837" s="837"/>
      <c r="D1837" s="1108"/>
      <c r="E1837" s="909"/>
      <c r="F1837" s="909"/>
      <c r="G1837" s="1200"/>
      <c r="H1837" s="752"/>
    </row>
    <row r="1838" spans="1:8">
      <c r="A1838" s="983"/>
      <c r="B1838" s="986"/>
      <c r="C1838" s="986"/>
      <c r="D1838" s="1108"/>
      <c r="E1838" s="909"/>
      <c r="F1838" s="909"/>
      <c r="G1838" s="1200"/>
      <c r="H1838" s="752"/>
    </row>
    <row r="1839" spans="1:8">
      <c r="A1839" s="985" t="s">
        <v>875</v>
      </c>
      <c r="B1839" s="987" t="s">
        <v>5089</v>
      </c>
      <c r="C1839" s="987"/>
      <c r="D1839" s="1108" t="s">
        <v>760</v>
      </c>
      <c r="E1839" s="909" t="s">
        <v>3362</v>
      </c>
      <c r="F1839" s="909"/>
      <c r="G1839" s="1200">
        <f>E1839*F1839</f>
        <v>0</v>
      </c>
      <c r="H1839" s="752"/>
    </row>
    <row r="1840" spans="1:8">
      <c r="A1840" s="974"/>
      <c r="B1840" s="899"/>
      <c r="C1840" s="899"/>
      <c r="D1840" s="785"/>
      <c r="E1840" s="864"/>
      <c r="F1840" s="900"/>
      <c r="G1840" s="1211"/>
      <c r="H1840" s="901"/>
    </row>
    <row r="1841" spans="1:8">
      <c r="A1841" s="988"/>
      <c r="B1841" s="903"/>
      <c r="C1841" s="903"/>
      <c r="D1841" s="1117"/>
      <c r="E1841" s="1118"/>
      <c r="F1841" s="904"/>
      <c r="G1841" s="1200"/>
      <c r="H1841" s="752"/>
    </row>
    <row r="1842" spans="1:8">
      <c r="A1842" s="974"/>
      <c r="B1842" s="764"/>
      <c r="C1842" s="764"/>
      <c r="D1842" s="1119" t="s">
        <v>3261</v>
      </c>
      <c r="E1842" s="1096"/>
      <c r="F1842" s="900"/>
      <c r="G1842" s="1200">
        <f>SUM(G1608:G1841)</f>
        <v>0</v>
      </c>
      <c r="H1842" s="752"/>
    </row>
    <row r="1843" spans="1:8">
      <c r="A1843" s="974"/>
      <c r="B1843" s="764"/>
      <c r="C1843" s="764"/>
      <c r="D1843" s="1006"/>
      <c r="E1843" s="900"/>
      <c r="F1843" s="900"/>
      <c r="G1843" s="1200"/>
      <c r="H1843" s="752"/>
    </row>
    <row r="1844" spans="1:8">
      <c r="A1844" s="756"/>
      <c r="B1844" s="757"/>
      <c r="C1844" s="757"/>
      <c r="D1844" s="1092"/>
      <c r="E1844" s="758"/>
      <c r="F1844" s="758"/>
      <c r="G1844" s="1194"/>
      <c r="H1844" s="752"/>
    </row>
    <row r="1845" spans="1:8">
      <c r="A1845" s="1362" t="s">
        <v>3363</v>
      </c>
      <c r="B1845" s="1362"/>
      <c r="C1845" s="1362"/>
      <c r="D1845" s="1362"/>
      <c r="E1845" s="1362"/>
      <c r="F1845" s="1362"/>
      <c r="G1845" s="1362"/>
      <c r="H1845" s="752"/>
    </row>
    <row r="1846" spans="1:8">
      <c r="A1846" s="798"/>
      <c r="B1846" s="756"/>
      <c r="C1846" s="756"/>
      <c r="D1846" s="1093"/>
      <c r="E1846" s="1179"/>
      <c r="F1846" s="800"/>
      <c r="G1846" s="1200"/>
      <c r="H1846" s="752"/>
    </row>
    <row r="1847" spans="1:8">
      <c r="A1847" s="798"/>
      <c r="B1847" s="920"/>
      <c r="C1847" s="920"/>
      <c r="D1847" s="1092"/>
      <c r="E1847" s="758"/>
      <c r="F1847" s="800"/>
      <c r="G1847" s="1200"/>
      <c r="H1847" s="752"/>
    </row>
    <row r="1848" spans="1:8">
      <c r="A1848" s="798" t="s">
        <v>287</v>
      </c>
      <c r="B1848" s="817" t="s">
        <v>5090</v>
      </c>
      <c r="C1848" s="817"/>
      <c r="D1848" s="785"/>
      <c r="E1848" s="864"/>
      <c r="F1848" s="800"/>
      <c r="G1848" s="1200"/>
      <c r="H1848" s="752"/>
    </row>
    <row r="1849" spans="1:8">
      <c r="A1849" s="798"/>
      <c r="B1849" s="817" t="s">
        <v>3364</v>
      </c>
      <c r="C1849" s="817"/>
      <c r="D1849" s="785"/>
      <c r="E1849" s="864"/>
      <c r="F1849" s="800"/>
      <c r="G1849" s="1200"/>
      <c r="H1849" s="752"/>
    </row>
    <row r="1850" spans="1:8">
      <c r="A1850" s="798"/>
      <c r="B1850" s="817" t="s">
        <v>3365</v>
      </c>
      <c r="C1850" s="817"/>
      <c r="D1850" s="785"/>
      <c r="E1850" s="864"/>
      <c r="F1850" s="800"/>
      <c r="G1850" s="1200"/>
      <c r="H1850" s="752"/>
    </row>
    <row r="1851" spans="1:8" ht="15">
      <c r="A1851" s="798"/>
      <c r="B1851" s="817" t="s">
        <v>5091</v>
      </c>
      <c r="C1851" s="817"/>
      <c r="D1851" s="785"/>
      <c r="E1851" s="864"/>
      <c r="F1851" s="800"/>
      <c r="G1851" s="1200"/>
      <c r="H1851" s="752"/>
    </row>
    <row r="1852" spans="1:8" ht="15">
      <c r="A1852" s="798"/>
      <c r="B1852" s="817" t="s">
        <v>5092</v>
      </c>
      <c r="C1852" s="817"/>
      <c r="D1852" s="785"/>
      <c r="E1852" s="864"/>
      <c r="F1852" s="800"/>
      <c r="G1852" s="1200"/>
      <c r="H1852" s="752"/>
    </row>
    <row r="1853" spans="1:8">
      <c r="A1853" s="798"/>
      <c r="B1853" s="817" t="s">
        <v>3366</v>
      </c>
      <c r="C1853" s="817"/>
      <c r="D1853" s="785"/>
      <c r="E1853" s="864"/>
      <c r="F1853" s="800"/>
      <c r="G1853" s="1200"/>
      <c r="H1853" s="752"/>
    </row>
    <row r="1854" spans="1:8">
      <c r="A1854" s="798"/>
      <c r="B1854" s="817" t="s">
        <v>3367</v>
      </c>
      <c r="C1854" s="817"/>
      <c r="D1854" s="785"/>
      <c r="E1854" s="864"/>
      <c r="F1854" s="800"/>
      <c r="G1854" s="1200"/>
      <c r="H1854" s="752"/>
    </row>
    <row r="1855" spans="1:8">
      <c r="A1855" s="798"/>
      <c r="B1855" s="817" t="s">
        <v>3368</v>
      </c>
      <c r="C1855" s="817"/>
      <c r="D1855" s="785"/>
      <c r="E1855" s="864"/>
      <c r="F1855" s="800"/>
      <c r="G1855" s="1200"/>
      <c r="H1855" s="752"/>
    </row>
    <row r="1856" spans="1:8">
      <c r="A1856" s="798"/>
      <c r="B1856" s="817" t="s">
        <v>3369</v>
      </c>
      <c r="C1856" s="817"/>
      <c r="D1856" s="785"/>
      <c r="E1856" s="864"/>
      <c r="F1856" s="800"/>
      <c r="G1856" s="1200"/>
      <c r="H1856" s="752"/>
    </row>
    <row r="1857" spans="1:8">
      <c r="A1857" s="798"/>
      <c r="B1857" s="989" t="s">
        <v>3370</v>
      </c>
      <c r="C1857" s="989"/>
      <c r="D1857" s="785"/>
      <c r="E1857" s="864"/>
      <c r="F1857" s="800"/>
      <c r="G1857" s="1200"/>
      <c r="H1857" s="752"/>
    </row>
    <row r="1858" spans="1:8">
      <c r="A1858" s="798"/>
      <c r="B1858" s="990" t="s">
        <v>3371</v>
      </c>
      <c r="C1858" s="990"/>
      <c r="D1858" s="785"/>
      <c r="E1858" s="864"/>
      <c r="F1858" s="800"/>
      <c r="G1858" s="1200"/>
      <c r="H1858" s="752"/>
    </row>
    <row r="1859" spans="1:8" ht="40.5">
      <c r="A1859" s="798"/>
      <c r="B1859" s="991" t="s">
        <v>5093</v>
      </c>
      <c r="C1859" s="991"/>
      <c r="D1859" s="785"/>
      <c r="E1859" s="864"/>
      <c r="F1859" s="800"/>
      <c r="G1859" s="1200"/>
      <c r="H1859" s="752"/>
    </row>
    <row r="1860" spans="1:8">
      <c r="A1860" s="798"/>
      <c r="B1860" s="991" t="s">
        <v>3372</v>
      </c>
      <c r="C1860" s="991"/>
      <c r="D1860" s="785"/>
      <c r="E1860" s="864"/>
      <c r="F1860" s="800"/>
      <c r="G1860" s="1200"/>
      <c r="H1860" s="752"/>
    </row>
    <row r="1861" spans="1:8" ht="27.75">
      <c r="A1861" s="798"/>
      <c r="B1861" s="992" t="s">
        <v>5094</v>
      </c>
      <c r="C1861" s="992"/>
      <c r="D1861" s="785"/>
      <c r="E1861" s="864"/>
      <c r="F1861" s="800"/>
      <c r="G1861" s="1200"/>
      <c r="H1861" s="752"/>
    </row>
    <row r="1862" spans="1:8">
      <c r="A1862" s="798"/>
      <c r="B1862" s="992" t="s">
        <v>3373</v>
      </c>
      <c r="C1862" s="992"/>
      <c r="D1862" s="785"/>
      <c r="E1862" s="864"/>
      <c r="F1862" s="800"/>
      <c r="G1862" s="1200"/>
      <c r="H1862" s="752"/>
    </row>
    <row r="1863" spans="1:8" ht="14.25">
      <c r="A1863" s="798"/>
      <c r="B1863" s="990" t="s">
        <v>5095</v>
      </c>
      <c r="C1863" s="990"/>
      <c r="D1863" s="785"/>
      <c r="E1863" s="864"/>
      <c r="F1863" s="800"/>
      <c r="G1863" s="1200"/>
      <c r="H1863" s="752"/>
    </row>
    <row r="1864" spans="1:8" ht="14.25">
      <c r="A1864" s="798"/>
      <c r="B1864" s="990" t="s">
        <v>5096</v>
      </c>
      <c r="C1864" s="990"/>
      <c r="D1864" s="785"/>
      <c r="E1864" s="864"/>
      <c r="F1864" s="800"/>
      <c r="G1864" s="1200"/>
      <c r="H1864" s="752"/>
    </row>
    <row r="1865" spans="1:8">
      <c r="A1865" s="798"/>
      <c r="B1865" s="990" t="s">
        <v>3374</v>
      </c>
      <c r="C1865" s="990"/>
      <c r="D1865" s="785"/>
      <c r="E1865" s="864"/>
      <c r="F1865" s="800"/>
      <c r="G1865" s="1200"/>
      <c r="H1865" s="752"/>
    </row>
    <row r="1866" spans="1:8">
      <c r="A1866" s="798"/>
      <c r="B1866" s="990" t="s">
        <v>3375</v>
      </c>
      <c r="C1866" s="990"/>
      <c r="D1866" s="785"/>
      <c r="E1866" s="864"/>
      <c r="F1866" s="800"/>
      <c r="G1866" s="1200"/>
      <c r="H1866" s="752"/>
    </row>
    <row r="1867" spans="1:8" ht="14.25">
      <c r="A1867" s="798"/>
      <c r="B1867" s="990" t="s">
        <v>5097</v>
      </c>
      <c r="C1867" s="990"/>
      <c r="D1867" s="785"/>
      <c r="E1867" s="864"/>
      <c r="F1867" s="800"/>
      <c r="G1867" s="1200"/>
      <c r="H1867" s="752"/>
    </row>
    <row r="1868" spans="1:8">
      <c r="A1868" s="798"/>
      <c r="B1868" s="990" t="s">
        <v>3371</v>
      </c>
      <c r="C1868" s="990"/>
      <c r="D1868" s="785"/>
      <c r="E1868" s="864"/>
      <c r="F1868" s="800"/>
      <c r="G1868" s="1200"/>
      <c r="H1868" s="752"/>
    </row>
    <row r="1869" spans="1:8">
      <c r="A1869" s="798"/>
      <c r="B1869" s="992" t="s">
        <v>3373</v>
      </c>
      <c r="C1869" s="992"/>
      <c r="D1869" s="785"/>
      <c r="E1869" s="864"/>
      <c r="F1869" s="800"/>
      <c r="G1869" s="1200"/>
      <c r="H1869" s="752"/>
    </row>
    <row r="1870" spans="1:8">
      <c r="A1870" s="798"/>
      <c r="B1870" s="992" t="s">
        <v>3376</v>
      </c>
      <c r="C1870" s="992"/>
      <c r="D1870" s="785"/>
      <c r="E1870" s="864"/>
      <c r="F1870" s="800"/>
      <c r="G1870" s="1200"/>
      <c r="H1870" s="752"/>
    </row>
    <row r="1871" spans="1:8" ht="27.75">
      <c r="A1871" s="798"/>
      <c r="B1871" s="992" t="s">
        <v>5098</v>
      </c>
      <c r="C1871" s="992"/>
      <c r="D1871" s="785"/>
      <c r="E1871" s="864"/>
      <c r="F1871" s="800"/>
      <c r="G1871" s="1200"/>
      <c r="H1871" s="752"/>
    </row>
    <row r="1872" spans="1:8">
      <c r="A1872" s="798"/>
      <c r="B1872" s="992" t="s">
        <v>3377</v>
      </c>
      <c r="C1872" s="992"/>
      <c r="D1872" s="785"/>
      <c r="E1872" s="864"/>
      <c r="F1872" s="800"/>
      <c r="G1872" s="1200"/>
      <c r="H1872" s="752"/>
    </row>
    <row r="1873" spans="1:8">
      <c r="A1873" s="798"/>
      <c r="B1873" s="990" t="s">
        <v>3378</v>
      </c>
      <c r="C1873" s="990"/>
      <c r="D1873" s="785"/>
      <c r="E1873" s="864"/>
      <c r="F1873" s="800"/>
      <c r="G1873" s="1200"/>
      <c r="H1873" s="752"/>
    </row>
    <row r="1874" spans="1:8" ht="25.5">
      <c r="A1874" s="798"/>
      <c r="B1874" s="993" t="s">
        <v>3379</v>
      </c>
      <c r="C1874" s="993"/>
      <c r="D1874" s="785"/>
      <c r="E1874" s="864"/>
      <c r="F1874" s="800"/>
      <c r="G1874" s="1200"/>
      <c r="H1874" s="752"/>
    </row>
    <row r="1875" spans="1:8">
      <c r="A1875" s="798"/>
      <c r="B1875" s="990" t="s">
        <v>5099</v>
      </c>
      <c r="C1875" s="990"/>
      <c r="D1875" s="785"/>
      <c r="E1875" s="864"/>
      <c r="F1875" s="800"/>
      <c r="G1875" s="1200"/>
      <c r="H1875" s="752"/>
    </row>
    <row r="1876" spans="1:8">
      <c r="A1876" s="798"/>
      <c r="B1876" s="821" t="s">
        <v>3380</v>
      </c>
      <c r="C1876" s="821"/>
      <c r="D1876" s="1104" t="s">
        <v>302</v>
      </c>
      <c r="E1876" s="800">
        <v>1</v>
      </c>
      <c r="F1876" s="800"/>
      <c r="G1876" s="1200">
        <f>E1876*F1876</f>
        <v>0</v>
      </c>
      <c r="H1876" s="752"/>
    </row>
    <row r="1877" spans="1:8">
      <c r="A1877" s="798"/>
      <c r="B1877" s="994" t="s">
        <v>3115</v>
      </c>
      <c r="C1877" s="994"/>
      <c r="D1877" s="1092"/>
      <c r="E1877" s="758"/>
      <c r="F1877" s="800"/>
      <c r="G1877" s="1200"/>
      <c r="H1877" s="752"/>
    </row>
    <row r="1878" spans="1:8">
      <c r="A1878" s="798"/>
      <c r="B1878" s="995"/>
      <c r="C1878" s="995"/>
      <c r="D1878" s="1092"/>
      <c r="E1878" s="758"/>
      <c r="F1878" s="800"/>
      <c r="G1878" s="1200"/>
      <c r="H1878" s="752"/>
    </row>
    <row r="1879" spans="1:8">
      <c r="A1879" s="798"/>
      <c r="B1879" s="996"/>
      <c r="C1879" s="996"/>
      <c r="D1879" s="1092"/>
      <c r="E1879" s="758"/>
      <c r="F1879" s="800"/>
      <c r="G1879" s="1200"/>
      <c r="H1879" s="752"/>
    </row>
    <row r="1880" spans="1:8">
      <c r="A1880" s="798" t="s">
        <v>290</v>
      </c>
      <c r="B1880" s="764" t="s">
        <v>5100</v>
      </c>
      <c r="C1880" s="764"/>
      <c r="D1880" s="785"/>
      <c r="E1880" s="864"/>
      <c r="F1880" s="800"/>
      <c r="G1880" s="1200"/>
      <c r="H1880" s="752"/>
    </row>
    <row r="1881" spans="1:8">
      <c r="A1881" s="798"/>
      <c r="B1881" s="806" t="s">
        <v>5101</v>
      </c>
      <c r="C1881" s="806"/>
      <c r="D1881" s="785"/>
      <c r="E1881" s="864"/>
      <c r="F1881" s="800"/>
      <c r="G1881" s="1200"/>
      <c r="H1881" s="752"/>
    </row>
    <row r="1882" spans="1:8">
      <c r="A1882" s="798"/>
      <c r="B1882" s="997" t="s">
        <v>3381</v>
      </c>
      <c r="C1882" s="997"/>
      <c r="D1882" s="1006" t="s">
        <v>3382</v>
      </c>
      <c r="E1882" s="864"/>
      <c r="F1882" s="800"/>
      <c r="G1882" s="1200"/>
      <c r="H1882" s="752"/>
    </row>
    <row r="1883" spans="1:8">
      <c r="A1883" s="798"/>
      <c r="B1883" s="997" t="s">
        <v>3383</v>
      </c>
      <c r="C1883" s="997"/>
      <c r="D1883" s="1006" t="s">
        <v>3382</v>
      </c>
      <c r="E1883" s="864"/>
      <c r="F1883" s="800"/>
      <c r="G1883" s="1200"/>
      <c r="H1883" s="752"/>
    </row>
    <row r="1884" spans="1:8">
      <c r="A1884" s="798"/>
      <c r="B1884" s="997" t="s">
        <v>3384</v>
      </c>
      <c r="C1884" s="997"/>
      <c r="D1884" s="1006"/>
      <c r="E1884" s="864"/>
      <c r="F1884" s="800"/>
      <c r="G1884" s="1200"/>
      <c r="H1884" s="752"/>
    </row>
    <row r="1885" spans="1:8">
      <c r="A1885" s="798"/>
      <c r="B1885" s="997" t="s">
        <v>3385</v>
      </c>
      <c r="C1885" s="997"/>
      <c r="D1885" s="1006" t="s">
        <v>3382</v>
      </c>
      <c r="E1885" s="864"/>
      <c r="F1885" s="800"/>
      <c r="G1885" s="1200"/>
      <c r="H1885" s="752"/>
    </row>
    <row r="1886" spans="1:8">
      <c r="A1886" s="798"/>
      <c r="B1886" s="997" t="s">
        <v>3386</v>
      </c>
      <c r="C1886" s="997"/>
      <c r="D1886" s="1006"/>
      <c r="E1886" s="864"/>
      <c r="F1886" s="800"/>
      <c r="G1886" s="1200"/>
      <c r="H1886" s="752"/>
    </row>
    <row r="1887" spans="1:8">
      <c r="A1887" s="798"/>
      <c r="B1887" s="997" t="s">
        <v>3387</v>
      </c>
      <c r="C1887" s="997"/>
      <c r="D1887" s="1006" t="s">
        <v>3382</v>
      </c>
      <c r="E1887" s="864"/>
      <c r="F1887" s="800"/>
      <c r="G1887" s="1200"/>
      <c r="H1887" s="752"/>
    </row>
    <row r="1888" spans="1:8">
      <c r="A1888" s="798"/>
      <c r="B1888" s="997" t="s">
        <v>3388</v>
      </c>
      <c r="C1888" s="997"/>
      <c r="D1888" s="1006"/>
      <c r="E1888" s="864"/>
      <c r="F1888" s="800"/>
      <c r="G1888" s="1200"/>
      <c r="H1888" s="752"/>
    </row>
    <row r="1889" spans="1:8">
      <c r="A1889" s="798"/>
      <c r="B1889" s="997" t="s">
        <v>3389</v>
      </c>
      <c r="C1889" s="997"/>
      <c r="D1889" s="1006" t="s">
        <v>3382</v>
      </c>
      <c r="E1889" s="864"/>
      <c r="F1889" s="800"/>
      <c r="G1889" s="1200"/>
      <c r="H1889" s="752"/>
    </row>
    <row r="1890" spans="1:8">
      <c r="A1890" s="798"/>
      <c r="B1890" s="997" t="s">
        <v>3390</v>
      </c>
      <c r="C1890" s="997"/>
      <c r="D1890" s="1006"/>
      <c r="E1890" s="864"/>
      <c r="F1890" s="800"/>
      <c r="G1890" s="1200"/>
      <c r="H1890" s="752"/>
    </row>
    <row r="1891" spans="1:8">
      <c r="A1891" s="798"/>
      <c r="B1891" s="997" t="s">
        <v>3391</v>
      </c>
      <c r="C1891" s="997"/>
      <c r="D1891" s="1006" t="s">
        <v>3392</v>
      </c>
      <c r="E1891" s="864"/>
      <c r="F1891" s="800"/>
      <c r="G1891" s="1200"/>
      <c r="H1891" s="752"/>
    </row>
    <row r="1892" spans="1:8">
      <c r="A1892" s="798"/>
      <c r="B1892" s="997" t="s">
        <v>3393</v>
      </c>
      <c r="C1892" s="997"/>
      <c r="D1892" s="1104"/>
      <c r="E1892" s="864"/>
      <c r="F1892" s="800"/>
      <c r="G1892" s="1200"/>
      <c r="H1892" s="752"/>
    </row>
    <row r="1893" spans="1:8">
      <c r="A1893" s="798"/>
      <c r="B1893" s="997" t="s">
        <v>3394</v>
      </c>
      <c r="C1893" s="997"/>
      <c r="D1893" s="1006" t="s">
        <v>3395</v>
      </c>
      <c r="E1893" s="864"/>
      <c r="F1893" s="800"/>
      <c r="G1893" s="1200"/>
      <c r="H1893" s="752"/>
    </row>
    <row r="1894" spans="1:8">
      <c r="A1894" s="798"/>
      <c r="B1894" s="997" t="s">
        <v>3396</v>
      </c>
      <c r="C1894" s="997"/>
      <c r="D1894" s="1006"/>
      <c r="E1894" s="864"/>
      <c r="F1894" s="800"/>
      <c r="G1894" s="1200"/>
      <c r="H1894" s="752"/>
    </row>
    <row r="1895" spans="1:8">
      <c r="A1895" s="798"/>
      <c r="B1895" s="997" t="s">
        <v>3397</v>
      </c>
      <c r="C1895" s="997"/>
      <c r="D1895" s="1006" t="s">
        <v>3382</v>
      </c>
      <c r="E1895" s="864"/>
      <c r="F1895" s="800"/>
      <c r="G1895" s="1200"/>
      <c r="H1895" s="752"/>
    </row>
    <row r="1896" spans="1:8">
      <c r="A1896" s="798"/>
      <c r="B1896" s="997" t="s">
        <v>3398</v>
      </c>
      <c r="C1896" s="997"/>
      <c r="D1896" s="1006" t="s">
        <v>3382</v>
      </c>
      <c r="E1896" s="864"/>
      <c r="F1896" s="800"/>
      <c r="G1896" s="1200"/>
      <c r="H1896" s="752"/>
    </row>
    <row r="1897" spans="1:8">
      <c r="A1897" s="798"/>
      <c r="B1897" s="997" t="s">
        <v>3399</v>
      </c>
      <c r="C1897" s="997"/>
      <c r="D1897" s="1006"/>
      <c r="E1897" s="864"/>
      <c r="F1897" s="800"/>
      <c r="G1897" s="1200"/>
      <c r="H1897" s="752"/>
    </row>
    <row r="1898" spans="1:8">
      <c r="A1898" s="798"/>
      <c r="B1898" s="997" t="s">
        <v>3400</v>
      </c>
      <c r="C1898" s="997"/>
      <c r="D1898" s="1006" t="s">
        <v>3382</v>
      </c>
      <c r="E1898" s="864"/>
      <c r="F1898" s="800"/>
      <c r="G1898" s="1200"/>
      <c r="H1898" s="752"/>
    </row>
    <row r="1899" spans="1:8">
      <c r="A1899" s="798"/>
      <c r="B1899" s="998" t="s">
        <v>3401</v>
      </c>
      <c r="C1899" s="998"/>
      <c r="D1899" s="1006"/>
      <c r="E1899" s="864"/>
      <c r="F1899" s="800"/>
      <c r="G1899" s="1200"/>
      <c r="H1899" s="752"/>
    </row>
    <row r="1900" spans="1:8">
      <c r="A1900" s="798"/>
      <c r="B1900" s="997" t="s">
        <v>3402</v>
      </c>
      <c r="C1900" s="997"/>
      <c r="D1900" s="1006" t="s">
        <v>3403</v>
      </c>
      <c r="E1900" s="864"/>
      <c r="F1900" s="800"/>
      <c r="G1900" s="1200"/>
      <c r="H1900" s="752"/>
    </row>
    <row r="1901" spans="1:8">
      <c r="A1901" s="798"/>
      <c r="B1901" s="999" t="s">
        <v>3404</v>
      </c>
      <c r="C1901" s="999"/>
      <c r="D1901" s="785"/>
      <c r="E1901" s="864"/>
      <c r="F1901" s="800"/>
      <c r="G1901" s="1200"/>
      <c r="H1901" s="752"/>
    </row>
    <row r="1902" spans="1:8">
      <c r="A1902" s="798"/>
      <c r="B1902" s="997" t="s">
        <v>3405</v>
      </c>
      <c r="C1902" s="997"/>
      <c r="D1902" s="1006" t="s">
        <v>3382</v>
      </c>
      <c r="E1902" s="864"/>
      <c r="F1902" s="800"/>
      <c r="G1902" s="1200"/>
      <c r="H1902" s="752"/>
    </row>
    <row r="1903" spans="1:8">
      <c r="A1903" s="798"/>
      <c r="B1903" s="997" t="s">
        <v>3406</v>
      </c>
      <c r="C1903" s="997"/>
      <c r="D1903" s="1006" t="s">
        <v>3382</v>
      </c>
      <c r="E1903" s="864"/>
      <c r="F1903" s="800"/>
      <c r="G1903" s="1200"/>
      <c r="H1903" s="752"/>
    </row>
    <row r="1904" spans="1:8">
      <c r="A1904" s="798"/>
      <c r="B1904" s="997" t="s">
        <v>3407</v>
      </c>
      <c r="C1904" s="997"/>
      <c r="D1904" s="1006" t="s">
        <v>3382</v>
      </c>
      <c r="E1904" s="864"/>
      <c r="F1904" s="800"/>
      <c r="G1904" s="1200"/>
      <c r="H1904" s="752"/>
    </row>
    <row r="1905" spans="1:8">
      <c r="A1905" s="798"/>
      <c r="B1905" s="999" t="s">
        <v>3408</v>
      </c>
      <c r="C1905" s="999"/>
      <c r="D1905" s="785"/>
      <c r="E1905" s="864"/>
      <c r="F1905" s="800"/>
      <c r="G1905" s="1200"/>
      <c r="H1905" s="752"/>
    </row>
    <row r="1906" spans="1:8">
      <c r="A1906" s="798"/>
      <c r="B1906" s="997" t="s">
        <v>3409</v>
      </c>
      <c r="C1906" s="997"/>
      <c r="D1906" s="1006" t="s">
        <v>3382</v>
      </c>
      <c r="E1906" s="864"/>
      <c r="F1906" s="800"/>
      <c r="G1906" s="1200"/>
      <c r="H1906" s="752"/>
    </row>
    <row r="1907" spans="1:8">
      <c r="A1907" s="798"/>
      <c r="B1907" s="997" t="s">
        <v>3410</v>
      </c>
      <c r="C1907" s="997"/>
      <c r="D1907" s="1006" t="s">
        <v>3382</v>
      </c>
      <c r="E1907" s="864"/>
      <c r="F1907" s="800"/>
      <c r="G1907" s="1200"/>
      <c r="H1907" s="752"/>
    </row>
    <row r="1908" spans="1:8">
      <c r="A1908" s="798"/>
      <c r="B1908" s="997" t="s">
        <v>3411</v>
      </c>
      <c r="C1908" s="997"/>
      <c r="D1908" s="1104"/>
      <c r="E1908" s="864"/>
      <c r="F1908" s="800"/>
      <c r="G1908" s="1200"/>
      <c r="H1908" s="752"/>
    </row>
    <row r="1909" spans="1:8">
      <c r="A1909" s="798"/>
      <c r="B1909" s="997" t="s">
        <v>3412</v>
      </c>
      <c r="C1909" s="997"/>
      <c r="D1909" s="1006" t="s">
        <v>3382</v>
      </c>
      <c r="E1909" s="864"/>
      <c r="F1909" s="800"/>
      <c r="G1909" s="1200"/>
      <c r="H1909" s="752"/>
    </row>
    <row r="1910" spans="1:8">
      <c r="A1910" s="798"/>
      <c r="B1910" s="1000"/>
      <c r="C1910" s="1000"/>
      <c r="D1910" s="1003" t="s">
        <v>760</v>
      </c>
      <c r="E1910" s="900">
        <v>1</v>
      </c>
      <c r="F1910" s="800"/>
      <c r="G1910" s="1200">
        <f>E1910*F1910</f>
        <v>0</v>
      </c>
      <c r="H1910" s="752"/>
    </row>
    <row r="1911" spans="1:8">
      <c r="A1911" s="798"/>
      <c r="B1911" s="1001"/>
      <c r="C1911" s="1001"/>
      <c r="D1911" s="1145"/>
      <c r="E1911" s="1182"/>
      <c r="F1911" s="800"/>
      <c r="G1911" s="1200"/>
      <c r="H1911" s="752"/>
    </row>
    <row r="1912" spans="1:8">
      <c r="A1912" s="798"/>
      <c r="B1912" s="997" t="s">
        <v>3413</v>
      </c>
      <c r="C1912" s="997"/>
      <c r="D1912" s="1145"/>
      <c r="E1912" s="1182"/>
      <c r="F1912" s="800"/>
      <c r="G1912" s="1200"/>
      <c r="H1912" s="752"/>
    </row>
    <row r="1913" spans="1:8" ht="38.25">
      <c r="A1913" s="798"/>
      <c r="B1913" s="1002" t="s">
        <v>3414</v>
      </c>
      <c r="C1913" s="1002"/>
      <c r="D1913" s="1145"/>
      <c r="E1913" s="1182"/>
      <c r="F1913" s="800"/>
      <c r="G1913" s="1200"/>
      <c r="H1913" s="752"/>
    </row>
    <row r="1914" spans="1:8">
      <c r="A1914" s="798"/>
      <c r="B1914" s="997" t="s">
        <v>3415</v>
      </c>
      <c r="C1914" s="997"/>
      <c r="D1914" s="785"/>
      <c r="E1914" s="864"/>
      <c r="F1914" s="800"/>
      <c r="G1914" s="1200"/>
      <c r="H1914" s="752"/>
    </row>
    <row r="1915" spans="1:8">
      <c r="A1915" s="798"/>
      <c r="B1915" s="997" t="s">
        <v>3416</v>
      </c>
      <c r="C1915" s="997"/>
      <c r="D1915" s="785"/>
      <c r="E1915" s="864"/>
      <c r="F1915" s="800"/>
      <c r="G1915" s="1200"/>
      <c r="H1915" s="752"/>
    </row>
    <row r="1916" spans="1:8">
      <c r="A1916" s="798"/>
      <c r="B1916" s="997" t="s">
        <v>3417</v>
      </c>
      <c r="C1916" s="997"/>
      <c r="D1916" s="785"/>
      <c r="E1916" s="864"/>
      <c r="F1916" s="800"/>
      <c r="G1916" s="1200"/>
      <c r="H1916" s="752"/>
    </row>
    <row r="1917" spans="1:8">
      <c r="A1917" s="798"/>
      <c r="B1917" s="997" t="s">
        <v>3418</v>
      </c>
      <c r="C1917" s="997"/>
      <c r="D1917" s="785"/>
      <c r="E1917" s="758"/>
      <c r="F1917" s="800"/>
      <c r="G1917" s="1200"/>
      <c r="H1917" s="752"/>
    </row>
    <row r="1918" spans="1:8">
      <c r="A1918" s="798"/>
      <c r="B1918" s="997" t="s">
        <v>3419</v>
      </c>
      <c r="C1918" s="997"/>
      <c r="D1918" s="785"/>
      <c r="E1918" s="758"/>
      <c r="F1918" s="800"/>
      <c r="G1918" s="1200"/>
      <c r="H1918" s="752"/>
    </row>
    <row r="1919" spans="1:8">
      <c r="A1919" s="798"/>
      <c r="B1919" s="997" t="s">
        <v>3420</v>
      </c>
      <c r="C1919" s="997"/>
      <c r="D1919" s="1003" t="s">
        <v>760</v>
      </c>
      <c r="E1919" s="900">
        <v>1</v>
      </c>
      <c r="F1919" s="800"/>
      <c r="G1919" s="1200">
        <f>E1919*F1919</f>
        <v>0</v>
      </c>
      <c r="H1919" s="752"/>
    </row>
    <row r="1920" spans="1:8">
      <c r="A1920" s="798"/>
      <c r="B1920" s="1000"/>
      <c r="C1920" s="1000"/>
      <c r="D1920" s="785"/>
      <c r="E1920" s="864"/>
      <c r="F1920" s="800"/>
      <c r="G1920" s="1200"/>
      <c r="H1920" s="752"/>
    </row>
    <row r="1921" spans="1:8">
      <c r="A1921" s="798"/>
      <c r="B1921" s="851" t="s">
        <v>3421</v>
      </c>
      <c r="C1921" s="851"/>
      <c r="D1921" s="1006"/>
      <c r="E1921" s="900"/>
      <c r="F1921" s="800"/>
      <c r="G1921" s="1200"/>
      <c r="H1921" s="752"/>
    </row>
    <row r="1922" spans="1:8">
      <c r="A1922" s="798"/>
      <c r="B1922" s="851" t="s">
        <v>3422</v>
      </c>
      <c r="C1922" s="851"/>
      <c r="D1922" s="1006"/>
      <c r="E1922" s="900"/>
      <c r="F1922" s="800"/>
      <c r="G1922" s="1200"/>
      <c r="H1922" s="752"/>
    </row>
    <row r="1923" spans="1:8">
      <c r="A1923" s="798"/>
      <c r="B1923" s="851" t="s">
        <v>3423</v>
      </c>
      <c r="C1923" s="851"/>
      <c r="D1923" s="1006"/>
      <c r="E1923" s="900"/>
      <c r="F1923" s="800"/>
      <c r="G1923" s="1200"/>
      <c r="H1923" s="752"/>
    </row>
    <row r="1924" spans="1:8">
      <c r="A1924" s="798"/>
      <c r="B1924" s="851" t="s">
        <v>3424</v>
      </c>
      <c r="C1924" s="851"/>
      <c r="D1924" s="1006"/>
      <c r="E1924" s="900"/>
      <c r="F1924" s="800"/>
      <c r="G1924" s="1200"/>
      <c r="H1924" s="752"/>
    </row>
    <row r="1925" spans="1:8">
      <c r="A1925" s="798"/>
      <c r="B1925" s="851" t="s">
        <v>3425</v>
      </c>
      <c r="C1925" s="851"/>
      <c r="D1925" s="1006"/>
      <c r="E1925" s="900"/>
      <c r="F1925" s="800"/>
      <c r="G1925" s="1200"/>
      <c r="H1925" s="752"/>
    </row>
    <row r="1926" spans="1:8">
      <c r="A1926" s="798"/>
      <c r="B1926" s="851" t="s">
        <v>3426</v>
      </c>
      <c r="C1926" s="851"/>
      <c r="D1926" s="1006"/>
      <c r="E1926" s="900"/>
      <c r="F1926" s="800"/>
      <c r="G1926" s="1200"/>
      <c r="H1926" s="752"/>
    </row>
    <row r="1927" spans="1:8">
      <c r="A1927" s="798"/>
      <c r="B1927" s="851" t="s">
        <v>3427</v>
      </c>
      <c r="C1927" s="851"/>
      <c r="D1927" s="1006"/>
      <c r="E1927" s="900"/>
      <c r="F1927" s="800"/>
      <c r="G1927" s="1200"/>
      <c r="H1927" s="752"/>
    </row>
    <row r="1928" spans="1:8">
      <c r="A1928" s="798"/>
      <c r="B1928" s="851" t="s">
        <v>3428</v>
      </c>
      <c r="C1928" s="851"/>
      <c r="D1928" s="1006"/>
      <c r="E1928" s="900"/>
      <c r="F1928" s="800"/>
      <c r="G1928" s="1200"/>
      <c r="H1928" s="752"/>
    </row>
    <row r="1929" spans="1:8">
      <c r="A1929" s="798"/>
      <c r="B1929" s="851" t="s">
        <v>3429</v>
      </c>
      <c r="C1929" s="851"/>
      <c r="D1929" s="1006"/>
      <c r="E1929" s="900"/>
      <c r="F1929" s="800"/>
      <c r="G1929" s="1200"/>
      <c r="H1929" s="752"/>
    </row>
    <row r="1930" spans="1:8">
      <c r="A1930" s="798"/>
      <c r="B1930" s="851" t="s">
        <v>3430</v>
      </c>
      <c r="C1930" s="851"/>
      <c r="D1930" s="1006"/>
      <c r="E1930" s="900"/>
      <c r="F1930" s="800"/>
      <c r="G1930" s="1200"/>
      <c r="H1930" s="752"/>
    </row>
    <row r="1931" spans="1:8">
      <c r="A1931" s="798"/>
      <c r="B1931" s="851" t="s">
        <v>3431</v>
      </c>
      <c r="C1931" s="851"/>
      <c r="D1931" s="1006"/>
      <c r="E1931" s="900"/>
      <c r="F1931" s="800"/>
      <c r="G1931" s="1200"/>
      <c r="H1931" s="752"/>
    </row>
    <row r="1932" spans="1:8">
      <c r="A1932" s="798"/>
      <c r="B1932" s="851" t="s">
        <v>3432</v>
      </c>
      <c r="C1932" s="851"/>
      <c r="D1932" s="1006"/>
      <c r="E1932" s="900"/>
      <c r="F1932" s="800"/>
      <c r="G1932" s="1200"/>
      <c r="H1932" s="752"/>
    </row>
    <row r="1933" spans="1:8">
      <c r="A1933" s="798"/>
      <c r="B1933" s="851" t="s">
        <v>3433</v>
      </c>
      <c r="C1933" s="851"/>
      <c r="D1933" s="1006"/>
      <c r="E1933" s="900"/>
      <c r="F1933" s="800"/>
      <c r="G1933" s="1200"/>
      <c r="H1933" s="752"/>
    </row>
    <row r="1934" spans="1:8">
      <c r="A1934" s="798"/>
      <c r="B1934" s="851" t="s">
        <v>3434</v>
      </c>
      <c r="C1934" s="851"/>
      <c r="D1934" s="1006"/>
      <c r="E1934" s="900"/>
      <c r="F1934" s="800"/>
      <c r="G1934" s="1200"/>
      <c r="H1934" s="752"/>
    </row>
    <row r="1935" spans="1:8">
      <c r="A1935" s="798"/>
      <c r="B1935" s="851" t="s">
        <v>3435</v>
      </c>
      <c r="C1935" s="851"/>
      <c r="D1935" s="1006"/>
      <c r="E1935" s="900"/>
      <c r="F1935" s="800"/>
      <c r="G1935" s="1200"/>
      <c r="H1935" s="752"/>
    </row>
    <row r="1936" spans="1:8">
      <c r="A1936" s="798"/>
      <c r="B1936" s="851" t="s">
        <v>3436</v>
      </c>
      <c r="C1936" s="851"/>
      <c r="D1936" s="1006"/>
      <c r="E1936" s="900"/>
      <c r="F1936" s="800"/>
      <c r="G1936" s="1200"/>
      <c r="H1936" s="752"/>
    </row>
    <row r="1937" spans="1:8">
      <c r="A1937" s="798"/>
      <c r="B1937" s="851" t="s">
        <v>3437</v>
      </c>
      <c r="C1937" s="851"/>
      <c r="D1937" s="1006"/>
      <c r="E1937" s="900"/>
      <c r="F1937" s="800"/>
      <c r="G1937" s="1200"/>
      <c r="H1937" s="752"/>
    </row>
    <row r="1938" spans="1:8">
      <c r="A1938" s="798"/>
      <c r="B1938" s="851" t="s">
        <v>3438</v>
      </c>
      <c r="C1938" s="851"/>
      <c r="D1938" s="1006"/>
      <c r="E1938" s="900"/>
      <c r="F1938" s="800"/>
      <c r="G1938" s="1200"/>
      <c r="H1938" s="752"/>
    </row>
    <row r="1939" spans="1:8">
      <c r="A1939" s="798"/>
      <c r="B1939" s="851" t="s">
        <v>3439</v>
      </c>
      <c r="C1939" s="851"/>
      <c r="D1939" s="1006"/>
      <c r="E1939" s="900"/>
      <c r="F1939" s="800"/>
      <c r="G1939" s="1200"/>
      <c r="H1939" s="752"/>
    </row>
    <row r="1940" spans="1:8">
      <c r="A1940" s="798"/>
      <c r="B1940" s="851" t="s">
        <v>3440</v>
      </c>
      <c r="C1940" s="851"/>
      <c r="D1940" s="1006"/>
      <c r="E1940" s="900"/>
      <c r="F1940" s="800"/>
      <c r="G1940" s="1200"/>
      <c r="H1940" s="752"/>
    </row>
    <row r="1941" spans="1:8">
      <c r="A1941" s="798"/>
      <c r="B1941" s="851" t="s">
        <v>3441</v>
      </c>
      <c r="C1941" s="851"/>
      <c r="D1941" s="1006"/>
      <c r="E1941" s="900"/>
      <c r="F1941" s="800"/>
      <c r="G1941" s="1200"/>
      <c r="H1941" s="752"/>
    </row>
    <row r="1942" spans="1:8">
      <c r="A1942" s="798"/>
      <c r="B1942" s="851" t="s">
        <v>3442</v>
      </c>
      <c r="C1942" s="851"/>
      <c r="D1942" s="1006"/>
      <c r="E1942" s="900"/>
      <c r="F1942" s="800"/>
      <c r="G1942" s="1200"/>
      <c r="H1942" s="752"/>
    </row>
    <row r="1943" spans="1:8">
      <c r="A1943" s="798"/>
      <c r="B1943" s="851" t="s">
        <v>3443</v>
      </c>
      <c r="C1943" s="851"/>
      <c r="D1943" s="1006"/>
      <c r="E1943" s="900"/>
      <c r="F1943" s="800"/>
      <c r="G1943" s="1200"/>
      <c r="H1943" s="752"/>
    </row>
    <row r="1944" spans="1:8">
      <c r="A1944" s="798"/>
      <c r="B1944" s="851" t="s">
        <v>3444</v>
      </c>
      <c r="C1944" s="851"/>
      <c r="D1944" s="1006"/>
      <c r="E1944" s="900"/>
      <c r="F1944" s="800"/>
      <c r="G1944" s="1200"/>
      <c r="H1944" s="752"/>
    </row>
    <row r="1945" spans="1:8">
      <c r="A1945" s="798"/>
      <c r="B1945" s="851" t="s">
        <v>3445</v>
      </c>
      <c r="C1945" s="851"/>
      <c r="D1945" s="1006"/>
      <c r="E1945" s="900"/>
      <c r="F1945" s="800"/>
      <c r="G1945" s="1200"/>
      <c r="H1945" s="752"/>
    </row>
    <row r="1946" spans="1:8">
      <c r="A1946" s="798"/>
      <c r="B1946" s="851" t="s">
        <v>3446</v>
      </c>
      <c r="C1946" s="851"/>
      <c r="D1946" s="1006"/>
      <c r="E1946" s="900"/>
      <c r="F1946" s="800"/>
      <c r="G1946" s="1200"/>
      <c r="H1946" s="752"/>
    </row>
    <row r="1947" spans="1:8">
      <c r="A1947" s="798"/>
      <c r="B1947" s="1004" t="s">
        <v>3447</v>
      </c>
      <c r="C1947" s="1004"/>
      <c r="D1947" s="1003" t="s">
        <v>760</v>
      </c>
      <c r="E1947" s="900">
        <v>1</v>
      </c>
      <c r="F1947" s="800"/>
      <c r="G1947" s="1200">
        <f>E1947*F1947</f>
        <v>0</v>
      </c>
      <c r="H1947" s="752"/>
    </row>
    <row r="1948" spans="1:8">
      <c r="A1948" s="798"/>
      <c r="B1948" s="920"/>
      <c r="C1948" s="920"/>
      <c r="D1948" s="1092"/>
      <c r="E1948" s="758"/>
      <c r="F1948" s="800"/>
      <c r="G1948" s="1200"/>
      <c r="H1948" s="752"/>
    </row>
    <row r="1949" spans="1:8">
      <c r="A1949" s="798"/>
      <c r="B1949" s="920"/>
      <c r="C1949" s="920"/>
      <c r="D1949" s="1092"/>
      <c r="E1949" s="758"/>
      <c r="F1949" s="800"/>
      <c r="G1949" s="1200"/>
      <c r="H1949" s="752"/>
    </row>
    <row r="1950" spans="1:8" ht="153">
      <c r="A1950" s="798" t="s">
        <v>300</v>
      </c>
      <c r="B1950" s="1005" t="s">
        <v>5102</v>
      </c>
      <c r="C1950" s="1005"/>
      <c r="D1950" s="1092"/>
      <c r="E1950" s="758"/>
      <c r="F1950" s="800"/>
      <c r="G1950" s="1200"/>
      <c r="H1950" s="752"/>
    </row>
    <row r="1951" spans="1:8" ht="25.5">
      <c r="A1951" s="798"/>
      <c r="B1951" s="1005" t="s">
        <v>3448</v>
      </c>
      <c r="C1951" s="1005"/>
      <c r="D1951" s="1092"/>
      <c r="E1951" s="758"/>
      <c r="F1951" s="800"/>
      <c r="G1951" s="1200"/>
      <c r="H1951" s="752"/>
    </row>
    <row r="1952" spans="1:8">
      <c r="A1952" s="798"/>
      <c r="B1952" s="1005" t="s">
        <v>3449</v>
      </c>
      <c r="C1952" s="1005"/>
      <c r="D1952" s="1006"/>
      <c r="E1952" s="900"/>
      <c r="F1952" s="800"/>
      <c r="G1952" s="1200"/>
      <c r="H1952" s="752"/>
    </row>
    <row r="1953" spans="1:8">
      <c r="A1953" s="798"/>
      <c r="B1953" s="1005" t="s">
        <v>3450</v>
      </c>
      <c r="C1953" s="1005"/>
      <c r="D1953" s="1006"/>
      <c r="E1953" s="900"/>
      <c r="F1953" s="800"/>
      <c r="G1953" s="1200"/>
      <c r="H1953" s="752"/>
    </row>
    <row r="1954" spans="1:8">
      <c r="A1954" s="798"/>
      <c r="B1954" s="1005" t="s">
        <v>3451</v>
      </c>
      <c r="C1954" s="1005"/>
      <c r="D1954" s="1006"/>
      <c r="E1954" s="900"/>
      <c r="F1954" s="800"/>
      <c r="G1954" s="1200"/>
      <c r="H1954" s="752"/>
    </row>
    <row r="1955" spans="1:8">
      <c r="A1955" s="798"/>
      <c r="B1955" s="1005" t="s">
        <v>3452</v>
      </c>
      <c r="C1955" s="1005"/>
      <c r="D1955" s="1006"/>
      <c r="E1955" s="900"/>
      <c r="F1955" s="800"/>
      <c r="G1955" s="1200"/>
      <c r="H1955" s="752"/>
    </row>
    <row r="1956" spans="1:8">
      <c r="A1956" s="798"/>
      <c r="B1956" s="1005" t="s">
        <v>3453</v>
      </c>
      <c r="C1956" s="1005"/>
      <c r="D1956" s="1006"/>
      <c r="E1956" s="900"/>
      <c r="F1956" s="800"/>
      <c r="G1956" s="1200"/>
      <c r="H1956" s="752"/>
    </row>
    <row r="1957" spans="1:8">
      <c r="A1957" s="798"/>
      <c r="B1957" s="1005" t="s">
        <v>3454</v>
      </c>
      <c r="C1957" s="1005"/>
      <c r="D1957" s="1006"/>
      <c r="E1957" s="900"/>
      <c r="F1957" s="800"/>
      <c r="G1957" s="1200"/>
      <c r="H1957" s="752"/>
    </row>
    <row r="1958" spans="1:8">
      <c r="A1958" s="798"/>
      <c r="B1958" s="1005" t="s">
        <v>3455</v>
      </c>
      <c r="C1958" s="1005"/>
      <c r="D1958" s="1006"/>
      <c r="E1958" s="900"/>
      <c r="F1958" s="800"/>
      <c r="G1958" s="1200"/>
      <c r="H1958" s="752"/>
    </row>
    <row r="1959" spans="1:8">
      <c r="A1959" s="798"/>
      <c r="B1959" s="1005" t="s">
        <v>3456</v>
      </c>
      <c r="C1959" s="1005"/>
      <c r="D1959" s="1006"/>
      <c r="E1959" s="900"/>
      <c r="F1959" s="800"/>
      <c r="G1959" s="1200"/>
      <c r="H1959" s="752"/>
    </row>
    <row r="1960" spans="1:8">
      <c r="A1960" s="798"/>
      <c r="B1960" s="1005" t="s">
        <v>3457</v>
      </c>
      <c r="C1960" s="1005"/>
      <c r="D1960" s="1006"/>
      <c r="E1960" s="900"/>
      <c r="F1960" s="800"/>
      <c r="G1960" s="1200"/>
      <c r="H1960" s="752"/>
    </row>
    <row r="1961" spans="1:8">
      <c r="A1961" s="798"/>
      <c r="B1961" s="1005" t="s">
        <v>3458</v>
      </c>
      <c r="C1961" s="1005"/>
      <c r="D1961" s="1006"/>
      <c r="E1961" s="900"/>
      <c r="F1961" s="800"/>
      <c r="G1961" s="1200"/>
      <c r="H1961" s="752"/>
    </row>
    <row r="1962" spans="1:8">
      <c r="A1962" s="798"/>
      <c r="B1962" s="1005" t="s">
        <v>3459</v>
      </c>
      <c r="C1962" s="1005"/>
      <c r="D1962" s="1006"/>
      <c r="E1962" s="900"/>
      <c r="F1962" s="800"/>
      <c r="G1962" s="1200"/>
      <c r="H1962" s="752"/>
    </row>
    <row r="1963" spans="1:8">
      <c r="A1963" s="798"/>
      <c r="B1963" s="1005" t="s">
        <v>3460</v>
      </c>
      <c r="C1963" s="1005"/>
      <c r="D1963" s="1006"/>
      <c r="E1963" s="900"/>
      <c r="F1963" s="800"/>
      <c r="G1963" s="1200"/>
      <c r="H1963" s="752"/>
    </row>
    <row r="1964" spans="1:8">
      <c r="A1964" s="798"/>
      <c r="B1964" s="1005" t="s">
        <v>3461</v>
      </c>
      <c r="C1964" s="1005"/>
      <c r="D1964" s="1006"/>
      <c r="E1964" s="900"/>
      <c r="F1964" s="800"/>
      <c r="G1964" s="1200"/>
      <c r="H1964" s="752"/>
    </row>
    <row r="1965" spans="1:8">
      <c r="A1965" s="798"/>
      <c r="B1965" s="1005" t="s">
        <v>3462</v>
      </c>
      <c r="C1965" s="1005"/>
      <c r="D1965" s="1006"/>
      <c r="E1965" s="900"/>
      <c r="F1965" s="800"/>
      <c r="G1965" s="1200"/>
      <c r="H1965" s="752"/>
    </row>
    <row r="1966" spans="1:8">
      <c r="A1966" s="798"/>
      <c r="B1966" s="1005" t="s">
        <v>3463</v>
      </c>
      <c r="C1966" s="1005"/>
      <c r="D1966" s="1006"/>
      <c r="E1966" s="900"/>
      <c r="F1966" s="800"/>
      <c r="G1966" s="1200"/>
      <c r="H1966" s="752"/>
    </row>
    <row r="1967" spans="1:8">
      <c r="A1967" s="798"/>
      <c r="B1967" s="1005" t="s">
        <v>3464</v>
      </c>
      <c r="C1967" s="1005"/>
      <c r="D1967" s="1006"/>
      <c r="E1967" s="900"/>
      <c r="F1967" s="800"/>
      <c r="G1967" s="1200"/>
      <c r="H1967" s="752"/>
    </row>
    <row r="1968" spans="1:8">
      <c r="A1968" s="798"/>
      <c r="B1968" s="1005" t="s">
        <v>3465</v>
      </c>
      <c r="C1968" s="1005"/>
      <c r="D1968" s="1006"/>
      <c r="E1968" s="900"/>
      <c r="F1968" s="800"/>
      <c r="G1968" s="1200"/>
      <c r="H1968" s="752"/>
    </row>
    <row r="1969" spans="1:8">
      <c r="A1969" s="798"/>
      <c r="B1969" s="1005" t="s">
        <v>3466</v>
      </c>
      <c r="C1969" s="1005"/>
      <c r="D1969" s="1006"/>
      <c r="E1969" s="900"/>
      <c r="F1969" s="800"/>
      <c r="G1969" s="1200"/>
      <c r="H1969" s="752"/>
    </row>
    <row r="1970" spans="1:8">
      <c r="A1970" s="798"/>
      <c r="B1970" s="1005" t="s">
        <v>3467</v>
      </c>
      <c r="C1970" s="1005"/>
      <c r="D1970" s="1006"/>
      <c r="E1970" s="900"/>
      <c r="F1970" s="800"/>
      <c r="G1970" s="1200"/>
      <c r="H1970" s="752"/>
    </row>
    <row r="1971" spans="1:8">
      <c r="A1971" s="798"/>
      <c r="B1971" s="1005" t="s">
        <v>3468</v>
      </c>
      <c r="C1971" s="1005"/>
      <c r="D1971" s="1006"/>
      <c r="E1971" s="900"/>
      <c r="F1971" s="800"/>
      <c r="G1971" s="1200"/>
      <c r="H1971" s="752"/>
    </row>
    <row r="1972" spans="1:8">
      <c r="A1972" s="798"/>
      <c r="B1972" s="1005" t="s">
        <v>3459</v>
      </c>
      <c r="C1972" s="1005"/>
      <c r="D1972" s="1006"/>
      <c r="E1972" s="900"/>
      <c r="F1972" s="800"/>
      <c r="G1972" s="1200"/>
      <c r="H1972" s="752"/>
    </row>
    <row r="1973" spans="1:8">
      <c r="A1973" s="798"/>
      <c r="B1973" s="1005" t="s">
        <v>3460</v>
      </c>
      <c r="C1973" s="1005"/>
      <c r="D1973" s="1006"/>
      <c r="E1973" s="900"/>
      <c r="F1973" s="800"/>
      <c r="G1973" s="1200"/>
      <c r="H1973" s="752"/>
    </row>
    <row r="1974" spans="1:8">
      <c r="A1974" s="798"/>
      <c r="B1974" s="1005" t="s">
        <v>3469</v>
      </c>
      <c r="C1974" s="1005"/>
      <c r="D1974" s="1006"/>
      <c r="E1974" s="900"/>
      <c r="F1974" s="800"/>
      <c r="G1974" s="1200"/>
      <c r="H1974" s="752"/>
    </row>
    <row r="1975" spans="1:8">
      <c r="A1975" s="798"/>
      <c r="B1975" s="1005" t="s">
        <v>3470</v>
      </c>
      <c r="C1975" s="1005"/>
      <c r="D1975" s="1006"/>
      <c r="E1975" s="900"/>
      <c r="F1975" s="800"/>
      <c r="G1975" s="1200"/>
      <c r="H1975" s="752"/>
    </row>
    <row r="1976" spans="1:8">
      <c r="A1976" s="798"/>
      <c r="B1976" s="1005" t="s">
        <v>3471</v>
      </c>
      <c r="C1976" s="1005"/>
      <c r="D1976" s="1006"/>
      <c r="E1976" s="900"/>
      <c r="F1976" s="800"/>
      <c r="G1976" s="1200"/>
      <c r="H1976" s="752"/>
    </row>
    <row r="1977" spans="1:8">
      <c r="A1977" s="798"/>
      <c r="B1977" s="1005" t="s">
        <v>3472</v>
      </c>
      <c r="C1977" s="1005"/>
      <c r="D1977" s="1006"/>
      <c r="E1977" s="900"/>
      <c r="F1977" s="800"/>
      <c r="G1977" s="1200"/>
      <c r="H1977" s="752"/>
    </row>
    <row r="1978" spans="1:8">
      <c r="A1978" s="798"/>
      <c r="B1978" s="1005" t="s">
        <v>3473</v>
      </c>
      <c r="C1978" s="1005"/>
      <c r="D1978" s="1006"/>
      <c r="E1978" s="900"/>
      <c r="F1978" s="800"/>
      <c r="G1978" s="1200"/>
      <c r="H1978" s="752"/>
    </row>
    <row r="1979" spans="1:8">
      <c r="A1979" s="798"/>
      <c r="B1979" s="1005" t="s">
        <v>3474</v>
      </c>
      <c r="C1979" s="1005"/>
      <c r="D1979" s="1006"/>
      <c r="E1979" s="900"/>
      <c r="F1979" s="800"/>
      <c r="G1979" s="1200"/>
      <c r="H1979" s="752"/>
    </row>
    <row r="1980" spans="1:8">
      <c r="A1980" s="798"/>
      <c r="B1980" s="1005" t="s">
        <v>3475</v>
      </c>
      <c r="C1980" s="1005"/>
      <c r="D1980" s="1006"/>
      <c r="E1980" s="900"/>
      <c r="F1980" s="800"/>
      <c r="G1980" s="1200"/>
      <c r="H1980" s="752"/>
    </row>
    <row r="1981" spans="1:8">
      <c r="A1981" s="798"/>
      <c r="B1981" s="1005" t="s">
        <v>3476</v>
      </c>
      <c r="C1981" s="1005"/>
      <c r="D1981" s="1092"/>
      <c r="E1981" s="758"/>
      <c r="F1981" s="800"/>
      <c r="G1981" s="1200"/>
      <c r="H1981" s="752"/>
    </row>
    <row r="1982" spans="1:8">
      <c r="A1982" s="798"/>
      <c r="B1982" s="844" t="s">
        <v>5103</v>
      </c>
      <c r="C1982" s="844"/>
      <c r="D1982" s="1092"/>
      <c r="E1982" s="758"/>
      <c r="F1982" s="800"/>
      <c r="G1982" s="1200"/>
      <c r="H1982" s="752"/>
    </row>
    <row r="1983" spans="1:8">
      <c r="A1983" s="798"/>
      <c r="B1983" s="914" t="s">
        <v>5104</v>
      </c>
      <c r="C1983" s="914"/>
      <c r="D1983" s="1006" t="s">
        <v>302</v>
      </c>
      <c r="E1983" s="900">
        <v>1</v>
      </c>
      <c r="F1983" s="800"/>
      <c r="G1983" s="1200">
        <f>E1983*F1983</f>
        <v>0</v>
      </c>
      <c r="H1983" s="752"/>
    </row>
    <row r="1984" spans="1:8">
      <c r="A1984" s="798"/>
      <c r="B1984" s="812" t="s">
        <v>3115</v>
      </c>
      <c r="C1984" s="812"/>
      <c r="D1984" s="1092"/>
      <c r="E1984" s="758"/>
      <c r="F1984" s="800"/>
      <c r="G1984" s="1200"/>
      <c r="H1984" s="752"/>
    </row>
    <row r="1985" spans="1:8">
      <c r="A1985" s="798"/>
      <c r="B1985" s="914" t="s">
        <v>3477</v>
      </c>
      <c r="C1985" s="914"/>
      <c r="D1985" s="1092"/>
      <c r="E1985" s="758"/>
      <c r="F1985" s="800"/>
      <c r="G1985" s="1200"/>
      <c r="H1985" s="752"/>
    </row>
    <row r="1986" spans="1:8">
      <c r="A1986" s="798"/>
      <c r="B1986" s="914" t="s">
        <v>3478</v>
      </c>
      <c r="C1986" s="914"/>
      <c r="D1986" s="1092"/>
      <c r="E1986" s="758"/>
      <c r="F1986" s="800"/>
      <c r="G1986" s="1200"/>
      <c r="H1986" s="752"/>
    </row>
    <row r="1987" spans="1:8">
      <c r="A1987" s="798"/>
      <c r="B1987" s="752"/>
      <c r="C1987" s="752"/>
      <c r="D1987" s="1092"/>
      <c r="E1987" s="758"/>
      <c r="F1987" s="800"/>
      <c r="G1987" s="1200"/>
      <c r="H1987" s="752"/>
    </row>
    <row r="1988" spans="1:8">
      <c r="A1988" s="798"/>
      <c r="B1988" s="752"/>
      <c r="C1988" s="752"/>
      <c r="D1988" s="1092"/>
      <c r="E1988" s="758"/>
      <c r="F1988" s="800"/>
      <c r="G1988" s="1200"/>
      <c r="H1988" s="752"/>
    </row>
    <row r="1989" spans="1:8" ht="76.5">
      <c r="A1989" s="798" t="s">
        <v>301</v>
      </c>
      <c r="B1989" s="927" t="s">
        <v>5078</v>
      </c>
      <c r="C1989" s="927"/>
      <c r="D1989" s="1104" t="s">
        <v>760</v>
      </c>
      <c r="E1989" s="800">
        <v>1</v>
      </c>
      <c r="F1989" s="800"/>
      <c r="G1989" s="1200">
        <f>E1989*F1989</f>
        <v>0</v>
      </c>
      <c r="H1989" s="752"/>
    </row>
    <row r="1990" spans="1:8">
      <c r="A1990" s="798"/>
      <c r="B1990" s="927"/>
      <c r="C1990" s="927"/>
      <c r="D1990" s="1104"/>
      <c r="E1990" s="800"/>
      <c r="F1990" s="800"/>
      <c r="G1990" s="1200"/>
      <c r="H1990" s="752"/>
    </row>
    <row r="1991" spans="1:8">
      <c r="A1991" s="798"/>
      <c r="B1991" s="920"/>
      <c r="C1991" s="920"/>
      <c r="D1991" s="1092"/>
      <c r="E1991" s="758"/>
      <c r="F1991" s="800"/>
      <c r="G1991" s="1200"/>
      <c r="H1991" s="752"/>
    </row>
    <row r="1992" spans="1:8" ht="51">
      <c r="A1992" s="798" t="s">
        <v>305</v>
      </c>
      <c r="B1992" s="913" t="s">
        <v>5026</v>
      </c>
      <c r="C1992" s="913"/>
      <c r="D1992" s="1104"/>
      <c r="E1992" s="800"/>
      <c r="F1992" s="800"/>
      <c r="G1992" s="1200"/>
      <c r="H1992" s="752"/>
    </row>
    <row r="1993" spans="1:8">
      <c r="A1993" s="798"/>
      <c r="B1993" s="844" t="s">
        <v>4949</v>
      </c>
      <c r="C1993" s="844"/>
      <c r="D1993" s="1106"/>
      <c r="E1993" s="800"/>
      <c r="F1993" s="800"/>
      <c r="G1993" s="1200"/>
      <c r="H1993" s="752"/>
    </row>
    <row r="1994" spans="1:8">
      <c r="A1994" s="798"/>
      <c r="B1994" s="914" t="s">
        <v>5028</v>
      </c>
      <c r="C1994" s="914"/>
      <c r="D1994" s="1106" t="s">
        <v>302</v>
      </c>
      <c r="E1994" s="800">
        <v>9</v>
      </c>
      <c r="F1994" s="800"/>
      <c r="G1994" s="1200">
        <f>E1994*F1994</f>
        <v>0</v>
      </c>
      <c r="H1994" s="752"/>
    </row>
    <row r="1995" spans="1:8">
      <c r="A1995" s="798"/>
      <c r="B1995" s="812" t="s">
        <v>3115</v>
      </c>
      <c r="C1995" s="812"/>
      <c r="D1995" s="1104"/>
      <c r="E1995" s="800"/>
      <c r="F1995" s="800"/>
      <c r="G1995" s="1200"/>
      <c r="H1995" s="752"/>
    </row>
    <row r="1996" spans="1:8">
      <c r="A1996" s="798"/>
      <c r="B1996" s="813"/>
      <c r="C1996" s="813"/>
      <c r="D1996" s="1104"/>
      <c r="E1996" s="800"/>
      <c r="F1996" s="800"/>
      <c r="G1996" s="1200"/>
      <c r="H1996" s="752"/>
    </row>
    <row r="1997" spans="1:8">
      <c r="A1997" s="798"/>
      <c r="B1997" s="920"/>
      <c r="C1997" s="920"/>
      <c r="D1997" s="1092"/>
      <c r="E1997" s="758"/>
      <c r="F1997" s="800"/>
      <c r="G1997" s="1200"/>
      <c r="H1997" s="752"/>
    </row>
    <row r="1998" spans="1:8" ht="63.75">
      <c r="A1998" s="798" t="s">
        <v>1501</v>
      </c>
      <c r="B1998" s="1007" t="s">
        <v>5105</v>
      </c>
      <c r="C1998" s="1007"/>
      <c r="D1998" s="1104"/>
      <c r="E1998" s="758"/>
      <c r="F1998" s="800"/>
      <c r="G1998" s="1200"/>
      <c r="H1998" s="752"/>
    </row>
    <row r="1999" spans="1:8">
      <c r="A1999" s="798"/>
      <c r="B1999" s="844" t="s">
        <v>4949</v>
      </c>
      <c r="C1999" s="844"/>
      <c r="D1999" s="1106"/>
      <c r="E1999" s="758"/>
      <c r="F1999" s="800"/>
      <c r="G1999" s="1200"/>
      <c r="H1999" s="752"/>
    </row>
    <row r="2000" spans="1:8">
      <c r="A2000" s="798"/>
      <c r="B2000" s="845" t="s">
        <v>5106</v>
      </c>
      <c r="C2000" s="845"/>
      <c r="D2000" s="1106" t="s">
        <v>302</v>
      </c>
      <c r="E2000" s="800">
        <v>6</v>
      </c>
      <c r="F2000" s="800"/>
      <c r="G2000" s="1200">
        <f>E2000*F2000</f>
        <v>0</v>
      </c>
      <c r="H2000" s="752"/>
    </row>
    <row r="2001" spans="1:8">
      <c r="A2001" s="798"/>
      <c r="B2001" s="812" t="s">
        <v>3115</v>
      </c>
      <c r="C2001" s="812"/>
      <c r="D2001" s="1106"/>
      <c r="E2001" s="758"/>
      <c r="F2001" s="800"/>
      <c r="G2001" s="1200"/>
      <c r="H2001" s="752"/>
    </row>
    <row r="2002" spans="1:8">
      <c r="A2002" s="798"/>
      <c r="B2002" s="813"/>
      <c r="C2002" s="813"/>
      <c r="D2002" s="1106"/>
      <c r="E2002" s="758"/>
      <c r="F2002" s="800"/>
      <c r="G2002" s="1200"/>
      <c r="H2002" s="752"/>
    </row>
    <row r="2003" spans="1:8">
      <c r="A2003" s="798"/>
      <c r="B2003" s="920"/>
      <c r="C2003" s="920"/>
      <c r="D2003" s="1092"/>
      <c r="E2003" s="758"/>
      <c r="F2003" s="800"/>
      <c r="G2003" s="1200"/>
      <c r="H2003" s="752"/>
    </row>
    <row r="2004" spans="1:8" ht="89.25">
      <c r="A2004" s="798" t="s">
        <v>1502</v>
      </c>
      <c r="B2004" s="913" t="s">
        <v>5107</v>
      </c>
      <c r="C2004" s="913"/>
      <c r="D2004" s="1092"/>
      <c r="E2004" s="758"/>
      <c r="F2004" s="800"/>
      <c r="G2004" s="1200"/>
      <c r="H2004" s="752"/>
    </row>
    <row r="2005" spans="1:8">
      <c r="A2005" s="798"/>
      <c r="B2005" s="844" t="s">
        <v>4949</v>
      </c>
      <c r="C2005" s="844"/>
      <c r="D2005" s="1092"/>
      <c r="E2005" s="758"/>
      <c r="F2005" s="800"/>
      <c r="G2005" s="1200"/>
      <c r="H2005" s="752"/>
    </row>
    <row r="2006" spans="1:8">
      <c r="A2006" s="798"/>
      <c r="B2006" s="1008" t="s">
        <v>3479</v>
      </c>
      <c r="C2006" s="1008"/>
      <c r="D2006" s="1095" t="s">
        <v>302</v>
      </c>
      <c r="E2006" s="800">
        <v>6</v>
      </c>
      <c r="F2006" s="800"/>
      <c r="G2006" s="1200">
        <f>E2006*F2006</f>
        <v>0</v>
      </c>
      <c r="H2006" s="752"/>
    </row>
    <row r="2007" spans="1:8">
      <c r="A2007" s="798"/>
      <c r="B2007" s="812" t="s">
        <v>3115</v>
      </c>
      <c r="C2007" s="812"/>
      <c r="D2007" s="1092"/>
      <c r="E2007" s="758"/>
      <c r="F2007" s="800"/>
      <c r="G2007" s="1200"/>
      <c r="H2007" s="752"/>
    </row>
    <row r="2008" spans="1:8">
      <c r="A2008" s="798"/>
      <c r="B2008" s="813"/>
      <c r="C2008" s="813"/>
      <c r="D2008" s="1092"/>
      <c r="E2008" s="758"/>
      <c r="F2008" s="800"/>
      <c r="G2008" s="1200"/>
      <c r="H2008" s="752"/>
    </row>
    <row r="2009" spans="1:8">
      <c r="A2009" s="798"/>
      <c r="B2009" s="920"/>
      <c r="C2009" s="920"/>
      <c r="D2009" s="1092"/>
      <c r="E2009" s="758"/>
      <c r="F2009" s="800"/>
      <c r="G2009" s="1200"/>
      <c r="H2009" s="752"/>
    </row>
    <row r="2010" spans="1:8" ht="102">
      <c r="A2010" s="798" t="s">
        <v>1506</v>
      </c>
      <c r="B2010" s="879" t="s">
        <v>5108</v>
      </c>
      <c r="C2010" s="879"/>
      <c r="D2010" s="1092"/>
      <c r="E2010" s="758"/>
      <c r="F2010" s="800"/>
      <c r="G2010" s="1200"/>
      <c r="H2010" s="752"/>
    </row>
    <row r="2011" spans="1:8" ht="25.5">
      <c r="A2011" s="798"/>
      <c r="B2011" s="1009" t="s">
        <v>3480</v>
      </c>
      <c r="C2011" s="1009"/>
      <c r="D2011" s="1092"/>
      <c r="E2011" s="758"/>
      <c r="F2011" s="800"/>
      <c r="G2011" s="1200"/>
      <c r="H2011" s="752"/>
    </row>
    <row r="2012" spans="1:8">
      <c r="A2012" s="798"/>
      <c r="B2012" s="753" t="s">
        <v>5109</v>
      </c>
      <c r="E2012" s="758"/>
      <c r="F2012" s="800"/>
      <c r="G2012" s="1200"/>
      <c r="H2012" s="752"/>
    </row>
    <row r="2013" spans="1:8">
      <c r="A2013" s="798"/>
      <c r="B2013" s="1010" t="s">
        <v>3481</v>
      </c>
      <c r="C2013" s="1010"/>
      <c r="D2013" s="1095" t="s">
        <v>302</v>
      </c>
      <c r="E2013" s="800">
        <v>2</v>
      </c>
      <c r="F2013" s="800"/>
      <c r="G2013" s="1200">
        <f>E2013*F2013</f>
        <v>0</v>
      </c>
      <c r="H2013" s="752"/>
    </row>
    <row r="2014" spans="1:8">
      <c r="A2014" s="798"/>
      <c r="B2014" s="812" t="s">
        <v>3115</v>
      </c>
      <c r="C2014" s="812"/>
      <c r="D2014" s="1092"/>
      <c r="E2014" s="758"/>
      <c r="F2014" s="800"/>
      <c r="G2014" s="1200"/>
      <c r="H2014" s="752"/>
    </row>
    <row r="2015" spans="1:8">
      <c r="A2015" s="798"/>
      <c r="B2015" s="812"/>
      <c r="C2015" s="812"/>
      <c r="D2015" s="1092"/>
      <c r="E2015" s="758"/>
      <c r="F2015" s="800"/>
      <c r="G2015" s="1200"/>
      <c r="H2015" s="752"/>
    </row>
    <row r="2016" spans="1:8">
      <c r="A2016" s="798"/>
      <c r="B2016" s="812"/>
      <c r="C2016" s="812"/>
      <c r="D2016" s="1092"/>
      <c r="E2016" s="758"/>
      <c r="F2016" s="800"/>
      <c r="G2016" s="1200"/>
      <c r="H2016" s="752"/>
    </row>
    <row r="2017" spans="1:8" ht="25.5">
      <c r="A2017" s="798" t="s">
        <v>979</v>
      </c>
      <c r="B2017" s="813" t="s">
        <v>5110</v>
      </c>
      <c r="C2017" s="813"/>
      <c r="D2017" s="1092"/>
      <c r="E2017" s="758"/>
      <c r="F2017" s="800"/>
      <c r="G2017" s="1200"/>
      <c r="H2017" s="752"/>
    </row>
    <row r="2018" spans="1:8">
      <c r="A2018" s="798"/>
      <c r="B2018" s="1011" t="s">
        <v>5111</v>
      </c>
      <c r="C2018" s="1011"/>
      <c r="D2018" s="784"/>
      <c r="E2018" s="758"/>
      <c r="F2018" s="800"/>
      <c r="G2018" s="1200"/>
      <c r="H2018" s="752"/>
    </row>
    <row r="2019" spans="1:8">
      <c r="A2019" s="798"/>
      <c r="B2019" s="1012" t="s">
        <v>3482</v>
      </c>
      <c r="C2019" s="1012"/>
      <c r="D2019" s="784" t="s">
        <v>302</v>
      </c>
      <c r="E2019" s="800">
        <v>2</v>
      </c>
      <c r="F2019" s="800"/>
      <c r="G2019" s="1200">
        <f>E2019*F2019</f>
        <v>0</v>
      </c>
      <c r="H2019" s="752"/>
    </row>
    <row r="2020" spans="1:8">
      <c r="A2020" s="798"/>
      <c r="B2020" s="812" t="s">
        <v>3115</v>
      </c>
      <c r="C2020" s="812"/>
      <c r="D2020" s="784"/>
      <c r="E2020" s="800"/>
      <c r="F2020" s="800"/>
      <c r="G2020" s="1200"/>
      <c r="H2020" s="752"/>
    </row>
    <row r="2021" spans="1:8">
      <c r="A2021" s="798"/>
      <c r="B2021" s="1013" t="s">
        <v>3483</v>
      </c>
      <c r="C2021" s="1013"/>
      <c r="D2021" s="784"/>
      <c r="E2021" s="758"/>
      <c r="F2021" s="800"/>
      <c r="G2021" s="1200"/>
      <c r="H2021" s="752"/>
    </row>
    <row r="2022" spans="1:8">
      <c r="A2022" s="798"/>
      <c r="B2022" s="929" t="s">
        <v>3061</v>
      </c>
      <c r="C2022" s="929"/>
      <c r="D2022" s="784"/>
      <c r="E2022" s="758"/>
      <c r="F2022" s="800"/>
      <c r="G2022" s="1200"/>
      <c r="H2022" s="752"/>
    </row>
    <row r="2023" spans="1:8">
      <c r="A2023" s="798"/>
      <c r="B2023" s="813"/>
      <c r="C2023" s="813"/>
      <c r="D2023" s="1092"/>
      <c r="E2023" s="758"/>
      <c r="F2023" s="800"/>
      <c r="G2023" s="1200"/>
      <c r="H2023" s="752"/>
    </row>
    <row r="2024" spans="1:8">
      <c r="A2024" s="798"/>
      <c r="B2024" s="920"/>
      <c r="C2024" s="920"/>
      <c r="D2024" s="1092"/>
      <c r="E2024" s="758"/>
      <c r="F2024" s="800"/>
      <c r="G2024" s="1200"/>
      <c r="H2024" s="752"/>
    </row>
    <row r="2025" spans="1:8" ht="38.25">
      <c r="A2025" s="798" t="s">
        <v>680</v>
      </c>
      <c r="B2025" s="1005" t="s">
        <v>5112</v>
      </c>
      <c r="C2025" s="1005"/>
      <c r="D2025" s="1092"/>
      <c r="E2025" s="758"/>
      <c r="F2025" s="800"/>
      <c r="G2025" s="1200"/>
      <c r="H2025" s="752"/>
    </row>
    <row r="2026" spans="1:8">
      <c r="A2026" s="798"/>
      <c r="B2026" s="831" t="s">
        <v>3484</v>
      </c>
      <c r="C2026" s="831"/>
      <c r="D2026" s="1104" t="s">
        <v>1028</v>
      </c>
      <c r="E2026" s="800">
        <v>1970</v>
      </c>
      <c r="F2026" s="800"/>
      <c r="G2026" s="1200">
        <f>E2026*F2026</f>
        <v>0</v>
      </c>
      <c r="H2026" s="752"/>
    </row>
    <row r="2027" spans="1:8">
      <c r="A2027" s="798"/>
      <c r="B2027" s="831"/>
      <c r="C2027" s="831"/>
      <c r="D2027" s="1104"/>
      <c r="E2027" s="800"/>
      <c r="F2027" s="800"/>
      <c r="G2027" s="1200"/>
      <c r="H2027" s="752"/>
    </row>
    <row r="2028" spans="1:8">
      <c r="A2028" s="798"/>
      <c r="B2028" s="920"/>
      <c r="C2028" s="920"/>
      <c r="D2028" s="1092"/>
      <c r="E2028" s="800"/>
      <c r="F2028" s="800"/>
      <c r="G2028" s="1200"/>
      <c r="H2028" s="752"/>
    </row>
    <row r="2029" spans="1:8" ht="25.5">
      <c r="A2029" s="798" t="s">
        <v>681</v>
      </c>
      <c r="B2029" s="913" t="s">
        <v>5113</v>
      </c>
      <c r="C2029" s="913"/>
      <c r="D2029" s="1104" t="s">
        <v>1028</v>
      </c>
      <c r="E2029" s="800">
        <v>400</v>
      </c>
      <c r="F2029" s="800"/>
      <c r="G2029" s="1200">
        <f>E2029*F2029</f>
        <v>0</v>
      </c>
      <c r="H2029" s="752"/>
    </row>
    <row r="2030" spans="1:8">
      <c r="A2030" s="798"/>
      <c r="B2030" s="913"/>
      <c r="C2030" s="913"/>
      <c r="D2030" s="1104"/>
      <c r="E2030" s="800"/>
      <c r="F2030" s="800"/>
      <c r="G2030" s="1200"/>
      <c r="H2030" s="752"/>
    </row>
    <row r="2031" spans="1:8">
      <c r="A2031" s="798"/>
      <c r="B2031" s="920"/>
      <c r="C2031" s="920"/>
      <c r="D2031" s="1092"/>
      <c r="E2031" s="758"/>
      <c r="F2031" s="800"/>
      <c r="G2031" s="1200"/>
      <c r="H2031" s="752"/>
    </row>
    <row r="2032" spans="1:8" ht="51">
      <c r="A2032" s="798" t="s">
        <v>868</v>
      </c>
      <c r="B2032" s="913" t="s">
        <v>5114</v>
      </c>
      <c r="C2032" s="913"/>
      <c r="D2032" s="1092"/>
      <c r="E2032" s="758"/>
      <c r="F2032" s="800"/>
      <c r="G2032" s="1200"/>
      <c r="H2032" s="752"/>
    </row>
    <row r="2033" spans="1:8">
      <c r="A2033" s="798"/>
      <c r="B2033" s="1014" t="s">
        <v>5115</v>
      </c>
      <c r="C2033" s="1014"/>
      <c r="D2033" s="1092"/>
      <c r="E2033" s="758"/>
      <c r="F2033" s="800"/>
      <c r="G2033" s="1200"/>
      <c r="H2033" s="752"/>
    </row>
    <row r="2034" spans="1:8">
      <c r="A2034" s="798"/>
      <c r="B2034" s="1010" t="s">
        <v>5116</v>
      </c>
      <c r="C2034" s="1010"/>
      <c r="D2034" s="1104" t="s">
        <v>1505</v>
      </c>
      <c r="E2034" s="800">
        <v>130</v>
      </c>
      <c r="F2034" s="800"/>
      <c r="G2034" s="1200">
        <f>E2034*F2034</f>
        <v>0</v>
      </c>
      <c r="H2034" s="752"/>
    </row>
    <row r="2035" spans="1:8">
      <c r="A2035" s="798"/>
      <c r="B2035" s="812" t="s">
        <v>3115</v>
      </c>
      <c r="C2035" s="812"/>
      <c r="D2035" s="1104"/>
      <c r="E2035" s="800"/>
      <c r="F2035" s="800"/>
      <c r="G2035" s="1200"/>
      <c r="H2035" s="752"/>
    </row>
    <row r="2036" spans="1:8">
      <c r="A2036" s="798"/>
      <c r="B2036" s="812"/>
      <c r="C2036" s="812"/>
      <c r="D2036" s="1104"/>
      <c r="E2036" s="800"/>
      <c r="F2036" s="800"/>
      <c r="G2036" s="1200"/>
      <c r="H2036" s="752"/>
    </row>
    <row r="2037" spans="1:8">
      <c r="A2037" s="798"/>
      <c r="B2037" s="1010"/>
      <c r="C2037" s="1010"/>
      <c r="D2037" s="1104"/>
      <c r="E2037" s="800"/>
      <c r="F2037" s="800"/>
      <c r="G2037" s="1200"/>
      <c r="H2037" s="752"/>
    </row>
    <row r="2038" spans="1:8" ht="63.75">
      <c r="A2038" s="798" t="s">
        <v>1338</v>
      </c>
      <c r="B2038" s="1015" t="s">
        <v>5117</v>
      </c>
      <c r="C2038" s="1015"/>
      <c r="D2038" s="1104" t="s">
        <v>302</v>
      </c>
      <c r="E2038" s="800">
        <v>4</v>
      </c>
      <c r="F2038" s="800"/>
      <c r="G2038" s="1200">
        <f>E2038*F2038</f>
        <v>0</v>
      </c>
      <c r="H2038" s="752"/>
    </row>
    <row r="2039" spans="1:8">
      <c r="A2039" s="798"/>
      <c r="B2039" s="812"/>
      <c r="C2039" s="812"/>
      <c r="D2039" s="1104"/>
      <c r="E2039" s="800"/>
      <c r="F2039" s="800"/>
      <c r="G2039" s="1200"/>
      <c r="H2039" s="752"/>
    </row>
    <row r="2040" spans="1:8">
      <c r="A2040" s="798"/>
      <c r="B2040" s="920"/>
      <c r="C2040" s="920"/>
      <c r="D2040" s="1092"/>
      <c r="E2040" s="758"/>
      <c r="F2040" s="800"/>
      <c r="G2040" s="1200"/>
      <c r="H2040" s="752"/>
    </row>
    <row r="2041" spans="1:8" ht="25.5">
      <c r="A2041" s="798" t="s">
        <v>885</v>
      </c>
      <c r="B2041" s="1009" t="s">
        <v>5118</v>
      </c>
      <c r="C2041" s="1009"/>
      <c r="D2041" s="1092"/>
      <c r="E2041" s="758"/>
      <c r="F2041" s="800"/>
      <c r="G2041" s="1200"/>
      <c r="H2041" s="752"/>
    </row>
    <row r="2042" spans="1:8">
      <c r="A2042" s="798"/>
      <c r="B2042" s="929" t="s">
        <v>5119</v>
      </c>
      <c r="C2042" s="929"/>
      <c r="D2042" s="1092"/>
      <c r="E2042" s="758"/>
      <c r="F2042" s="800"/>
      <c r="G2042" s="1200"/>
      <c r="H2042" s="752"/>
    </row>
    <row r="2043" spans="1:8">
      <c r="A2043" s="798"/>
      <c r="B2043" s="760" t="s">
        <v>3485</v>
      </c>
      <c r="C2043" s="760"/>
      <c r="D2043" s="1104" t="s">
        <v>302</v>
      </c>
      <c r="E2043" s="800">
        <v>3</v>
      </c>
      <c r="F2043" s="800"/>
      <c r="G2043" s="1200">
        <f>E2043*F2043</f>
        <v>0</v>
      </c>
      <c r="H2043" s="752"/>
    </row>
    <row r="2044" spans="1:8">
      <c r="A2044" s="798"/>
      <c r="B2044" s="760" t="s">
        <v>3486</v>
      </c>
      <c r="C2044" s="760"/>
      <c r="D2044" s="1104" t="s">
        <v>302</v>
      </c>
      <c r="E2044" s="800">
        <v>6</v>
      </c>
      <c r="F2044" s="800"/>
      <c r="G2044" s="1200">
        <f>E2044*F2044</f>
        <v>0</v>
      </c>
      <c r="H2044" s="752"/>
    </row>
    <row r="2045" spans="1:8">
      <c r="A2045" s="798"/>
      <c r="B2045" s="812" t="s">
        <v>3115</v>
      </c>
      <c r="C2045" s="812"/>
      <c r="D2045" s="1104"/>
      <c r="E2045" s="800"/>
      <c r="F2045" s="800"/>
      <c r="G2045" s="1200"/>
      <c r="H2045" s="752"/>
    </row>
    <row r="2046" spans="1:8">
      <c r="A2046" s="798"/>
      <c r="B2046" s="812"/>
      <c r="C2046" s="812"/>
      <c r="D2046" s="1104"/>
      <c r="E2046" s="800"/>
      <c r="F2046" s="800"/>
      <c r="G2046" s="1200"/>
      <c r="H2046" s="752"/>
    </row>
    <row r="2047" spans="1:8">
      <c r="A2047" s="798"/>
      <c r="B2047" s="812"/>
      <c r="C2047" s="812"/>
      <c r="D2047" s="1104"/>
      <c r="E2047" s="800"/>
      <c r="F2047" s="800"/>
      <c r="G2047" s="1200"/>
      <c r="H2047" s="752"/>
    </row>
    <row r="2048" spans="1:8" ht="38.25">
      <c r="A2048" s="798" t="s">
        <v>888</v>
      </c>
      <c r="B2048" s="1016" t="s">
        <v>5120</v>
      </c>
      <c r="C2048" s="1016"/>
      <c r="E2048" s="800"/>
      <c r="F2048" s="800"/>
      <c r="G2048" s="1200"/>
      <c r="H2048" s="752"/>
    </row>
    <row r="2049" spans="1:8">
      <c r="A2049" s="798"/>
      <c r="B2049" s="762" t="s">
        <v>3049</v>
      </c>
      <c r="C2049" s="762"/>
      <c r="D2049" s="1095" t="s">
        <v>1132</v>
      </c>
      <c r="E2049" s="800">
        <v>190</v>
      </c>
      <c r="F2049" s="800"/>
      <c r="G2049" s="1200">
        <f>E2049*F2049</f>
        <v>0</v>
      </c>
      <c r="H2049" s="752"/>
    </row>
    <row r="2050" spans="1:8">
      <c r="A2050" s="798"/>
      <c r="B2050" s="762"/>
      <c r="C2050" s="762"/>
      <c r="E2050" s="800"/>
      <c r="F2050" s="800"/>
      <c r="G2050" s="1200"/>
      <c r="H2050" s="752"/>
    </row>
    <row r="2051" spans="1:8">
      <c r="A2051" s="798"/>
      <c r="B2051" s="757"/>
      <c r="C2051" s="757"/>
      <c r="D2051" s="1092"/>
      <c r="E2051" s="800"/>
      <c r="F2051" s="800"/>
      <c r="G2051" s="1200"/>
      <c r="H2051" s="752"/>
    </row>
    <row r="2052" spans="1:8" ht="25.5">
      <c r="A2052" s="798" t="s">
        <v>422</v>
      </c>
      <c r="B2052" s="850" t="s">
        <v>5121</v>
      </c>
      <c r="C2052" s="850"/>
      <c r="D2052" s="785"/>
      <c r="E2052" s="800"/>
      <c r="F2052" s="800"/>
      <c r="G2052" s="1200"/>
      <c r="H2052" s="752"/>
    </row>
    <row r="2053" spans="1:8">
      <c r="A2053" s="798"/>
      <c r="B2053" s="762" t="s">
        <v>4897</v>
      </c>
      <c r="C2053" s="762"/>
      <c r="D2053" s="785"/>
      <c r="E2053" s="800"/>
      <c r="F2053" s="800"/>
      <c r="G2053" s="1200"/>
      <c r="H2053" s="752"/>
    </row>
    <row r="2054" spans="1:8">
      <c r="A2054" s="798"/>
      <c r="B2054" s="762" t="s">
        <v>3094</v>
      </c>
      <c r="C2054" s="762"/>
      <c r="D2054" s="785"/>
      <c r="E2054" s="800"/>
      <c r="F2054" s="800"/>
      <c r="G2054" s="1200"/>
      <c r="H2054" s="752"/>
    </row>
    <row r="2055" spans="1:8">
      <c r="A2055" s="798"/>
      <c r="B2055" s="762" t="s">
        <v>3487</v>
      </c>
      <c r="C2055" s="762"/>
      <c r="D2055" s="769" t="s">
        <v>1132</v>
      </c>
      <c r="E2055" s="800">
        <v>190</v>
      </c>
      <c r="F2055" s="800"/>
      <c r="G2055" s="1200">
        <f>E2055*F2055</f>
        <v>0</v>
      </c>
      <c r="H2055" s="752"/>
    </row>
    <row r="2056" spans="1:8">
      <c r="A2056" s="798"/>
      <c r="B2056" s="762"/>
      <c r="C2056" s="762"/>
      <c r="E2056" s="800"/>
      <c r="F2056" s="800"/>
      <c r="G2056" s="1200"/>
      <c r="H2056" s="752"/>
    </row>
    <row r="2057" spans="1:8">
      <c r="A2057" s="798"/>
      <c r="B2057" s="762"/>
      <c r="C2057" s="762"/>
      <c r="E2057" s="800"/>
      <c r="F2057" s="800"/>
      <c r="G2057" s="1200"/>
      <c r="H2057" s="752"/>
    </row>
    <row r="2058" spans="1:8" ht="38.25">
      <c r="A2058" s="798" t="s">
        <v>423</v>
      </c>
      <c r="B2058" s="1009" t="s">
        <v>5122</v>
      </c>
      <c r="C2058" s="1009"/>
      <c r="D2058" s="769" t="s">
        <v>1505</v>
      </c>
      <c r="E2058" s="800">
        <v>29</v>
      </c>
      <c r="F2058" s="800"/>
      <c r="G2058" s="1200">
        <f>E2058*F2058</f>
        <v>0</v>
      </c>
      <c r="H2058" s="752"/>
    </row>
    <row r="2059" spans="1:8">
      <c r="A2059" s="798"/>
      <c r="B2059" s="812"/>
      <c r="C2059" s="812"/>
      <c r="D2059" s="1104"/>
      <c r="E2059" s="800"/>
      <c r="F2059" s="800"/>
      <c r="G2059" s="1200"/>
      <c r="H2059" s="752"/>
    </row>
    <row r="2060" spans="1:8">
      <c r="A2060" s="798"/>
      <c r="B2060" s="812"/>
      <c r="C2060" s="812"/>
      <c r="D2060" s="1104"/>
      <c r="E2060" s="800"/>
      <c r="F2060" s="800"/>
      <c r="G2060" s="1200"/>
      <c r="H2060" s="752"/>
    </row>
    <row r="2061" spans="1:8" ht="25.5">
      <c r="A2061" s="798" t="s">
        <v>424</v>
      </c>
      <c r="B2061" s="879" t="s">
        <v>5123</v>
      </c>
      <c r="C2061" s="879"/>
      <c r="D2061" s="1092"/>
      <c r="E2061" s="758"/>
      <c r="F2061" s="800"/>
      <c r="G2061" s="1200"/>
      <c r="H2061" s="752"/>
    </row>
    <row r="2062" spans="1:8">
      <c r="A2062" s="798"/>
      <c r="B2062" s="880" t="s">
        <v>3488</v>
      </c>
      <c r="C2062" s="880"/>
      <c r="D2062" s="1104" t="s">
        <v>1132</v>
      </c>
      <c r="E2062" s="800">
        <v>86</v>
      </c>
      <c r="F2062" s="800"/>
      <c r="G2062" s="1200">
        <f>E2062*F2062</f>
        <v>0</v>
      </c>
      <c r="H2062" s="752"/>
    </row>
    <row r="2063" spans="1:8">
      <c r="A2063" s="798"/>
      <c r="B2063" s="880"/>
      <c r="C2063" s="880"/>
      <c r="D2063" s="1104"/>
      <c r="E2063" s="800"/>
      <c r="F2063" s="800"/>
      <c r="G2063" s="1200"/>
      <c r="H2063" s="752"/>
    </row>
    <row r="2064" spans="1:8">
      <c r="A2064" s="798"/>
      <c r="B2064" s="787"/>
      <c r="C2064" s="787"/>
      <c r="D2064" s="1104"/>
      <c r="E2064" s="758"/>
      <c r="F2064" s="800"/>
      <c r="G2064" s="1200"/>
      <c r="H2064" s="752"/>
    </row>
    <row r="2065" spans="1:8" ht="25.5">
      <c r="A2065" s="798" t="s">
        <v>1023</v>
      </c>
      <c r="B2065" s="879" t="s">
        <v>5124</v>
      </c>
      <c r="C2065" s="879"/>
      <c r="D2065" s="1104"/>
      <c r="E2065" s="758"/>
      <c r="F2065" s="800"/>
      <c r="G2065" s="1200"/>
      <c r="H2065" s="752"/>
    </row>
    <row r="2066" spans="1:8">
      <c r="A2066" s="798"/>
      <c r="B2066" s="1017" t="s">
        <v>3489</v>
      </c>
      <c r="C2066" s="1017"/>
      <c r="D2066" s="1104"/>
      <c r="E2066" s="758"/>
      <c r="F2066" s="800"/>
      <c r="G2066" s="1200"/>
      <c r="H2066" s="752"/>
    </row>
    <row r="2067" spans="1:8">
      <c r="A2067" s="798"/>
      <c r="B2067" s="1018" t="s">
        <v>5115</v>
      </c>
      <c r="C2067" s="1018"/>
      <c r="D2067" s="1104"/>
      <c r="E2067" s="758"/>
      <c r="F2067" s="800"/>
      <c r="G2067" s="1200"/>
      <c r="H2067" s="752"/>
    </row>
    <row r="2068" spans="1:8">
      <c r="A2068" s="798"/>
      <c r="B2068" s="1019" t="s">
        <v>3490</v>
      </c>
      <c r="C2068" s="1019"/>
      <c r="D2068" s="1104" t="s">
        <v>1505</v>
      </c>
      <c r="E2068" s="800">
        <v>29</v>
      </c>
      <c r="F2068" s="800"/>
      <c r="G2068" s="1200">
        <f>E2068*F2068</f>
        <v>0</v>
      </c>
      <c r="H2068" s="752"/>
    </row>
    <row r="2069" spans="1:8">
      <c r="A2069" s="798"/>
      <c r="B2069" s="812" t="s">
        <v>3115</v>
      </c>
      <c r="C2069" s="812"/>
      <c r="D2069" s="1104"/>
      <c r="E2069" s="758"/>
      <c r="F2069" s="800"/>
      <c r="G2069" s="1200"/>
      <c r="H2069" s="752"/>
    </row>
    <row r="2070" spans="1:8">
      <c r="A2070" s="798"/>
      <c r="D2070" s="1095"/>
      <c r="E2070" s="758"/>
      <c r="F2070" s="800"/>
      <c r="G2070" s="1200"/>
      <c r="H2070" s="752"/>
    </row>
    <row r="2071" spans="1:8">
      <c r="A2071" s="798"/>
      <c r="B2071" s="812"/>
      <c r="C2071" s="812"/>
      <c r="D2071" s="1104"/>
      <c r="E2071" s="758"/>
      <c r="F2071" s="800"/>
      <c r="G2071" s="1200"/>
      <c r="H2071" s="752"/>
    </row>
    <row r="2072" spans="1:8">
      <c r="A2072" s="798" t="s">
        <v>1024</v>
      </c>
      <c r="B2072" s="1017" t="s">
        <v>5125</v>
      </c>
      <c r="C2072" s="1017"/>
      <c r="D2072" s="784"/>
      <c r="E2072" s="758"/>
      <c r="F2072" s="800"/>
      <c r="G2072" s="1200"/>
      <c r="H2072" s="752"/>
    </row>
    <row r="2073" spans="1:8">
      <c r="A2073" s="798"/>
      <c r="B2073" s="929" t="s">
        <v>3491</v>
      </c>
      <c r="C2073" s="929"/>
      <c r="D2073" s="1095" t="s">
        <v>302</v>
      </c>
      <c r="E2073" s="800">
        <v>2</v>
      </c>
      <c r="F2073" s="800"/>
      <c r="G2073" s="1200">
        <f>E2073*F2073</f>
        <v>0</v>
      </c>
      <c r="H2073" s="752"/>
    </row>
    <row r="2074" spans="1:8">
      <c r="A2074" s="798"/>
      <c r="B2074" s="929" t="s">
        <v>3492</v>
      </c>
      <c r="C2074" s="929"/>
      <c r="D2074" s="1095" t="s">
        <v>302</v>
      </c>
      <c r="E2074" s="800">
        <v>4</v>
      </c>
      <c r="F2074" s="800"/>
      <c r="G2074" s="1200">
        <f>E2074*F2074</f>
        <v>0</v>
      </c>
      <c r="H2074" s="752"/>
    </row>
    <row r="2075" spans="1:8">
      <c r="A2075" s="798"/>
      <c r="B2075" s="929"/>
      <c r="C2075" s="929"/>
      <c r="D2075" s="1095"/>
      <c r="E2075" s="800"/>
      <c r="F2075" s="800"/>
      <c r="G2075" s="1200"/>
      <c r="H2075" s="752"/>
    </row>
    <row r="2076" spans="1:8">
      <c r="A2076" s="798"/>
      <c r="B2076" s="929"/>
      <c r="C2076" s="929"/>
      <c r="D2076" s="1095"/>
      <c r="E2076" s="800"/>
      <c r="F2076" s="800"/>
      <c r="G2076" s="1200"/>
      <c r="H2076" s="752"/>
    </row>
    <row r="2077" spans="1:8" ht="25.5">
      <c r="A2077" s="798" t="s">
        <v>1025</v>
      </c>
      <c r="B2077" s="1017" t="s">
        <v>5126</v>
      </c>
      <c r="C2077" s="1017"/>
      <c r="D2077" s="1095" t="s">
        <v>302</v>
      </c>
      <c r="E2077" s="800">
        <v>4</v>
      </c>
      <c r="F2077" s="800"/>
      <c r="G2077" s="1200">
        <f>E2077*F2077</f>
        <v>0</v>
      </c>
      <c r="H2077" s="752"/>
    </row>
    <row r="2078" spans="1:8">
      <c r="A2078" s="798"/>
      <c r="D2078" s="1095"/>
      <c r="E2078" s="758"/>
      <c r="F2078" s="800"/>
      <c r="G2078" s="1200"/>
      <c r="H2078" s="752"/>
    </row>
    <row r="2079" spans="1:8">
      <c r="A2079" s="798"/>
      <c r="B2079" s="757"/>
      <c r="C2079" s="757"/>
      <c r="D2079" s="1092"/>
      <c r="E2079" s="758"/>
      <c r="F2079" s="800"/>
      <c r="G2079" s="1200"/>
      <c r="H2079" s="752"/>
    </row>
    <row r="2080" spans="1:8">
      <c r="A2080" s="798" t="s">
        <v>114</v>
      </c>
      <c r="B2080" s="859" t="s">
        <v>3493</v>
      </c>
      <c r="C2080" s="859"/>
      <c r="D2080" s="1104" t="s">
        <v>302</v>
      </c>
      <c r="E2080" s="800">
        <v>1</v>
      </c>
      <c r="F2080" s="800"/>
      <c r="G2080" s="1200">
        <f>E2080*F2080</f>
        <v>0</v>
      </c>
      <c r="H2080" s="752"/>
    </row>
    <row r="2081" spans="1:8">
      <c r="A2081" s="798"/>
      <c r="B2081" s="859"/>
      <c r="C2081" s="859"/>
      <c r="D2081" s="1104"/>
      <c r="E2081" s="800"/>
      <c r="F2081" s="800"/>
      <c r="G2081" s="1200"/>
      <c r="H2081" s="752"/>
    </row>
    <row r="2082" spans="1:8">
      <c r="A2082" s="798"/>
      <c r="B2082" s="757"/>
      <c r="C2082" s="757"/>
      <c r="D2082" s="1092"/>
      <c r="E2082" s="758"/>
      <c r="F2082" s="800"/>
      <c r="G2082" s="1200"/>
      <c r="H2082" s="752"/>
    </row>
    <row r="2083" spans="1:8">
      <c r="A2083" s="798" t="s">
        <v>115</v>
      </c>
      <c r="B2083" s="854" t="s">
        <v>5127</v>
      </c>
      <c r="C2083" s="854"/>
      <c r="D2083" s="1104" t="s">
        <v>302</v>
      </c>
      <c r="E2083" s="800">
        <v>2</v>
      </c>
      <c r="F2083" s="800"/>
      <c r="G2083" s="1200">
        <f>E2083*F2083</f>
        <v>0</v>
      </c>
      <c r="H2083" s="752"/>
    </row>
    <row r="2084" spans="1:8">
      <c r="A2084" s="798"/>
      <c r="B2084" s="854"/>
      <c r="C2084" s="854"/>
      <c r="D2084" s="1104"/>
      <c r="E2084" s="800"/>
      <c r="F2084" s="800"/>
      <c r="G2084" s="1200"/>
      <c r="H2084" s="752"/>
    </row>
    <row r="2085" spans="1:8">
      <c r="A2085" s="798"/>
      <c r="B2085" s="764"/>
      <c r="C2085" s="764"/>
      <c r="D2085" s="1104"/>
      <c r="E2085" s="800"/>
      <c r="F2085" s="800"/>
      <c r="G2085" s="1200"/>
      <c r="H2085" s="752"/>
    </row>
    <row r="2086" spans="1:8" ht="25.5">
      <c r="A2086" s="798" t="s">
        <v>371</v>
      </c>
      <c r="B2086" s="1020" t="s">
        <v>5128</v>
      </c>
      <c r="C2086" s="1020"/>
      <c r="D2086" s="1104" t="s">
        <v>302</v>
      </c>
      <c r="E2086" s="800">
        <v>1</v>
      </c>
      <c r="F2086" s="800"/>
      <c r="G2086" s="1200">
        <f>E2086*F2086</f>
        <v>0</v>
      </c>
      <c r="H2086" s="752"/>
    </row>
    <row r="2087" spans="1:8">
      <c r="A2087" s="798"/>
      <c r="B2087" s="1020"/>
      <c r="C2087" s="1020"/>
      <c r="D2087" s="1104"/>
      <c r="E2087" s="800"/>
      <c r="F2087" s="800"/>
      <c r="G2087" s="1200"/>
      <c r="H2087" s="752"/>
    </row>
    <row r="2088" spans="1:8">
      <c r="A2088" s="798"/>
      <c r="B2088" s="1020"/>
      <c r="C2088" s="1020"/>
      <c r="D2088" s="1104"/>
      <c r="E2088" s="800"/>
      <c r="F2088" s="800"/>
      <c r="G2088" s="1200"/>
      <c r="H2088" s="752"/>
    </row>
    <row r="2089" spans="1:8">
      <c r="A2089" s="798" t="s">
        <v>374</v>
      </c>
      <c r="B2089" s="858" t="s">
        <v>4974</v>
      </c>
      <c r="C2089" s="858"/>
      <c r="D2089" s="1104" t="s">
        <v>760</v>
      </c>
      <c r="E2089" s="800">
        <v>1</v>
      </c>
      <c r="F2089" s="800"/>
      <c r="G2089" s="1200">
        <f>E2089*F2089</f>
        <v>0</v>
      </c>
      <c r="H2089" s="752"/>
    </row>
    <row r="2090" spans="1:8">
      <c r="A2090" s="798"/>
      <c r="B2090" s="858"/>
      <c r="C2090" s="858"/>
      <c r="D2090" s="1104"/>
      <c r="E2090" s="800"/>
      <c r="F2090" s="800"/>
      <c r="G2090" s="1200"/>
      <c r="H2090" s="752"/>
    </row>
    <row r="2091" spans="1:8">
      <c r="A2091" s="798"/>
      <c r="B2091" s="920"/>
      <c r="C2091" s="920"/>
      <c r="D2091" s="1104"/>
      <c r="E2091" s="800"/>
      <c r="F2091" s="800"/>
      <c r="G2091" s="1200"/>
      <c r="H2091" s="752"/>
    </row>
    <row r="2092" spans="1:8">
      <c r="A2092" s="798" t="s">
        <v>183</v>
      </c>
      <c r="B2092" s="753" t="s">
        <v>5129</v>
      </c>
      <c r="D2092" s="1104" t="s">
        <v>302</v>
      </c>
      <c r="E2092" s="800">
        <v>1</v>
      </c>
      <c r="F2092" s="800"/>
      <c r="G2092" s="1200">
        <f>E2092*F2092</f>
        <v>0</v>
      </c>
      <c r="H2092" s="752"/>
    </row>
    <row r="2093" spans="1:8">
      <c r="A2093" s="790"/>
      <c r="B2093" s="791"/>
      <c r="C2093" s="791"/>
      <c r="D2093" s="785"/>
      <c r="E2093" s="864"/>
      <c r="F2093" s="900"/>
      <c r="G2093" s="1203"/>
      <c r="H2093" s="901"/>
    </row>
    <row r="2094" spans="1:8">
      <c r="A2094" s="793"/>
      <c r="B2094" s="794"/>
      <c r="C2094" s="794"/>
      <c r="D2094" s="1099"/>
      <c r="E2094" s="866"/>
      <c r="F2094" s="866"/>
      <c r="G2094" s="1198"/>
      <c r="H2094" s="752"/>
    </row>
    <row r="2095" spans="1:8">
      <c r="A2095" s="796"/>
      <c r="B2095" s="1021" t="s">
        <v>564</v>
      </c>
      <c r="C2095" s="1021"/>
      <c r="D2095" s="1112"/>
      <c r="E2095" s="1101"/>
      <c r="F2095" s="976"/>
      <c r="G2095" s="1212">
        <f>SUM(G1876:G2094)</f>
        <v>0</v>
      </c>
      <c r="H2095" s="752"/>
    </row>
    <row r="2096" spans="1:8">
      <c r="A2096" s="798"/>
      <c r="B2096" s="959"/>
      <c r="C2096" s="959"/>
      <c r="D2096" s="1104"/>
      <c r="E2096" s="800"/>
      <c r="F2096" s="800"/>
      <c r="G2096" s="1200"/>
      <c r="H2096" s="752"/>
    </row>
    <row r="2097" spans="1:8">
      <c r="A2097" s="1362" t="s">
        <v>3494</v>
      </c>
      <c r="B2097" s="1362"/>
      <c r="C2097" s="1362"/>
      <c r="D2097" s="1362"/>
      <c r="E2097" s="1362"/>
      <c r="F2097" s="1362"/>
      <c r="G2097" s="1362"/>
      <c r="H2097" s="752"/>
    </row>
    <row r="2098" spans="1:8">
      <c r="A2098" s="756"/>
      <c r="B2098" s="757"/>
      <c r="C2098" s="757"/>
      <c r="D2098" s="1092"/>
      <c r="E2098" s="799"/>
      <c r="F2098" s="799"/>
      <c r="G2098" s="1193"/>
      <c r="H2098" s="752"/>
    </row>
    <row r="2099" spans="1:8">
      <c r="A2099" s="759" t="s">
        <v>287</v>
      </c>
      <c r="B2099" s="766" t="s">
        <v>5130</v>
      </c>
      <c r="C2099" s="766"/>
      <c r="D2099" s="1092"/>
      <c r="E2099" s="799"/>
      <c r="F2099" s="799"/>
      <c r="G2099" s="1193"/>
      <c r="H2099" s="752"/>
    </row>
    <row r="2100" spans="1:8">
      <c r="A2100" s="759"/>
      <c r="B2100" s="766" t="s">
        <v>3495</v>
      </c>
      <c r="C2100" s="766"/>
      <c r="D2100" s="1092"/>
      <c r="E2100" s="799"/>
      <c r="F2100" s="799"/>
      <c r="G2100" s="1193"/>
      <c r="H2100" s="752"/>
    </row>
    <row r="2101" spans="1:8">
      <c r="A2101" s="756"/>
      <c r="B2101" s="766" t="s">
        <v>3496</v>
      </c>
      <c r="C2101" s="766"/>
      <c r="D2101" s="1092"/>
      <c r="E2101" s="799"/>
      <c r="F2101" s="799"/>
      <c r="G2101" s="1193"/>
      <c r="H2101" s="752"/>
    </row>
    <row r="2102" spans="1:8">
      <c r="A2102" s="756"/>
      <c r="B2102" s="779" t="s">
        <v>3497</v>
      </c>
      <c r="C2102" s="779"/>
      <c r="D2102" s="1092"/>
      <c r="E2102" s="799"/>
      <c r="F2102" s="799"/>
      <c r="G2102" s="1193"/>
      <c r="H2102" s="752"/>
    </row>
    <row r="2103" spans="1:8">
      <c r="A2103" s="756"/>
      <c r="B2103" s="779" t="s">
        <v>3498</v>
      </c>
      <c r="C2103" s="779"/>
      <c r="D2103" s="1092"/>
      <c r="E2103" s="799"/>
      <c r="F2103" s="799"/>
      <c r="G2103" s="1193"/>
      <c r="H2103" s="752"/>
    </row>
    <row r="2104" spans="1:8">
      <c r="A2104" s="756"/>
      <c r="B2104" s="779" t="s">
        <v>3499</v>
      </c>
      <c r="C2104" s="779"/>
      <c r="D2104" s="1092"/>
      <c r="E2104" s="799"/>
      <c r="F2104" s="799"/>
      <c r="G2104" s="1193"/>
      <c r="H2104" s="752"/>
    </row>
    <row r="2105" spans="1:8">
      <c r="A2105" s="756"/>
      <c r="B2105" s="779" t="s">
        <v>3500</v>
      </c>
      <c r="C2105" s="779"/>
      <c r="D2105" s="1092"/>
      <c r="E2105" s="799"/>
      <c r="F2105" s="799"/>
      <c r="G2105" s="1193"/>
      <c r="H2105" s="752"/>
    </row>
    <row r="2106" spans="1:8">
      <c r="A2106" s="756"/>
      <c r="B2106" s="779" t="s">
        <v>3501</v>
      </c>
      <c r="C2106" s="779"/>
      <c r="D2106" s="1092"/>
      <c r="E2106" s="799"/>
      <c r="F2106" s="799"/>
      <c r="G2106" s="1193"/>
      <c r="H2106" s="752"/>
    </row>
    <row r="2107" spans="1:8">
      <c r="A2107" s="756"/>
      <c r="B2107" s="779" t="s">
        <v>3502</v>
      </c>
      <c r="C2107" s="779"/>
      <c r="D2107" s="1092"/>
      <c r="E2107" s="799"/>
      <c r="F2107" s="799"/>
      <c r="G2107" s="1193"/>
      <c r="H2107" s="752"/>
    </row>
    <row r="2108" spans="1:8">
      <c r="A2108" s="756"/>
      <c r="B2108" s="779" t="s">
        <v>3503</v>
      </c>
      <c r="C2108" s="779"/>
      <c r="D2108" s="1092"/>
      <c r="E2108" s="799"/>
      <c r="F2108" s="799"/>
      <c r="G2108" s="1193"/>
      <c r="H2108" s="752"/>
    </row>
    <row r="2109" spans="1:8">
      <c r="A2109" s="756"/>
      <c r="B2109" s="779" t="s">
        <v>3504</v>
      </c>
      <c r="C2109" s="779"/>
      <c r="D2109" s="1092"/>
      <c r="E2109" s="799"/>
      <c r="F2109" s="799"/>
      <c r="G2109" s="1193"/>
      <c r="H2109" s="752"/>
    </row>
    <row r="2110" spans="1:8" ht="38.25">
      <c r="A2110" s="756"/>
      <c r="B2110" s="779" t="s">
        <v>3505</v>
      </c>
      <c r="C2110" s="779"/>
      <c r="D2110" s="1092"/>
      <c r="E2110" s="799"/>
      <c r="F2110" s="799"/>
      <c r="G2110" s="1193"/>
      <c r="H2110" s="752"/>
    </row>
    <row r="2111" spans="1:8">
      <c r="A2111" s="756"/>
      <c r="B2111" s="779" t="s">
        <v>3506</v>
      </c>
      <c r="C2111" s="779"/>
      <c r="D2111" s="1092"/>
      <c r="E2111" s="799"/>
      <c r="F2111" s="799"/>
      <c r="G2111" s="1193"/>
      <c r="H2111" s="752"/>
    </row>
    <row r="2112" spans="1:8" ht="76.5">
      <c r="A2112" s="756"/>
      <c r="B2112" s="779" t="s">
        <v>3507</v>
      </c>
      <c r="C2112" s="779"/>
      <c r="D2112" s="1092"/>
      <c r="E2112" s="799"/>
      <c r="F2112" s="799"/>
      <c r="G2112" s="1193"/>
      <c r="H2112" s="752"/>
    </row>
    <row r="2113" spans="1:8" ht="38.25">
      <c r="A2113" s="756"/>
      <c r="B2113" s="779" t="s">
        <v>3508</v>
      </c>
      <c r="C2113" s="779"/>
      <c r="D2113" s="1092"/>
      <c r="E2113" s="799"/>
      <c r="F2113" s="799"/>
      <c r="G2113" s="1193"/>
      <c r="H2113" s="752"/>
    </row>
    <row r="2114" spans="1:8" ht="38.25">
      <c r="A2114" s="756"/>
      <c r="B2114" s="779" t="s">
        <v>3509</v>
      </c>
      <c r="C2114" s="779"/>
      <c r="D2114" s="1092"/>
      <c r="E2114" s="799"/>
      <c r="F2114" s="799"/>
      <c r="G2114" s="1193"/>
      <c r="H2114" s="752"/>
    </row>
    <row r="2115" spans="1:8" ht="51">
      <c r="A2115" s="756"/>
      <c r="B2115" s="779" t="s">
        <v>3510</v>
      </c>
      <c r="C2115" s="779"/>
      <c r="D2115" s="1092"/>
      <c r="E2115" s="799"/>
      <c r="F2115" s="799"/>
      <c r="G2115" s="1193"/>
      <c r="H2115" s="752"/>
    </row>
    <row r="2116" spans="1:8" ht="76.5">
      <c r="A2116" s="756"/>
      <c r="B2116" s="779" t="s">
        <v>3511</v>
      </c>
      <c r="C2116" s="779"/>
      <c r="D2116" s="1092"/>
      <c r="E2116" s="799"/>
      <c r="F2116" s="799"/>
      <c r="G2116" s="1193"/>
      <c r="H2116" s="752"/>
    </row>
    <row r="2117" spans="1:8">
      <c r="A2117" s="756"/>
      <c r="B2117" s="779" t="s">
        <v>3512</v>
      </c>
      <c r="C2117" s="779"/>
      <c r="D2117" s="1092"/>
      <c r="E2117" s="799"/>
      <c r="F2117" s="799"/>
      <c r="G2117" s="1193"/>
      <c r="H2117" s="752"/>
    </row>
    <row r="2118" spans="1:8" ht="63.75">
      <c r="A2118" s="756"/>
      <c r="B2118" s="779" t="s">
        <v>3513</v>
      </c>
      <c r="C2118" s="779"/>
      <c r="D2118" s="1092"/>
      <c r="E2118" s="799"/>
      <c r="F2118" s="799"/>
      <c r="G2118" s="1193"/>
      <c r="H2118" s="752"/>
    </row>
    <row r="2119" spans="1:8">
      <c r="A2119" s="756"/>
      <c r="B2119" s="766" t="s">
        <v>3514</v>
      </c>
      <c r="C2119" s="766"/>
      <c r="D2119" s="1092"/>
      <c r="E2119" s="799"/>
      <c r="F2119" s="799"/>
      <c r="G2119" s="1193"/>
      <c r="H2119" s="752"/>
    </row>
    <row r="2120" spans="1:8">
      <c r="A2120" s="756"/>
      <c r="B2120" s="766" t="s">
        <v>5131</v>
      </c>
      <c r="C2120" s="766"/>
      <c r="D2120" s="1092"/>
      <c r="E2120" s="799"/>
      <c r="F2120" s="799"/>
      <c r="G2120" s="1193"/>
      <c r="H2120" s="752"/>
    </row>
    <row r="2121" spans="1:8" ht="25.5">
      <c r="A2121" s="756"/>
      <c r="B2121" s="780" t="s">
        <v>3515</v>
      </c>
      <c r="C2121" s="780"/>
      <c r="D2121" s="1095" t="s">
        <v>302</v>
      </c>
      <c r="E2121" s="799">
        <v>2</v>
      </c>
      <c r="F2121" s="799"/>
      <c r="G2121" s="1193">
        <f>E2121*F2121</f>
        <v>0</v>
      </c>
      <c r="H2121" s="752"/>
    </row>
    <row r="2122" spans="1:8">
      <c r="A2122" s="756"/>
      <c r="B2122" s="1022" t="s">
        <v>3516</v>
      </c>
      <c r="C2122" s="1022"/>
      <c r="D2122" s="1095" t="s">
        <v>302</v>
      </c>
      <c r="E2122" s="799">
        <v>2</v>
      </c>
      <c r="F2122" s="799"/>
      <c r="G2122" s="1193">
        <f>E2122*F2122</f>
        <v>0</v>
      </c>
      <c r="H2122" s="752"/>
    </row>
    <row r="2123" spans="1:8">
      <c r="A2123" s="756"/>
      <c r="B2123" s="1023" t="s">
        <v>3517</v>
      </c>
      <c r="C2123" s="1023"/>
      <c r="D2123" s="1095" t="s">
        <v>302</v>
      </c>
      <c r="E2123" s="799">
        <v>2</v>
      </c>
      <c r="F2123" s="799"/>
      <c r="G2123" s="1193">
        <f>E2123*F2123</f>
        <v>0</v>
      </c>
      <c r="H2123" s="752"/>
    </row>
    <row r="2124" spans="1:8" ht="25.5">
      <c r="A2124" s="756"/>
      <c r="B2124" s="842" t="s">
        <v>3518</v>
      </c>
      <c r="C2124" s="842"/>
      <c r="D2124" s="1095" t="s">
        <v>302</v>
      </c>
      <c r="E2124" s="799">
        <v>2</v>
      </c>
      <c r="F2124" s="799"/>
      <c r="G2124" s="1193">
        <f>E2124*F2124</f>
        <v>0</v>
      </c>
      <c r="H2124" s="752"/>
    </row>
    <row r="2125" spans="1:8">
      <c r="A2125" s="756"/>
      <c r="B2125" s="780" t="s">
        <v>3519</v>
      </c>
      <c r="C2125" s="780"/>
      <c r="D2125" s="1092"/>
      <c r="E2125" s="799"/>
      <c r="F2125" s="799"/>
      <c r="G2125" s="1193"/>
      <c r="H2125" s="752"/>
    </row>
    <row r="2126" spans="1:8">
      <c r="A2126" s="756"/>
      <c r="B2126" s="779" t="s">
        <v>3520</v>
      </c>
      <c r="C2126" s="779"/>
      <c r="D2126" s="1092"/>
      <c r="E2126" s="799"/>
      <c r="F2126" s="799"/>
      <c r="G2126" s="1193"/>
      <c r="H2126" s="752"/>
    </row>
    <row r="2127" spans="1:8">
      <c r="A2127" s="756"/>
      <c r="B2127" s="779" t="s">
        <v>3521</v>
      </c>
      <c r="C2127" s="779"/>
      <c r="D2127" s="1092"/>
      <c r="E2127" s="799"/>
      <c r="F2127" s="799"/>
      <c r="G2127" s="1193"/>
      <c r="H2127" s="752"/>
    </row>
    <row r="2128" spans="1:8" ht="25.5">
      <c r="A2128" s="756"/>
      <c r="B2128" s="779" t="s">
        <v>3522</v>
      </c>
      <c r="C2128" s="779"/>
      <c r="D2128" s="1095" t="s">
        <v>302</v>
      </c>
      <c r="E2128" s="799">
        <v>2</v>
      </c>
      <c r="F2128" s="799"/>
      <c r="G2128" s="1193">
        <f>E2128*F2128</f>
        <v>0</v>
      </c>
      <c r="H2128" s="752"/>
    </row>
    <row r="2129" spans="1:8">
      <c r="A2129" s="756"/>
      <c r="B2129" s="775" t="s">
        <v>3523</v>
      </c>
      <c r="C2129" s="775"/>
      <c r="D2129" s="1095"/>
      <c r="E2129" s="799"/>
      <c r="F2129" s="799"/>
      <c r="G2129" s="1193"/>
      <c r="H2129" s="752"/>
    </row>
    <row r="2130" spans="1:8">
      <c r="A2130" s="756"/>
      <c r="B2130" s="766" t="s">
        <v>3061</v>
      </c>
      <c r="C2130" s="766"/>
      <c r="D2130" s="1095"/>
      <c r="E2130" s="799"/>
      <c r="F2130" s="799"/>
      <c r="G2130" s="1193"/>
      <c r="H2130" s="752"/>
    </row>
    <row r="2131" spans="1:8">
      <c r="A2131" s="756"/>
      <c r="B2131" s="1024"/>
      <c r="C2131" s="1025"/>
      <c r="D2131" s="1095"/>
      <c r="E2131" s="799"/>
      <c r="F2131" s="799"/>
      <c r="G2131" s="1193"/>
      <c r="H2131" s="752"/>
    </row>
    <row r="2132" spans="1:8">
      <c r="A2132" s="756"/>
      <c r="B2132" s="1025"/>
      <c r="C2132" s="1025"/>
      <c r="D2132" s="1095"/>
      <c r="E2132" s="799"/>
      <c r="F2132" s="799"/>
      <c r="G2132" s="1193"/>
      <c r="H2132" s="752"/>
    </row>
    <row r="2133" spans="1:8">
      <c r="A2133" s="756"/>
      <c r="B2133" s="779"/>
      <c r="C2133" s="779"/>
      <c r="D2133" s="1095"/>
      <c r="E2133" s="799"/>
      <c r="F2133" s="799"/>
      <c r="G2133" s="1193"/>
      <c r="H2133" s="752"/>
    </row>
    <row r="2134" spans="1:8">
      <c r="A2134" s="759" t="s">
        <v>290</v>
      </c>
      <c r="B2134" s="766" t="s">
        <v>3524</v>
      </c>
      <c r="C2134" s="766"/>
      <c r="D2134" s="1095"/>
      <c r="E2134" s="799"/>
      <c r="F2134" s="799"/>
      <c r="G2134" s="1193"/>
      <c r="H2134" s="752"/>
    </row>
    <row r="2135" spans="1:8">
      <c r="A2135" s="759"/>
      <c r="B2135" s="766" t="s">
        <v>3525</v>
      </c>
      <c r="C2135" s="766"/>
      <c r="D2135" s="1095" t="s">
        <v>760</v>
      </c>
      <c r="E2135" s="799">
        <v>2</v>
      </c>
      <c r="F2135" s="799"/>
      <c r="G2135" s="1193">
        <f>E2135*F2135</f>
        <v>0</v>
      </c>
      <c r="H2135" s="752"/>
    </row>
    <row r="2136" spans="1:8">
      <c r="A2136" s="756"/>
      <c r="B2136" s="779"/>
      <c r="C2136" s="779"/>
      <c r="D2136" s="1095"/>
      <c r="E2136" s="799"/>
      <c r="F2136" s="799"/>
      <c r="G2136" s="1193"/>
      <c r="H2136" s="752"/>
    </row>
    <row r="2137" spans="1:8">
      <c r="A2137" s="756"/>
      <c r="B2137" s="779"/>
      <c r="C2137" s="779"/>
      <c r="D2137" s="1095"/>
      <c r="E2137" s="799"/>
      <c r="F2137" s="799"/>
      <c r="G2137" s="1193"/>
      <c r="H2137" s="752"/>
    </row>
    <row r="2138" spans="1:8">
      <c r="A2138" s="759" t="s">
        <v>300</v>
      </c>
      <c r="B2138" s="779" t="s">
        <v>3526</v>
      </c>
      <c r="C2138" s="779"/>
      <c r="D2138" s="1095"/>
      <c r="E2138" s="799"/>
      <c r="F2138" s="799"/>
      <c r="G2138" s="1193"/>
      <c r="H2138" s="752"/>
    </row>
    <row r="2139" spans="1:8">
      <c r="A2139" s="756"/>
      <c r="B2139" s="779" t="s">
        <v>3527</v>
      </c>
      <c r="C2139" s="779"/>
      <c r="D2139" s="1095"/>
      <c r="E2139" s="799"/>
      <c r="F2139" s="799"/>
      <c r="G2139" s="1193"/>
      <c r="H2139" s="752"/>
    </row>
    <row r="2140" spans="1:8">
      <c r="A2140" s="756"/>
      <c r="B2140" s="779" t="s">
        <v>3528</v>
      </c>
      <c r="C2140" s="779"/>
      <c r="D2140" s="1095" t="s">
        <v>760</v>
      </c>
      <c r="E2140" s="799">
        <v>1</v>
      </c>
      <c r="F2140" s="799"/>
      <c r="G2140" s="1193">
        <f>E2140*F2140</f>
        <v>0</v>
      </c>
      <c r="H2140" s="752"/>
    </row>
    <row r="2141" spans="1:8">
      <c r="A2141" s="756"/>
      <c r="B2141" s="779"/>
      <c r="C2141" s="779"/>
      <c r="D2141" s="1095"/>
      <c r="E2141" s="799"/>
      <c r="F2141" s="799"/>
      <c r="G2141" s="1193"/>
      <c r="H2141" s="752"/>
    </row>
    <row r="2142" spans="1:8">
      <c r="A2142" s="756"/>
      <c r="B2142" s="779"/>
      <c r="C2142" s="779"/>
      <c r="D2142" s="1095"/>
      <c r="E2142" s="799"/>
      <c r="F2142" s="799"/>
      <c r="G2142" s="1193"/>
      <c r="H2142" s="752"/>
    </row>
    <row r="2143" spans="1:8" ht="25.5">
      <c r="A2143" s="759" t="s">
        <v>301</v>
      </c>
      <c r="B2143" s="1026" t="s">
        <v>3529</v>
      </c>
      <c r="C2143" s="1026"/>
      <c r="D2143" s="1095" t="s">
        <v>760</v>
      </c>
      <c r="E2143" s="799">
        <v>1</v>
      </c>
      <c r="F2143" s="799"/>
      <c r="G2143" s="1193">
        <f>E2143*F2143</f>
        <v>0</v>
      </c>
      <c r="H2143" s="752"/>
    </row>
    <row r="2144" spans="1:8">
      <c r="A2144" s="756"/>
      <c r="B2144" s="779"/>
      <c r="C2144" s="779"/>
      <c r="D2144" s="1095"/>
      <c r="E2144" s="799"/>
      <c r="F2144" s="799"/>
      <c r="G2144" s="1193"/>
      <c r="H2144" s="752"/>
    </row>
    <row r="2145" spans="1:8">
      <c r="A2145" s="756"/>
      <c r="B2145" s="849"/>
      <c r="C2145" s="849"/>
      <c r="D2145" s="1092"/>
      <c r="E2145" s="799"/>
      <c r="F2145" s="799"/>
      <c r="G2145" s="1193"/>
      <c r="H2145" s="752"/>
    </row>
    <row r="2146" spans="1:8">
      <c r="A2146" s="759" t="s">
        <v>305</v>
      </c>
      <c r="B2146" s="766" t="s">
        <v>5132</v>
      </c>
      <c r="C2146" s="766"/>
      <c r="F2146" s="799"/>
      <c r="G2146" s="1193"/>
      <c r="H2146" s="752"/>
    </row>
    <row r="2147" spans="1:8">
      <c r="A2147" s="759"/>
      <c r="B2147" s="767" t="s">
        <v>3530</v>
      </c>
      <c r="C2147" s="767"/>
      <c r="F2147" s="799"/>
      <c r="G2147" s="1193"/>
      <c r="H2147" s="752"/>
    </row>
    <row r="2148" spans="1:8">
      <c r="A2148" s="759"/>
      <c r="B2148" s="766" t="s">
        <v>3531</v>
      </c>
      <c r="C2148" s="766"/>
      <c r="D2148" s="769" t="s">
        <v>302</v>
      </c>
      <c r="E2148" s="863">
        <v>1</v>
      </c>
      <c r="F2148" s="799"/>
      <c r="G2148" s="1193">
        <f>E2148*F2148</f>
        <v>0</v>
      </c>
      <c r="H2148" s="752"/>
    </row>
    <row r="2149" spans="1:8">
      <c r="A2149" s="759"/>
      <c r="B2149" s="767" t="s">
        <v>3532</v>
      </c>
      <c r="C2149" s="767"/>
      <c r="D2149" s="1095"/>
      <c r="E2149" s="799"/>
      <c r="F2149" s="799"/>
      <c r="G2149" s="1193"/>
      <c r="H2149" s="752"/>
    </row>
    <row r="2150" spans="1:8">
      <c r="A2150" s="759"/>
      <c r="B2150" s="782" t="s">
        <v>3533</v>
      </c>
      <c r="C2150" s="782"/>
      <c r="D2150" s="769" t="s">
        <v>302</v>
      </c>
      <c r="E2150" s="863">
        <v>1</v>
      </c>
      <c r="F2150" s="799"/>
      <c r="G2150" s="1193">
        <f t="shared" ref="G2150:G2155" si="20">E2150*F2150</f>
        <v>0</v>
      </c>
      <c r="H2150" s="752"/>
    </row>
    <row r="2151" spans="1:8">
      <c r="A2151" s="759"/>
      <c r="B2151" s="767" t="s">
        <v>3534</v>
      </c>
      <c r="C2151" s="767"/>
      <c r="D2151" s="769" t="s">
        <v>302</v>
      </c>
      <c r="E2151" s="863">
        <v>1</v>
      </c>
      <c r="F2151" s="799"/>
      <c r="G2151" s="1193">
        <f t="shared" si="20"/>
        <v>0</v>
      </c>
      <c r="H2151" s="752"/>
    </row>
    <row r="2152" spans="1:8">
      <c r="A2152" s="759"/>
      <c r="B2152" s="782" t="s">
        <v>3535</v>
      </c>
      <c r="C2152" s="782"/>
      <c r="D2152" s="769" t="s">
        <v>302</v>
      </c>
      <c r="E2152" s="863">
        <v>1</v>
      </c>
      <c r="F2152" s="799"/>
      <c r="G2152" s="1193">
        <f t="shared" si="20"/>
        <v>0</v>
      </c>
      <c r="H2152" s="752"/>
    </row>
    <row r="2153" spans="1:8">
      <c r="A2153" s="759"/>
      <c r="B2153" s="767" t="s">
        <v>3536</v>
      </c>
      <c r="C2153" s="767"/>
      <c r="D2153" s="769" t="s">
        <v>302</v>
      </c>
      <c r="E2153" s="863">
        <v>1</v>
      </c>
      <c r="F2153" s="799"/>
      <c r="G2153" s="1193">
        <f t="shared" si="20"/>
        <v>0</v>
      </c>
      <c r="H2153" s="752"/>
    </row>
    <row r="2154" spans="1:8">
      <c r="A2154" s="759"/>
      <c r="B2154" s="767" t="s">
        <v>3537</v>
      </c>
      <c r="C2154" s="767"/>
      <c r="D2154" s="769" t="s">
        <v>302</v>
      </c>
      <c r="E2154" s="863">
        <v>1</v>
      </c>
      <c r="F2154" s="799"/>
      <c r="G2154" s="1193">
        <f t="shared" si="20"/>
        <v>0</v>
      </c>
      <c r="H2154" s="752"/>
    </row>
    <row r="2155" spans="1:8">
      <c r="A2155" s="759"/>
      <c r="B2155" s="767" t="s">
        <v>3538</v>
      </c>
      <c r="C2155" s="767"/>
      <c r="D2155" s="769" t="s">
        <v>302</v>
      </c>
      <c r="E2155" s="863">
        <v>2</v>
      </c>
      <c r="F2155" s="799"/>
      <c r="G2155" s="1193">
        <f t="shared" si="20"/>
        <v>0</v>
      </c>
      <c r="H2155" s="752"/>
    </row>
    <row r="2156" spans="1:8">
      <c r="A2156" s="759"/>
      <c r="B2156" s="853"/>
      <c r="C2156" s="853"/>
      <c r="D2156" s="785"/>
      <c r="F2156" s="799"/>
      <c r="G2156" s="1193"/>
      <c r="H2156" s="752"/>
    </row>
    <row r="2157" spans="1:8">
      <c r="A2157" s="759"/>
      <c r="B2157" s="853"/>
      <c r="C2157" s="853"/>
      <c r="D2157" s="785"/>
      <c r="F2157" s="799"/>
      <c r="G2157" s="1193"/>
      <c r="H2157" s="752"/>
    </row>
    <row r="2158" spans="1:8">
      <c r="A2158" s="759" t="s">
        <v>1501</v>
      </c>
      <c r="B2158" s="766" t="s">
        <v>3539</v>
      </c>
      <c r="C2158" s="766"/>
      <c r="D2158" s="1095"/>
      <c r="E2158" s="799"/>
      <c r="F2158" s="799"/>
      <c r="G2158" s="1193"/>
      <c r="H2158" s="752"/>
    </row>
    <row r="2159" spans="1:8">
      <c r="A2159" s="759"/>
      <c r="B2159" s="766" t="s">
        <v>3540</v>
      </c>
      <c r="C2159" s="766"/>
      <c r="D2159" s="1095"/>
      <c r="E2159" s="799"/>
      <c r="F2159" s="799"/>
      <c r="G2159" s="1193"/>
      <c r="H2159" s="752"/>
    </row>
    <row r="2160" spans="1:8">
      <c r="A2160" s="759"/>
      <c r="B2160" s="766" t="s">
        <v>3541</v>
      </c>
      <c r="C2160" s="766"/>
      <c r="D2160" s="1095"/>
      <c r="E2160" s="799"/>
      <c r="F2160" s="799"/>
      <c r="G2160" s="1193"/>
      <c r="H2160" s="752"/>
    </row>
    <row r="2161" spans="1:8">
      <c r="A2161" s="759"/>
      <c r="B2161" s="766" t="s">
        <v>3542</v>
      </c>
      <c r="C2161" s="766"/>
      <c r="D2161" s="1095"/>
      <c r="E2161" s="799"/>
      <c r="F2161" s="799"/>
      <c r="G2161" s="1193"/>
      <c r="H2161" s="752"/>
    </row>
    <row r="2162" spans="1:8">
      <c r="A2162" s="759"/>
      <c r="B2162" s="766" t="s">
        <v>3061</v>
      </c>
      <c r="C2162" s="766"/>
      <c r="F2162" s="799"/>
      <c r="G2162" s="1193"/>
      <c r="H2162" s="752"/>
    </row>
    <row r="2163" spans="1:8">
      <c r="A2163" s="759"/>
      <c r="B2163" s="1024"/>
      <c r="C2163" s="1025"/>
      <c r="D2163" s="769" t="s">
        <v>302</v>
      </c>
      <c r="E2163" s="863">
        <v>1</v>
      </c>
      <c r="F2163" s="799"/>
      <c r="G2163" s="1193">
        <f>E2163*F2163</f>
        <v>0</v>
      </c>
      <c r="H2163" s="752"/>
    </row>
    <row r="2164" spans="1:8">
      <c r="A2164" s="759"/>
      <c r="B2164" s="850"/>
      <c r="C2164" s="850"/>
      <c r="F2164" s="799"/>
      <c r="G2164" s="1193"/>
      <c r="H2164" s="752"/>
    </row>
    <row r="2165" spans="1:8">
      <c r="A2165" s="759"/>
      <c r="B2165" s="1027"/>
      <c r="C2165" s="1027"/>
      <c r="D2165" s="785"/>
      <c r="F2165" s="799"/>
      <c r="G2165" s="1193"/>
      <c r="H2165" s="752"/>
    </row>
    <row r="2166" spans="1:8" ht="51">
      <c r="A2166" s="759" t="s">
        <v>1502</v>
      </c>
      <c r="B2166" s="1028" t="s">
        <v>3543</v>
      </c>
      <c r="C2166" s="1028"/>
      <c r="D2166" s="785"/>
      <c r="F2166" s="799"/>
      <c r="G2166" s="1193"/>
      <c r="H2166" s="752"/>
    </row>
    <row r="2167" spans="1:8">
      <c r="A2167" s="759"/>
      <c r="B2167" s="766" t="s">
        <v>5133</v>
      </c>
      <c r="C2167" s="766"/>
      <c r="D2167" s="785"/>
      <c r="F2167" s="799"/>
      <c r="G2167" s="1193"/>
      <c r="H2167" s="752"/>
    </row>
    <row r="2168" spans="1:8">
      <c r="A2168" s="759"/>
      <c r="B2168" s="850" t="s">
        <v>5134</v>
      </c>
      <c r="C2168" s="850"/>
      <c r="D2168" s="769" t="s">
        <v>1132</v>
      </c>
      <c r="E2168" s="863">
        <v>85</v>
      </c>
      <c r="F2168" s="799"/>
      <c r="G2168" s="1193">
        <f>E2168*F2168</f>
        <v>0</v>
      </c>
      <c r="H2168" s="752"/>
    </row>
    <row r="2169" spans="1:8">
      <c r="A2169" s="759"/>
      <c r="B2169" s="766" t="s">
        <v>3061</v>
      </c>
      <c r="C2169" s="766"/>
      <c r="F2169" s="799"/>
      <c r="G2169" s="1193"/>
      <c r="H2169" s="752"/>
    </row>
    <row r="2170" spans="1:8">
      <c r="A2170" s="759"/>
      <c r="B2170" s="1024"/>
      <c r="C2170" s="1025"/>
      <c r="F2170" s="799"/>
      <c r="G2170" s="1193"/>
      <c r="H2170" s="752"/>
    </row>
    <row r="2171" spans="1:8">
      <c r="A2171" s="759"/>
      <c r="B2171" s="850"/>
      <c r="C2171" s="850"/>
      <c r="F2171" s="799"/>
      <c r="G2171" s="1193"/>
      <c r="H2171" s="752"/>
    </row>
    <row r="2172" spans="1:8">
      <c r="A2172" s="759"/>
      <c r="B2172" s="1027"/>
      <c r="C2172" s="1027"/>
      <c r="D2172" s="785"/>
      <c r="F2172" s="799"/>
      <c r="G2172" s="1193"/>
      <c r="H2172" s="752"/>
    </row>
    <row r="2173" spans="1:8">
      <c r="A2173" s="759" t="s">
        <v>1506</v>
      </c>
      <c r="B2173" s="776" t="s">
        <v>3544</v>
      </c>
      <c r="C2173" s="776"/>
      <c r="F2173" s="799"/>
      <c r="G2173" s="1193"/>
      <c r="H2173" s="752"/>
    </row>
    <row r="2174" spans="1:8">
      <c r="A2174" s="759"/>
      <c r="B2174" s="776" t="s">
        <v>3545</v>
      </c>
      <c r="C2174" s="776"/>
      <c r="D2174" s="769" t="s">
        <v>302</v>
      </c>
      <c r="E2174" s="863">
        <v>1</v>
      </c>
      <c r="F2174" s="799"/>
      <c r="G2174" s="1193">
        <f>E2174*F2174</f>
        <v>0</v>
      </c>
      <c r="H2174" s="752"/>
    </row>
    <row r="2175" spans="1:8">
      <c r="A2175" s="759"/>
      <c r="B2175" s="776"/>
      <c r="C2175" s="776"/>
      <c r="F2175" s="799"/>
      <c r="G2175" s="1193"/>
      <c r="H2175" s="752"/>
    </row>
    <row r="2176" spans="1:8">
      <c r="A2176" s="759"/>
      <c r="B2176" s="776"/>
      <c r="C2176" s="776"/>
      <c r="F2176" s="799"/>
      <c r="G2176" s="1193"/>
      <c r="H2176" s="752"/>
    </row>
    <row r="2177" spans="1:8">
      <c r="A2177" s="759" t="s">
        <v>979</v>
      </c>
      <c r="B2177" s="776" t="s">
        <v>3546</v>
      </c>
      <c r="C2177" s="776"/>
      <c r="F2177" s="799"/>
      <c r="G2177" s="1193"/>
      <c r="H2177" s="752"/>
    </row>
    <row r="2178" spans="1:8">
      <c r="A2178" s="759"/>
      <c r="B2178" s="776" t="s">
        <v>3547</v>
      </c>
      <c r="C2178" s="776"/>
      <c r="D2178" s="769" t="s">
        <v>302</v>
      </c>
      <c r="E2178" s="863">
        <v>2</v>
      </c>
      <c r="F2178" s="799"/>
      <c r="G2178" s="1193">
        <f>E2178*F2178</f>
        <v>0</v>
      </c>
      <c r="H2178" s="752"/>
    </row>
    <row r="2179" spans="1:8">
      <c r="A2179" s="759"/>
      <c r="B2179" s="776" t="s">
        <v>3548</v>
      </c>
      <c r="C2179" s="776"/>
      <c r="D2179" s="769" t="s">
        <v>302</v>
      </c>
      <c r="E2179" s="863">
        <v>4</v>
      </c>
      <c r="F2179" s="799"/>
      <c r="G2179" s="1193">
        <f>E2179*F2179</f>
        <v>0</v>
      </c>
      <c r="H2179" s="752"/>
    </row>
    <row r="2180" spans="1:8">
      <c r="A2180" s="759"/>
      <c r="B2180" s="776"/>
      <c r="C2180" s="776"/>
      <c r="F2180" s="799"/>
      <c r="G2180" s="1193"/>
      <c r="H2180" s="752"/>
    </row>
    <row r="2181" spans="1:8">
      <c r="A2181" s="759"/>
      <c r="B2181" s="776"/>
      <c r="C2181" s="776"/>
      <c r="F2181" s="799"/>
      <c r="G2181" s="1193"/>
      <c r="H2181" s="752"/>
    </row>
    <row r="2182" spans="1:8">
      <c r="A2182" s="759" t="s">
        <v>680</v>
      </c>
      <c r="B2182" s="776" t="s">
        <v>3549</v>
      </c>
      <c r="C2182" s="776"/>
      <c r="D2182" s="769" t="s">
        <v>302</v>
      </c>
      <c r="E2182" s="863">
        <v>2</v>
      </c>
      <c r="F2182" s="799"/>
      <c r="G2182" s="1193">
        <f>E2182*F2182</f>
        <v>0</v>
      </c>
      <c r="H2182" s="752"/>
    </row>
    <row r="2183" spans="1:8">
      <c r="A2183" s="759"/>
      <c r="B2183" s="1027"/>
      <c r="C2183" s="1027"/>
      <c r="D2183" s="785"/>
      <c r="F2183" s="799"/>
      <c r="G2183" s="1193"/>
      <c r="H2183" s="752"/>
    </row>
    <row r="2184" spans="1:8">
      <c r="A2184" s="759"/>
      <c r="B2184" s="1027"/>
      <c r="C2184" s="1027"/>
      <c r="D2184" s="785"/>
      <c r="F2184" s="799"/>
      <c r="G2184" s="1193"/>
      <c r="H2184" s="752"/>
    </row>
    <row r="2185" spans="1:8" ht="25.5">
      <c r="A2185" s="759" t="s">
        <v>681</v>
      </c>
      <c r="B2185" s="1029" t="s">
        <v>3550</v>
      </c>
      <c r="C2185" s="1029"/>
      <c r="D2185" s="785"/>
      <c r="F2185" s="799"/>
      <c r="G2185" s="1193"/>
      <c r="H2185" s="752"/>
    </row>
    <row r="2186" spans="1:8">
      <c r="A2186" s="759"/>
      <c r="B2186" s="1029" t="s">
        <v>3551</v>
      </c>
      <c r="C2186" s="1029"/>
      <c r="D2186" s="769" t="s">
        <v>302</v>
      </c>
      <c r="E2186" s="863">
        <v>1</v>
      </c>
      <c r="F2186" s="799"/>
      <c r="G2186" s="1193">
        <f>E2186*F2186</f>
        <v>0</v>
      </c>
      <c r="H2186" s="752"/>
    </row>
    <row r="2187" spans="1:8">
      <c r="A2187" s="759"/>
      <c r="B2187" s="1027"/>
      <c r="C2187" s="1027"/>
      <c r="F2187" s="799"/>
      <c r="G2187" s="1193"/>
      <c r="H2187" s="752"/>
    </row>
    <row r="2188" spans="1:8">
      <c r="A2188" s="759"/>
      <c r="B2188" s="1027"/>
      <c r="C2188" s="1027"/>
      <c r="F2188" s="799"/>
      <c r="G2188" s="1193"/>
      <c r="H2188" s="752"/>
    </row>
    <row r="2189" spans="1:8">
      <c r="A2189" s="759" t="s">
        <v>868</v>
      </c>
      <c r="B2189" s="1028" t="s">
        <v>3552</v>
      </c>
      <c r="C2189" s="1028"/>
      <c r="F2189" s="799"/>
      <c r="G2189" s="1193"/>
      <c r="H2189" s="752"/>
    </row>
    <row r="2190" spans="1:8">
      <c r="A2190" s="759"/>
      <c r="B2190" s="1029" t="s">
        <v>3551</v>
      </c>
      <c r="C2190" s="1029"/>
      <c r="D2190" s="769" t="s">
        <v>302</v>
      </c>
      <c r="E2190" s="863">
        <v>1</v>
      </c>
      <c r="F2190" s="799"/>
      <c r="G2190" s="1193">
        <f>E2190*F2190</f>
        <v>0</v>
      </c>
      <c r="H2190" s="752"/>
    </row>
    <row r="2191" spans="1:8">
      <c r="A2191" s="759"/>
      <c r="B2191" s="1029"/>
      <c r="C2191" s="1029"/>
      <c r="D2191" s="785"/>
      <c r="F2191" s="799"/>
      <c r="G2191" s="1193"/>
      <c r="H2191" s="752"/>
    </row>
    <row r="2192" spans="1:8">
      <c r="A2192" s="759"/>
      <c r="B2192" s="1029"/>
      <c r="C2192" s="1029"/>
      <c r="D2192" s="785"/>
      <c r="F2192" s="799"/>
      <c r="G2192" s="1193"/>
      <c r="H2192" s="752"/>
    </row>
    <row r="2193" spans="1:8" ht="38.25">
      <c r="A2193" s="759" t="s">
        <v>1338</v>
      </c>
      <c r="B2193" s="1028" t="s">
        <v>3553</v>
      </c>
      <c r="C2193" s="1028"/>
      <c r="D2193" s="785"/>
      <c r="F2193" s="799"/>
      <c r="G2193" s="1193"/>
      <c r="H2193" s="752"/>
    </row>
    <row r="2194" spans="1:8">
      <c r="A2194" s="759"/>
      <c r="B2194" s="1030" t="s">
        <v>3554</v>
      </c>
      <c r="C2194" s="1030"/>
      <c r="D2194" s="785"/>
      <c r="F2194" s="799"/>
      <c r="G2194" s="1193"/>
      <c r="H2194" s="752"/>
    </row>
    <row r="2195" spans="1:8">
      <c r="A2195" s="759"/>
      <c r="B2195" s="1030" t="s">
        <v>3555</v>
      </c>
      <c r="C2195" s="1030"/>
      <c r="D2195" s="785"/>
      <c r="F2195" s="799"/>
      <c r="G2195" s="1193"/>
      <c r="H2195" s="752"/>
    </row>
    <row r="2196" spans="1:8">
      <c r="A2196" s="759"/>
      <c r="B2196" s="766" t="s">
        <v>3514</v>
      </c>
      <c r="C2196" s="766"/>
      <c r="D2196" s="785"/>
      <c r="F2196" s="799"/>
      <c r="G2196" s="1193"/>
      <c r="H2196" s="752"/>
    </row>
    <row r="2197" spans="1:8">
      <c r="A2197" s="759"/>
      <c r="B2197" s="1031" t="s">
        <v>3556</v>
      </c>
      <c r="C2197" s="1031"/>
      <c r="D2197" s="769" t="s">
        <v>760</v>
      </c>
      <c r="E2197" s="863">
        <v>1</v>
      </c>
      <c r="F2197" s="799"/>
      <c r="G2197" s="1193">
        <f>E2197*F2197</f>
        <v>0</v>
      </c>
      <c r="H2197" s="752"/>
    </row>
    <row r="2198" spans="1:8">
      <c r="A2198" s="759"/>
      <c r="B2198" s="766" t="s">
        <v>3061</v>
      </c>
      <c r="C2198" s="766"/>
      <c r="F2198" s="799"/>
      <c r="G2198" s="1193"/>
      <c r="H2198" s="752"/>
    </row>
    <row r="2199" spans="1:8">
      <c r="A2199" s="759"/>
      <c r="B2199" s="1024"/>
      <c r="C2199" s="1025"/>
      <c r="F2199" s="799"/>
      <c r="G2199" s="1193"/>
      <c r="H2199" s="752"/>
    </row>
    <row r="2200" spans="1:8">
      <c r="A2200" s="759"/>
      <c r="B2200" s="1025"/>
      <c r="C2200" s="1025"/>
      <c r="F2200" s="799"/>
      <c r="G2200" s="1193"/>
      <c r="H2200" s="752"/>
    </row>
    <row r="2201" spans="1:8">
      <c r="A2201" s="759"/>
      <c r="B2201" s="1031"/>
      <c r="C2201" s="1031"/>
      <c r="F2201" s="799"/>
      <c r="G2201" s="1193"/>
      <c r="H2201" s="752"/>
    </row>
    <row r="2202" spans="1:8">
      <c r="A2202" s="759" t="s">
        <v>885</v>
      </c>
      <c r="B2202" s="776" t="s">
        <v>3557</v>
      </c>
      <c r="C2202" s="776"/>
      <c r="F2202" s="799"/>
      <c r="G2202" s="1193"/>
      <c r="H2202" s="752"/>
    </row>
    <row r="2203" spans="1:8">
      <c r="A2203" s="759"/>
      <c r="B2203" s="776" t="s">
        <v>3558</v>
      </c>
      <c r="C2203" s="776"/>
      <c r="D2203" s="769" t="s">
        <v>1132</v>
      </c>
      <c r="E2203" s="863">
        <v>50</v>
      </c>
      <c r="F2203" s="799"/>
      <c r="G2203" s="1193">
        <f>E2203*F2203</f>
        <v>0</v>
      </c>
      <c r="H2203" s="752"/>
    </row>
    <row r="2204" spans="1:8">
      <c r="A2204" s="759"/>
      <c r="B2204" s="776"/>
      <c r="C2204" s="776"/>
      <c r="F2204" s="799"/>
      <c r="G2204" s="1193"/>
      <c r="H2204" s="752"/>
    </row>
    <row r="2205" spans="1:8">
      <c r="A2205" s="759"/>
      <c r="B2205" s="782"/>
      <c r="C2205" s="782"/>
      <c r="F2205" s="799"/>
      <c r="G2205" s="1193"/>
      <c r="H2205" s="752"/>
    </row>
    <row r="2206" spans="1:8">
      <c r="A2206" s="759" t="s">
        <v>888</v>
      </c>
      <c r="B2206" s="776" t="s">
        <v>3559</v>
      </c>
      <c r="C2206" s="776"/>
      <c r="F2206" s="799"/>
      <c r="G2206" s="1193"/>
      <c r="H2206" s="752"/>
    </row>
    <row r="2207" spans="1:8">
      <c r="A2207" s="759"/>
      <c r="B2207" s="776" t="s">
        <v>3560</v>
      </c>
      <c r="C2207" s="776"/>
      <c r="D2207" s="1095"/>
      <c r="E2207" s="799"/>
      <c r="F2207" s="799"/>
      <c r="G2207" s="1193"/>
      <c r="H2207" s="752"/>
    </row>
    <row r="2208" spans="1:8">
      <c r="A2208" s="759"/>
      <c r="B2208" s="776" t="s">
        <v>3561</v>
      </c>
      <c r="C2208" s="776"/>
      <c r="D2208" s="769" t="s">
        <v>1132</v>
      </c>
      <c r="E2208" s="863">
        <v>50</v>
      </c>
      <c r="F2208" s="799"/>
      <c r="G2208" s="1193">
        <f>E2208*F2208</f>
        <v>0</v>
      </c>
      <c r="H2208" s="752"/>
    </row>
    <row r="2209" spans="1:8">
      <c r="A2209" s="756"/>
      <c r="B2209" s="849"/>
      <c r="C2209" s="849"/>
      <c r="D2209" s="1092"/>
      <c r="E2209" s="799"/>
      <c r="F2209" s="799"/>
      <c r="G2209" s="1193"/>
      <c r="H2209" s="752"/>
    </row>
    <row r="2210" spans="1:8">
      <c r="A2210" s="756"/>
      <c r="B2210" s="849"/>
      <c r="C2210" s="849"/>
      <c r="D2210" s="1092"/>
      <c r="E2210" s="799"/>
      <c r="F2210" s="799"/>
      <c r="G2210" s="1193"/>
      <c r="H2210" s="752"/>
    </row>
    <row r="2211" spans="1:8">
      <c r="A2211" s="759" t="s">
        <v>422</v>
      </c>
      <c r="B2211" s="1032" t="s">
        <v>3562</v>
      </c>
      <c r="C2211" s="1032"/>
      <c r="D2211" s="1095"/>
      <c r="E2211" s="799"/>
      <c r="F2211" s="799"/>
      <c r="G2211" s="1193"/>
      <c r="H2211" s="752"/>
    </row>
    <row r="2212" spans="1:8">
      <c r="A2212" s="756"/>
      <c r="B2212" s="1032" t="s">
        <v>3563</v>
      </c>
      <c r="C2212" s="1032"/>
      <c r="D2212" s="1095"/>
      <c r="E2212" s="799"/>
      <c r="F2212" s="799"/>
      <c r="G2212" s="1193"/>
      <c r="H2212" s="752"/>
    </row>
    <row r="2213" spans="1:8">
      <c r="A2213" s="756"/>
      <c r="B2213" s="1032" t="s">
        <v>3564</v>
      </c>
      <c r="C2213" s="1032"/>
      <c r="F2213" s="799"/>
      <c r="G2213" s="1193"/>
      <c r="H2213" s="752"/>
    </row>
    <row r="2214" spans="1:8">
      <c r="A2214" s="756"/>
      <c r="B2214" s="1032" t="s">
        <v>3565</v>
      </c>
      <c r="C2214" s="1032"/>
      <c r="D2214" s="769" t="s">
        <v>760</v>
      </c>
      <c r="E2214" s="863">
        <v>1</v>
      </c>
      <c r="F2214" s="799"/>
      <c r="G2214" s="1193">
        <f>E2214*F2214</f>
        <v>0</v>
      </c>
      <c r="H2214" s="752"/>
    </row>
    <row r="2215" spans="1:8">
      <c r="A2215" s="756"/>
      <c r="B2215" s="1032"/>
      <c r="C2215" s="1032"/>
      <c r="F2215" s="799"/>
      <c r="G2215" s="1193"/>
      <c r="H2215" s="752"/>
    </row>
    <row r="2216" spans="1:8">
      <c r="A2216" s="756"/>
      <c r="B2216" s="1032"/>
      <c r="C2216" s="1032"/>
      <c r="F2216" s="799"/>
      <c r="G2216" s="1193"/>
      <c r="H2216" s="752"/>
    </row>
    <row r="2217" spans="1:8">
      <c r="A2217" s="759" t="s">
        <v>423</v>
      </c>
      <c r="B2217" s="1032" t="s">
        <v>3566</v>
      </c>
      <c r="C2217" s="1032"/>
      <c r="D2217" s="1095"/>
      <c r="E2217" s="799"/>
      <c r="F2217" s="799"/>
      <c r="G2217" s="1193"/>
      <c r="H2217" s="752"/>
    </row>
    <row r="2218" spans="1:8">
      <c r="A2218" s="756"/>
      <c r="B2218" s="1032" t="s">
        <v>3567</v>
      </c>
      <c r="C2218" s="1032"/>
      <c r="D2218" s="1095"/>
      <c r="E2218" s="799"/>
      <c r="F2218" s="799"/>
      <c r="G2218" s="1193"/>
      <c r="H2218" s="752"/>
    </row>
    <row r="2219" spans="1:8">
      <c r="A2219" s="756"/>
      <c r="B2219" s="1032" t="s">
        <v>3564</v>
      </c>
      <c r="C2219" s="1032"/>
      <c r="F2219" s="799"/>
      <c r="G2219" s="1193"/>
      <c r="H2219" s="752"/>
    </row>
    <row r="2220" spans="1:8">
      <c r="A2220" s="756"/>
      <c r="B2220" s="1032" t="s">
        <v>3565</v>
      </c>
      <c r="C2220" s="1032"/>
      <c r="D2220" s="769" t="s">
        <v>760</v>
      </c>
      <c r="E2220" s="863">
        <v>1</v>
      </c>
      <c r="F2220" s="799"/>
      <c r="G2220" s="1193">
        <f>E2220*F2220</f>
        <v>0</v>
      </c>
      <c r="H2220" s="752"/>
    </row>
    <row r="2221" spans="1:8">
      <c r="A2221" s="756"/>
      <c r="B2221" s="1032"/>
      <c r="C2221" s="1032"/>
      <c r="F2221" s="799"/>
      <c r="G2221" s="1193"/>
      <c r="H2221" s="752"/>
    </row>
    <row r="2222" spans="1:8">
      <c r="A2222" s="756"/>
      <c r="B2222" s="1032"/>
      <c r="C2222" s="1032"/>
      <c r="F2222" s="799"/>
      <c r="G2222" s="1193"/>
      <c r="H2222" s="752"/>
    </row>
    <row r="2223" spans="1:8">
      <c r="A2223" s="759" t="s">
        <v>424</v>
      </c>
      <c r="B2223" s="775" t="s">
        <v>3568</v>
      </c>
      <c r="C2223" s="775"/>
      <c r="E2223" s="1149"/>
      <c r="F2223" s="799"/>
      <c r="G2223" s="1193"/>
      <c r="H2223" s="752"/>
    </row>
    <row r="2224" spans="1:8">
      <c r="A2224" s="756"/>
      <c r="B2224" s="775" t="s">
        <v>3569</v>
      </c>
      <c r="C2224" s="775"/>
      <c r="E2224" s="1149"/>
      <c r="F2224" s="799"/>
      <c r="G2224" s="1193"/>
      <c r="H2224" s="752"/>
    </row>
    <row r="2225" spans="1:8" ht="15">
      <c r="A2225" s="756"/>
      <c r="B2225" s="775" t="s">
        <v>3570</v>
      </c>
      <c r="C2225" s="775"/>
      <c r="D2225" s="1147" t="s">
        <v>4830</v>
      </c>
      <c r="E2225" s="799">
        <v>16</v>
      </c>
      <c r="F2225" s="799"/>
      <c r="G2225" s="1193">
        <f>E2225*F2225</f>
        <v>0</v>
      </c>
      <c r="H2225" s="752"/>
    </row>
    <row r="2226" spans="1:8">
      <c r="A2226" s="756"/>
      <c r="B2226" s="1032"/>
      <c r="C2226" s="1032"/>
      <c r="F2226" s="799"/>
      <c r="G2226" s="1193"/>
      <c r="H2226" s="752"/>
    </row>
    <row r="2227" spans="1:8">
      <c r="A2227" s="756"/>
      <c r="B2227" s="1032"/>
      <c r="C2227" s="1032"/>
      <c r="F2227" s="799"/>
      <c r="G2227" s="1193"/>
      <c r="H2227" s="752"/>
    </row>
    <row r="2228" spans="1:8">
      <c r="A2228" s="759" t="s">
        <v>1023</v>
      </c>
      <c r="B2228" s="775" t="s">
        <v>3571</v>
      </c>
      <c r="C2228" s="775"/>
      <c r="F2228" s="799"/>
      <c r="G2228" s="1193"/>
      <c r="H2228" s="752"/>
    </row>
    <row r="2229" spans="1:8">
      <c r="A2229" s="756"/>
      <c r="B2229" s="775" t="s">
        <v>3572</v>
      </c>
      <c r="C2229" s="775"/>
      <c r="F2229" s="799"/>
      <c r="G2229" s="1193"/>
      <c r="H2229" s="752"/>
    </row>
    <row r="2230" spans="1:8" ht="15">
      <c r="A2230" s="756"/>
      <c r="B2230" s="766" t="s">
        <v>3573</v>
      </c>
      <c r="C2230" s="766"/>
      <c r="D2230" s="1097" t="s">
        <v>4830</v>
      </c>
      <c r="E2230" s="863">
        <v>16</v>
      </c>
      <c r="F2230" s="799"/>
      <c r="G2230" s="1193">
        <f>E2230*F2230</f>
        <v>0</v>
      </c>
      <c r="H2230" s="752"/>
    </row>
    <row r="2231" spans="1:8">
      <c r="A2231" s="756"/>
      <c r="B2231" s="849"/>
      <c r="C2231" s="849"/>
      <c r="D2231" s="785"/>
      <c r="F2231" s="799"/>
      <c r="G2231" s="1193"/>
      <c r="H2231" s="752"/>
    </row>
    <row r="2232" spans="1:8">
      <c r="A2232" s="756"/>
      <c r="B2232" s="849"/>
      <c r="C2232" s="849"/>
      <c r="D2232" s="785"/>
      <c r="F2232" s="799"/>
      <c r="G2232" s="1193"/>
      <c r="H2232" s="752"/>
    </row>
    <row r="2233" spans="1:8">
      <c r="A2233" s="759" t="s">
        <v>1024</v>
      </c>
      <c r="B2233" s="766" t="s">
        <v>5135</v>
      </c>
      <c r="C2233" s="766"/>
      <c r="D2233" s="785"/>
      <c r="F2233" s="799"/>
      <c r="G2233" s="1193"/>
      <c r="H2233" s="752"/>
    </row>
    <row r="2234" spans="1:8">
      <c r="A2234" s="756"/>
      <c r="B2234" s="766" t="s">
        <v>3574</v>
      </c>
      <c r="C2234" s="766"/>
      <c r="D2234" s="785"/>
      <c r="F2234" s="799"/>
      <c r="G2234" s="1193"/>
      <c r="H2234" s="752"/>
    </row>
    <row r="2235" spans="1:8">
      <c r="A2235" s="756"/>
      <c r="B2235" s="766" t="s">
        <v>3575</v>
      </c>
      <c r="C2235" s="766"/>
      <c r="D2235" s="769" t="s">
        <v>302</v>
      </c>
      <c r="E2235" s="863">
        <v>4</v>
      </c>
      <c r="F2235" s="799"/>
      <c r="G2235" s="1193">
        <f>E2235*F2235</f>
        <v>0</v>
      </c>
      <c r="H2235" s="752"/>
    </row>
    <row r="2236" spans="1:8">
      <c r="A2236" s="756"/>
      <c r="B2236" s="766" t="s">
        <v>3576</v>
      </c>
      <c r="C2236" s="766"/>
      <c r="D2236" s="769" t="s">
        <v>302</v>
      </c>
      <c r="E2236" s="863">
        <v>4</v>
      </c>
      <c r="F2236" s="799"/>
      <c r="G2236" s="1193">
        <f>E2236*F2236</f>
        <v>0</v>
      </c>
      <c r="H2236" s="752"/>
    </row>
    <row r="2237" spans="1:8">
      <c r="A2237" s="756"/>
      <c r="B2237" s="766" t="s">
        <v>3577</v>
      </c>
      <c r="C2237" s="766"/>
      <c r="D2237" s="769" t="s">
        <v>302</v>
      </c>
      <c r="E2237" s="863">
        <v>2</v>
      </c>
      <c r="F2237" s="799"/>
      <c r="G2237" s="1193">
        <f>E2237*F2237</f>
        <v>0</v>
      </c>
      <c r="H2237" s="752"/>
    </row>
    <row r="2238" spans="1:8">
      <c r="A2238" s="756"/>
      <c r="B2238" s="853"/>
      <c r="C2238" s="853"/>
      <c r="D2238" s="785"/>
      <c r="F2238" s="799"/>
      <c r="G2238" s="1193"/>
      <c r="H2238" s="752"/>
    </row>
    <row r="2239" spans="1:8">
      <c r="A2239" s="756"/>
      <c r="B2239" s="775"/>
      <c r="C2239" s="775"/>
      <c r="F2239" s="799"/>
      <c r="G2239" s="1193"/>
      <c r="H2239" s="752"/>
    </row>
    <row r="2240" spans="1:8">
      <c r="A2240" s="759" t="s">
        <v>1025</v>
      </c>
      <c r="B2240" s="766" t="s">
        <v>5136</v>
      </c>
      <c r="C2240" s="766"/>
      <c r="F2240" s="799"/>
      <c r="G2240" s="1193"/>
      <c r="H2240" s="752"/>
    </row>
    <row r="2241" spans="1:8">
      <c r="A2241" s="756"/>
      <c r="B2241" s="766" t="s">
        <v>3578</v>
      </c>
      <c r="C2241" s="766"/>
      <c r="D2241" s="769" t="s">
        <v>302</v>
      </c>
      <c r="E2241" s="863">
        <v>2</v>
      </c>
      <c r="F2241" s="799"/>
      <c r="G2241" s="1193">
        <f>E2241*F2241</f>
        <v>0</v>
      </c>
      <c r="H2241" s="752"/>
    </row>
    <row r="2242" spans="1:8">
      <c r="A2242" s="756"/>
      <c r="B2242" s="853"/>
      <c r="C2242" s="853"/>
      <c r="D2242" s="785"/>
      <c r="F2242" s="799"/>
      <c r="G2242" s="1193"/>
      <c r="H2242" s="752"/>
    </row>
    <row r="2243" spans="1:8">
      <c r="A2243" s="756"/>
      <c r="B2243" s="853"/>
      <c r="C2243" s="853"/>
      <c r="D2243" s="785"/>
      <c r="F2243" s="799"/>
      <c r="G2243" s="1193"/>
      <c r="H2243" s="752"/>
    </row>
    <row r="2244" spans="1:8">
      <c r="A2244" s="759" t="s">
        <v>114</v>
      </c>
      <c r="B2244" s="766" t="s">
        <v>3579</v>
      </c>
      <c r="C2244" s="766"/>
      <c r="F2244" s="799"/>
      <c r="G2244" s="1193"/>
      <c r="H2244" s="752"/>
    </row>
    <row r="2245" spans="1:8">
      <c r="A2245" s="756"/>
      <c r="B2245" s="766" t="s">
        <v>3580</v>
      </c>
      <c r="C2245" s="766"/>
      <c r="F2245" s="799"/>
      <c r="G2245" s="1193"/>
      <c r="H2245" s="752"/>
    </row>
    <row r="2246" spans="1:8" ht="15">
      <c r="A2246" s="756"/>
      <c r="B2246" s="766" t="s">
        <v>3573</v>
      </c>
      <c r="C2246" s="766"/>
      <c r="D2246" s="1097" t="s">
        <v>4830</v>
      </c>
      <c r="E2246" s="863">
        <v>6</v>
      </c>
      <c r="F2246" s="799"/>
      <c r="G2246" s="1193">
        <f>E2246*F2246</f>
        <v>0</v>
      </c>
      <c r="H2246" s="752"/>
    </row>
    <row r="2247" spans="1:8">
      <c r="A2247" s="756"/>
      <c r="B2247" s="853"/>
      <c r="C2247" s="853"/>
      <c r="D2247" s="1148"/>
      <c r="F2247" s="799"/>
      <c r="G2247" s="1193"/>
      <c r="H2247" s="752"/>
    </row>
    <row r="2248" spans="1:8">
      <c r="A2248" s="756"/>
      <c r="B2248" s="853"/>
      <c r="C2248" s="853"/>
      <c r="D2248" s="1148"/>
      <c r="F2248" s="799"/>
      <c r="G2248" s="1193"/>
      <c r="H2248" s="752"/>
    </row>
    <row r="2249" spans="1:8">
      <c r="A2249" s="759" t="s">
        <v>115</v>
      </c>
      <c r="B2249" s="767" t="s">
        <v>5137</v>
      </c>
      <c r="C2249" s="767"/>
      <c r="D2249" s="1148"/>
      <c r="F2249" s="799"/>
      <c r="G2249" s="1193"/>
      <c r="H2249" s="752"/>
    </row>
    <row r="2250" spans="1:8">
      <c r="A2250" s="756"/>
      <c r="B2250" s="767" t="s">
        <v>5138</v>
      </c>
      <c r="C2250" s="767"/>
      <c r="D2250" s="1148"/>
      <c r="F2250" s="799"/>
      <c r="G2250" s="1193"/>
      <c r="H2250" s="752"/>
    </row>
    <row r="2251" spans="1:8">
      <c r="A2251" s="756"/>
      <c r="B2251" s="767" t="s">
        <v>3581</v>
      </c>
      <c r="C2251" s="767"/>
      <c r="D2251" s="1148"/>
      <c r="F2251" s="799"/>
      <c r="G2251" s="1193"/>
      <c r="H2251" s="752"/>
    </row>
    <row r="2252" spans="1:8" ht="15">
      <c r="A2252" s="756"/>
      <c r="B2252" s="767" t="s">
        <v>5139</v>
      </c>
      <c r="C2252" s="767"/>
      <c r="D2252" s="1148"/>
      <c r="F2252" s="799"/>
      <c r="G2252" s="1193"/>
      <c r="H2252" s="752"/>
    </row>
    <row r="2253" spans="1:8">
      <c r="A2253" s="756"/>
      <c r="B2253" s="767" t="s">
        <v>3582</v>
      </c>
      <c r="C2253" s="767"/>
      <c r="D2253" s="1148"/>
      <c r="F2253" s="799"/>
      <c r="G2253" s="1193"/>
      <c r="H2253" s="752"/>
    </row>
    <row r="2254" spans="1:8">
      <c r="A2254" s="756"/>
      <c r="B2254" s="767" t="s">
        <v>3583</v>
      </c>
      <c r="C2254" s="767"/>
      <c r="D2254" s="1148"/>
      <c r="F2254" s="799"/>
      <c r="G2254" s="1193"/>
      <c r="H2254" s="752"/>
    </row>
    <row r="2255" spans="1:8">
      <c r="A2255" s="756"/>
      <c r="B2255" s="766" t="s">
        <v>3061</v>
      </c>
      <c r="C2255" s="766"/>
      <c r="D2255" s="1092"/>
      <c r="E2255" s="799"/>
      <c r="F2255" s="799"/>
      <c r="G2255" s="1193"/>
      <c r="H2255" s="752"/>
    </row>
    <row r="2256" spans="1:8">
      <c r="A2256" s="759"/>
      <c r="B2256" s="1024"/>
      <c r="C2256" s="1025"/>
      <c r="D2256" s="769" t="s">
        <v>302</v>
      </c>
      <c r="E2256" s="863">
        <v>6</v>
      </c>
      <c r="F2256" s="799"/>
      <c r="G2256" s="1193">
        <f>E2256*F2256</f>
        <v>0</v>
      </c>
      <c r="H2256" s="752"/>
    </row>
    <row r="2257" spans="1:8">
      <c r="A2257" s="756"/>
      <c r="B2257" s="906"/>
      <c r="C2257" s="906"/>
      <c r="D2257" s="1092"/>
      <c r="E2257" s="799"/>
      <c r="F2257" s="799"/>
      <c r="G2257" s="1193"/>
      <c r="H2257" s="752"/>
    </row>
    <row r="2258" spans="1:8">
      <c r="A2258" s="756"/>
      <c r="B2258" s="906"/>
      <c r="C2258" s="906"/>
      <c r="D2258" s="1092"/>
      <c r="E2258" s="799"/>
      <c r="F2258" s="799"/>
      <c r="G2258" s="1193"/>
      <c r="H2258" s="752"/>
    </row>
    <row r="2259" spans="1:8">
      <c r="A2259" s="759" t="s">
        <v>371</v>
      </c>
      <c r="B2259" s="767" t="s">
        <v>5137</v>
      </c>
      <c r="C2259" s="767"/>
      <c r="D2259" s="1097"/>
      <c r="F2259" s="799"/>
      <c r="G2259" s="1193"/>
      <c r="H2259" s="752"/>
    </row>
    <row r="2260" spans="1:8">
      <c r="A2260" s="756"/>
      <c r="B2260" s="767" t="s">
        <v>5138</v>
      </c>
      <c r="C2260" s="767"/>
      <c r="D2260" s="1097"/>
      <c r="F2260" s="799"/>
      <c r="G2260" s="1193"/>
      <c r="H2260" s="752"/>
    </row>
    <row r="2261" spans="1:8">
      <c r="A2261" s="756"/>
      <c r="B2261" s="767" t="s">
        <v>3581</v>
      </c>
      <c r="C2261" s="767"/>
      <c r="D2261" s="1097"/>
      <c r="F2261" s="799"/>
      <c r="G2261" s="1193"/>
      <c r="H2261" s="752"/>
    </row>
    <row r="2262" spans="1:8" ht="15">
      <c r="A2262" s="756"/>
      <c r="B2262" s="767" t="s">
        <v>5140</v>
      </c>
      <c r="C2262" s="767"/>
      <c r="D2262" s="1097"/>
      <c r="F2262" s="799"/>
      <c r="G2262" s="1193"/>
      <c r="H2262" s="752"/>
    </row>
    <row r="2263" spans="1:8">
      <c r="A2263" s="756"/>
      <c r="B2263" s="767" t="s">
        <v>3584</v>
      </c>
      <c r="C2263" s="767"/>
      <c r="D2263" s="1097"/>
      <c r="F2263" s="799"/>
      <c r="G2263" s="1193"/>
      <c r="H2263" s="752"/>
    </row>
    <row r="2264" spans="1:8">
      <c r="A2264" s="756"/>
      <c r="B2264" s="767" t="s">
        <v>3585</v>
      </c>
      <c r="C2264" s="767"/>
      <c r="D2264" s="1097"/>
      <c r="F2264" s="799"/>
      <c r="G2264" s="1193"/>
      <c r="H2264" s="752"/>
    </row>
    <row r="2265" spans="1:8">
      <c r="A2265" s="756"/>
      <c r="B2265" s="766" t="s">
        <v>3061</v>
      </c>
      <c r="C2265" s="766"/>
      <c r="D2265" s="1095"/>
      <c r="E2265" s="799"/>
      <c r="F2265" s="799"/>
      <c r="G2265" s="1193"/>
      <c r="H2265" s="752"/>
    </row>
    <row r="2266" spans="1:8">
      <c r="A2266" s="759"/>
      <c r="B2266" s="1024"/>
      <c r="C2266" s="1025"/>
      <c r="D2266" s="769" t="s">
        <v>302</v>
      </c>
      <c r="E2266" s="863">
        <v>4</v>
      </c>
      <c r="F2266" s="799"/>
      <c r="G2266" s="1193">
        <f>E2266*F2266</f>
        <v>0</v>
      </c>
      <c r="H2266" s="752"/>
    </row>
    <row r="2267" spans="1:8">
      <c r="A2267" s="759"/>
      <c r="B2267" s="906"/>
      <c r="C2267" s="906"/>
      <c r="F2267" s="799"/>
      <c r="G2267" s="1193"/>
      <c r="H2267" s="752"/>
    </row>
    <row r="2268" spans="1:8">
      <c r="A2268" s="759"/>
      <c r="B2268" s="781"/>
      <c r="C2268" s="781"/>
      <c r="F2268" s="799"/>
      <c r="G2268" s="1193"/>
      <c r="H2268" s="752"/>
    </row>
    <row r="2269" spans="1:8">
      <c r="A2269" s="759" t="s">
        <v>374</v>
      </c>
      <c r="B2269" s="766" t="s">
        <v>3586</v>
      </c>
      <c r="C2269" s="766"/>
      <c r="D2269" s="785"/>
      <c r="F2269" s="799"/>
      <c r="G2269" s="1193"/>
      <c r="H2269" s="752"/>
    </row>
    <row r="2270" spans="1:8">
      <c r="A2270" s="759"/>
      <c r="B2270" s="766" t="s">
        <v>3587</v>
      </c>
      <c r="C2270" s="766"/>
      <c r="D2270" s="785"/>
      <c r="F2270" s="799"/>
      <c r="G2270" s="1193"/>
      <c r="H2270" s="762"/>
    </row>
    <row r="2271" spans="1:8">
      <c r="A2271" s="759"/>
      <c r="B2271" s="766" t="s">
        <v>3588</v>
      </c>
      <c r="C2271" s="766"/>
      <c r="D2271" s="785"/>
      <c r="F2271" s="799"/>
      <c r="G2271" s="1193"/>
      <c r="H2271" s="762"/>
    </row>
    <row r="2272" spans="1:8">
      <c r="A2272" s="759"/>
      <c r="B2272" s="766" t="s">
        <v>3589</v>
      </c>
      <c r="C2272" s="766"/>
      <c r="D2272" s="785"/>
      <c r="F2272" s="799"/>
      <c r="G2272" s="1193"/>
      <c r="H2272" s="762"/>
    </row>
    <row r="2273" spans="1:8">
      <c r="A2273" s="759"/>
      <c r="B2273" s="767" t="s">
        <v>3590</v>
      </c>
      <c r="C2273" s="767"/>
      <c r="D2273" s="785"/>
      <c r="F2273" s="799"/>
      <c r="G2273" s="1193"/>
      <c r="H2273" s="762"/>
    </row>
    <row r="2274" spans="1:8">
      <c r="A2274" s="759"/>
      <c r="B2274" s="767" t="s">
        <v>3591</v>
      </c>
      <c r="C2274" s="767"/>
      <c r="D2274" s="785"/>
      <c r="F2274" s="799"/>
      <c r="G2274" s="1193"/>
      <c r="H2274" s="762"/>
    </row>
    <row r="2275" spans="1:8">
      <c r="A2275" s="759"/>
      <c r="B2275" s="767" t="s">
        <v>3592</v>
      </c>
      <c r="C2275" s="767"/>
      <c r="D2275" s="785"/>
      <c r="F2275" s="799"/>
      <c r="G2275" s="1193"/>
      <c r="H2275" s="762"/>
    </row>
    <row r="2276" spans="1:8">
      <c r="A2276" s="759"/>
      <c r="B2276" s="767" t="s">
        <v>3593</v>
      </c>
      <c r="C2276" s="767"/>
      <c r="D2276" s="785"/>
      <c r="F2276" s="799"/>
      <c r="G2276" s="1193"/>
      <c r="H2276" s="762"/>
    </row>
    <row r="2277" spans="1:8">
      <c r="A2277" s="759"/>
      <c r="B2277" s="767" t="s">
        <v>3594</v>
      </c>
      <c r="C2277" s="767"/>
      <c r="D2277" s="785"/>
      <c r="F2277" s="799"/>
      <c r="G2277" s="1193"/>
      <c r="H2277" s="762"/>
    </row>
    <row r="2278" spans="1:8">
      <c r="A2278" s="759"/>
      <c r="B2278" s="766" t="s">
        <v>3595</v>
      </c>
      <c r="C2278" s="766"/>
      <c r="D2278" s="785"/>
      <c r="F2278" s="799"/>
      <c r="G2278" s="1193"/>
      <c r="H2278" s="762"/>
    </row>
    <row r="2279" spans="1:8">
      <c r="A2279" s="759"/>
      <c r="B2279" s="766" t="s">
        <v>3596</v>
      </c>
      <c r="C2279" s="766"/>
      <c r="D2279" s="785"/>
      <c r="F2279" s="799"/>
      <c r="G2279" s="1193"/>
      <c r="H2279" s="762"/>
    </row>
    <row r="2280" spans="1:8">
      <c r="A2280" s="759"/>
      <c r="B2280" s="766" t="s">
        <v>3597</v>
      </c>
      <c r="C2280" s="766"/>
      <c r="D2280" s="785"/>
      <c r="F2280" s="799"/>
      <c r="G2280" s="1193"/>
      <c r="H2280" s="762"/>
    </row>
    <row r="2281" spans="1:8">
      <c r="A2281" s="759"/>
      <c r="B2281" s="766" t="s">
        <v>3598</v>
      </c>
      <c r="C2281" s="766"/>
      <c r="D2281" s="785"/>
      <c r="F2281" s="799"/>
      <c r="G2281" s="1193"/>
      <c r="H2281" s="762"/>
    </row>
    <row r="2282" spans="1:8">
      <c r="A2282" s="759"/>
      <c r="B2282" s="766" t="s">
        <v>3599</v>
      </c>
      <c r="C2282" s="766"/>
      <c r="D2282" s="785"/>
      <c r="F2282" s="799"/>
      <c r="G2282" s="1193"/>
      <c r="H2282" s="762"/>
    </row>
    <row r="2283" spans="1:8">
      <c r="A2283" s="759"/>
      <c r="B2283" s="766" t="s">
        <v>3600</v>
      </c>
      <c r="C2283" s="766"/>
      <c r="D2283" s="785"/>
      <c r="F2283" s="799"/>
      <c r="G2283" s="1193"/>
      <c r="H2283" s="762"/>
    </row>
    <row r="2284" spans="1:8">
      <c r="A2284" s="759"/>
      <c r="B2284" s="766" t="s">
        <v>3601</v>
      </c>
      <c r="C2284" s="766"/>
      <c r="D2284" s="785"/>
      <c r="F2284" s="799"/>
      <c r="G2284" s="1193"/>
      <c r="H2284" s="762"/>
    </row>
    <row r="2285" spans="1:8">
      <c r="A2285" s="759"/>
      <c r="B2285" s="766" t="s">
        <v>3602</v>
      </c>
      <c r="C2285" s="766"/>
      <c r="D2285" s="785"/>
      <c r="F2285" s="799"/>
      <c r="G2285" s="1193"/>
      <c r="H2285" s="762"/>
    </row>
    <row r="2286" spans="1:8">
      <c r="A2286" s="759"/>
      <c r="B2286" s="766" t="s">
        <v>3603</v>
      </c>
      <c r="C2286" s="766"/>
      <c r="D2286" s="785"/>
      <c r="F2286" s="799"/>
      <c r="G2286" s="1193"/>
      <c r="H2286" s="762"/>
    </row>
    <row r="2287" spans="1:8">
      <c r="A2287" s="759"/>
      <c r="B2287" s="766" t="s">
        <v>3604</v>
      </c>
      <c r="C2287" s="766"/>
      <c r="D2287" s="785"/>
      <c r="F2287" s="799"/>
      <c r="G2287" s="1193"/>
      <c r="H2287" s="762"/>
    </row>
    <row r="2288" spans="1:8">
      <c r="A2288" s="759"/>
      <c r="B2288" s="766" t="s">
        <v>3605</v>
      </c>
      <c r="C2288" s="766"/>
      <c r="D2288" s="785"/>
      <c r="F2288" s="799"/>
      <c r="G2288" s="1193"/>
      <c r="H2288" s="762"/>
    </row>
    <row r="2289" spans="1:8">
      <c r="A2289" s="759"/>
      <c r="B2289" s="766" t="s">
        <v>3606</v>
      </c>
      <c r="C2289" s="766"/>
      <c r="D2289" s="785"/>
      <c r="F2289" s="799"/>
      <c r="G2289" s="1193"/>
      <c r="H2289" s="762"/>
    </row>
    <row r="2290" spans="1:8">
      <c r="A2290" s="759"/>
      <c r="B2290" s="766" t="s">
        <v>3607</v>
      </c>
      <c r="C2290" s="766"/>
      <c r="D2290" s="785"/>
      <c r="F2290" s="799"/>
      <c r="G2290" s="1193"/>
      <c r="H2290" s="762"/>
    </row>
    <row r="2291" spans="1:8">
      <c r="A2291" s="759"/>
      <c r="B2291" s="766" t="s">
        <v>3608</v>
      </c>
      <c r="C2291" s="766"/>
      <c r="D2291" s="785"/>
      <c r="F2291" s="799"/>
      <c r="G2291" s="1193"/>
      <c r="H2291" s="762"/>
    </row>
    <row r="2292" spans="1:8">
      <c r="A2292" s="759"/>
      <c r="B2292" s="1033" t="s">
        <v>3609</v>
      </c>
      <c r="C2292" s="1033"/>
      <c r="D2292" s="785"/>
      <c r="F2292" s="799"/>
      <c r="G2292" s="1193"/>
      <c r="H2292" s="762"/>
    </row>
    <row r="2293" spans="1:8">
      <c r="A2293" s="759"/>
      <c r="B2293" s="1033" t="s">
        <v>3610</v>
      </c>
      <c r="C2293" s="1033"/>
      <c r="D2293" s="785"/>
      <c r="F2293" s="799"/>
      <c r="G2293" s="1193"/>
      <c r="H2293" s="762"/>
    </row>
    <row r="2294" spans="1:8">
      <c r="A2294" s="759"/>
      <c r="B2294" s="766" t="s">
        <v>3611</v>
      </c>
      <c r="C2294" s="766"/>
      <c r="D2294" s="769" t="s">
        <v>302</v>
      </c>
      <c r="E2294" s="863">
        <v>3</v>
      </c>
      <c r="F2294" s="799"/>
      <c r="G2294" s="1193">
        <f>E2294*F2294</f>
        <v>0</v>
      </c>
      <c r="H2294" s="762"/>
    </row>
    <row r="2295" spans="1:8">
      <c r="A2295" s="759"/>
      <c r="B2295" s="766" t="s">
        <v>3612</v>
      </c>
      <c r="C2295" s="766"/>
      <c r="D2295" s="769" t="s">
        <v>302</v>
      </c>
      <c r="E2295" s="863">
        <v>1</v>
      </c>
      <c r="F2295" s="799"/>
      <c r="G2295" s="1193">
        <f>E2295*F2295</f>
        <v>0</v>
      </c>
      <c r="H2295" s="762"/>
    </row>
    <row r="2296" spans="1:8">
      <c r="A2296" s="759"/>
      <c r="B2296" s="766" t="s">
        <v>3613</v>
      </c>
      <c r="C2296" s="766"/>
      <c r="D2296" s="769" t="s">
        <v>302</v>
      </c>
      <c r="E2296" s="863">
        <v>2</v>
      </c>
      <c r="F2296" s="799"/>
      <c r="G2296" s="1193">
        <f>E2296*F2296</f>
        <v>0</v>
      </c>
      <c r="H2296" s="762"/>
    </row>
    <row r="2297" spans="1:8">
      <c r="A2297" s="759"/>
      <c r="B2297" s="766" t="s">
        <v>3061</v>
      </c>
      <c r="C2297" s="766"/>
      <c r="D2297" s="785"/>
      <c r="F2297" s="799"/>
      <c r="G2297" s="1193"/>
      <c r="H2297" s="762"/>
    </row>
    <row r="2298" spans="1:8">
      <c r="A2298" s="759"/>
      <c r="B2298" s="1024"/>
      <c r="C2298" s="1025"/>
      <c r="F2298" s="799"/>
      <c r="G2298" s="1193"/>
      <c r="H2298" s="752"/>
    </row>
    <row r="2299" spans="1:8">
      <c r="A2299" s="759"/>
      <c r="B2299" s="1025"/>
      <c r="C2299" s="1025"/>
      <c r="F2299" s="799"/>
      <c r="G2299" s="1193"/>
      <c r="H2299" s="752"/>
    </row>
    <row r="2300" spans="1:8">
      <c r="A2300" s="759"/>
      <c r="B2300" s="776"/>
      <c r="C2300" s="776"/>
      <c r="F2300" s="799"/>
      <c r="G2300" s="1193"/>
      <c r="H2300" s="752"/>
    </row>
    <row r="2301" spans="1:8">
      <c r="A2301" s="759" t="s">
        <v>183</v>
      </c>
      <c r="B2301" s="775" t="s">
        <v>5141</v>
      </c>
      <c r="C2301" s="775"/>
      <c r="F2301" s="799"/>
      <c r="G2301" s="1193"/>
      <c r="H2301" s="752"/>
    </row>
    <row r="2302" spans="1:8">
      <c r="A2302" s="756"/>
      <c r="B2302" s="775" t="s">
        <v>3614</v>
      </c>
      <c r="C2302" s="775"/>
      <c r="F2302" s="799"/>
      <c r="G2302" s="1193"/>
      <c r="H2302" s="752"/>
    </row>
    <row r="2303" spans="1:8">
      <c r="A2303" s="756"/>
      <c r="B2303" s="775" t="s">
        <v>5111</v>
      </c>
      <c r="C2303" s="775"/>
      <c r="F2303" s="799"/>
      <c r="G2303" s="1193"/>
      <c r="H2303" s="752"/>
    </row>
    <row r="2304" spans="1:8">
      <c r="A2304" s="756"/>
      <c r="B2304" s="778" t="s">
        <v>3615</v>
      </c>
      <c r="C2304" s="778"/>
      <c r="D2304" s="769" t="s">
        <v>302</v>
      </c>
      <c r="E2304" s="863">
        <v>3</v>
      </c>
      <c r="F2304" s="799"/>
      <c r="G2304" s="1193">
        <f>E2304*F2304</f>
        <v>0</v>
      </c>
      <c r="H2304" s="752"/>
    </row>
    <row r="2305" spans="1:8">
      <c r="A2305" s="756"/>
      <c r="B2305" s="778" t="s">
        <v>3616</v>
      </c>
      <c r="C2305" s="778"/>
      <c r="D2305" s="769" t="s">
        <v>302</v>
      </c>
      <c r="E2305" s="863">
        <v>2</v>
      </c>
      <c r="F2305" s="799"/>
      <c r="G2305" s="1193">
        <f>E2305*F2305</f>
        <v>0</v>
      </c>
      <c r="H2305" s="752"/>
    </row>
    <row r="2306" spans="1:8">
      <c r="A2306" s="756"/>
      <c r="B2306" s="775" t="s">
        <v>3483</v>
      </c>
      <c r="C2306" s="775"/>
      <c r="F2306" s="799"/>
      <c r="G2306" s="1193"/>
      <c r="H2306" s="752"/>
    </row>
    <row r="2307" spans="1:8">
      <c r="A2307" s="756"/>
      <c r="B2307" s="766" t="s">
        <v>3061</v>
      </c>
      <c r="C2307" s="766"/>
      <c r="F2307" s="799"/>
      <c r="G2307" s="1193"/>
      <c r="H2307" s="752"/>
    </row>
    <row r="2308" spans="1:8">
      <c r="A2308" s="756"/>
      <c r="B2308" s="1024"/>
      <c r="C2308" s="1025"/>
      <c r="F2308" s="799"/>
      <c r="G2308" s="1193"/>
      <c r="H2308" s="752"/>
    </row>
    <row r="2309" spans="1:8">
      <c r="A2309" s="756"/>
      <c r="B2309" s="905"/>
      <c r="C2309" s="905"/>
      <c r="D2309" s="785"/>
      <c r="F2309" s="799"/>
      <c r="G2309" s="1193"/>
      <c r="H2309" s="752"/>
    </row>
    <row r="2310" spans="1:8">
      <c r="A2310" s="756"/>
      <c r="B2310" s="905"/>
      <c r="C2310" s="905"/>
      <c r="D2310" s="785"/>
      <c r="F2310" s="799"/>
      <c r="G2310" s="1193"/>
      <c r="H2310" s="752"/>
    </row>
    <row r="2311" spans="1:8">
      <c r="A2311" s="759" t="s">
        <v>187</v>
      </c>
      <c r="B2311" s="766" t="s">
        <v>5142</v>
      </c>
      <c r="C2311" s="766"/>
      <c r="D2311" s="785"/>
      <c r="F2311" s="799"/>
      <c r="G2311" s="1193"/>
      <c r="H2311" s="752"/>
    </row>
    <row r="2312" spans="1:8">
      <c r="A2312" s="756"/>
      <c r="B2312" s="766" t="s">
        <v>5143</v>
      </c>
      <c r="C2312" s="766"/>
      <c r="D2312" s="785"/>
      <c r="F2312" s="799"/>
      <c r="G2312" s="1193"/>
      <c r="H2312" s="752"/>
    </row>
    <row r="2313" spans="1:8">
      <c r="A2313" s="756"/>
      <c r="B2313" s="766" t="s">
        <v>3617</v>
      </c>
      <c r="C2313" s="766"/>
      <c r="D2313" s="785"/>
      <c r="F2313" s="799"/>
      <c r="G2313" s="1193"/>
      <c r="H2313" s="752"/>
    </row>
    <row r="2314" spans="1:8">
      <c r="A2314" s="756"/>
      <c r="B2314" s="766" t="s">
        <v>3618</v>
      </c>
      <c r="C2314" s="766"/>
      <c r="F2314" s="799"/>
      <c r="G2314" s="1193"/>
      <c r="H2314" s="752"/>
    </row>
    <row r="2315" spans="1:8">
      <c r="A2315" s="756"/>
      <c r="B2315" s="766" t="s">
        <v>5144</v>
      </c>
      <c r="C2315" s="766"/>
      <c r="D2315" s="769" t="s">
        <v>302</v>
      </c>
      <c r="E2315" s="863">
        <v>1</v>
      </c>
      <c r="F2315" s="799"/>
      <c r="G2315" s="1193">
        <f>E2315*F2315</f>
        <v>0</v>
      </c>
      <c r="H2315" s="752"/>
    </row>
    <row r="2316" spans="1:8">
      <c r="A2316" s="756"/>
      <c r="B2316" s="766" t="s">
        <v>3061</v>
      </c>
      <c r="C2316" s="766"/>
      <c r="F2316" s="799"/>
      <c r="G2316" s="1193"/>
      <c r="H2316" s="752"/>
    </row>
    <row r="2317" spans="1:8">
      <c r="A2317" s="756"/>
      <c r="B2317" s="1024"/>
      <c r="C2317" s="1025"/>
      <c r="F2317" s="799"/>
      <c r="G2317" s="1193"/>
      <c r="H2317" s="752"/>
    </row>
    <row r="2318" spans="1:8">
      <c r="A2318" s="756"/>
      <c r="B2318" s="766"/>
      <c r="C2318" s="766"/>
      <c r="F2318" s="799"/>
      <c r="G2318" s="1193"/>
      <c r="H2318" s="752"/>
    </row>
    <row r="2319" spans="1:8">
      <c r="A2319" s="756"/>
      <c r="B2319" s="905"/>
      <c r="C2319" s="905"/>
      <c r="D2319" s="785"/>
      <c r="F2319" s="799"/>
      <c r="G2319" s="1193"/>
      <c r="H2319" s="752"/>
    </row>
    <row r="2320" spans="1:8">
      <c r="A2320" s="759" t="s">
        <v>803</v>
      </c>
      <c r="B2320" s="766" t="s">
        <v>5145</v>
      </c>
      <c r="C2320" s="766"/>
      <c r="D2320" s="785"/>
      <c r="F2320" s="799"/>
      <c r="G2320" s="1193"/>
      <c r="H2320" s="752"/>
    </row>
    <row r="2321" spans="1:8">
      <c r="A2321" s="756"/>
      <c r="B2321" s="766" t="s">
        <v>3619</v>
      </c>
      <c r="C2321" s="766"/>
      <c r="D2321" s="769" t="s">
        <v>302</v>
      </c>
      <c r="E2321" s="863">
        <v>1</v>
      </c>
      <c r="F2321" s="799"/>
      <c r="G2321" s="1193">
        <f>E2321*F2321</f>
        <v>0</v>
      </c>
      <c r="H2321" s="752"/>
    </row>
    <row r="2322" spans="1:8">
      <c r="A2322" s="756"/>
      <c r="B2322" s="766" t="s">
        <v>3061</v>
      </c>
      <c r="C2322" s="766"/>
      <c r="F2322" s="799"/>
      <c r="G2322" s="1193"/>
      <c r="H2322" s="752"/>
    </row>
    <row r="2323" spans="1:8">
      <c r="A2323" s="756"/>
      <c r="B2323" s="1024"/>
      <c r="C2323" s="1025"/>
      <c r="F2323" s="799"/>
      <c r="G2323" s="1193"/>
      <c r="H2323" s="752"/>
    </row>
    <row r="2324" spans="1:8">
      <c r="A2324" s="756"/>
      <c r="B2324" s="853"/>
      <c r="C2324" s="853"/>
      <c r="F2324" s="799"/>
      <c r="G2324" s="1193"/>
      <c r="H2324" s="752"/>
    </row>
    <row r="2325" spans="1:8">
      <c r="A2325" s="756"/>
      <c r="B2325" s="905"/>
      <c r="C2325" s="905"/>
      <c r="D2325" s="785"/>
      <c r="F2325" s="799"/>
      <c r="G2325" s="1193"/>
      <c r="H2325" s="752"/>
    </row>
    <row r="2326" spans="1:8">
      <c r="A2326" s="759" t="s">
        <v>805</v>
      </c>
      <c r="B2326" s="766" t="s">
        <v>5146</v>
      </c>
      <c r="C2326" s="766"/>
      <c r="F2326" s="799"/>
      <c r="G2326" s="1193"/>
      <c r="H2326" s="752"/>
    </row>
    <row r="2327" spans="1:8">
      <c r="A2327" s="756"/>
      <c r="B2327" s="766" t="s">
        <v>3620</v>
      </c>
      <c r="C2327" s="766"/>
      <c r="F2327" s="799"/>
      <c r="G2327" s="1193"/>
      <c r="H2327" s="752"/>
    </row>
    <row r="2328" spans="1:8">
      <c r="A2328" s="756"/>
      <c r="B2328" s="766" t="s">
        <v>3621</v>
      </c>
      <c r="C2328" s="766"/>
      <c r="D2328" s="769" t="s">
        <v>302</v>
      </c>
      <c r="E2328" s="863">
        <v>16</v>
      </c>
      <c r="F2328" s="799"/>
      <c r="G2328" s="1193">
        <f>E2328*F2328</f>
        <v>0</v>
      </c>
      <c r="H2328" s="752"/>
    </row>
    <row r="2329" spans="1:8">
      <c r="A2329" s="756"/>
      <c r="B2329" s="766" t="s">
        <v>3061</v>
      </c>
      <c r="C2329" s="766"/>
      <c r="F2329" s="799"/>
      <c r="G2329" s="1193"/>
      <c r="H2329" s="752"/>
    </row>
    <row r="2330" spans="1:8">
      <c r="A2330" s="756"/>
      <c r="B2330" s="1024"/>
      <c r="C2330" s="1025"/>
      <c r="F2330" s="799"/>
      <c r="G2330" s="1193"/>
      <c r="H2330" s="752"/>
    </row>
    <row r="2331" spans="1:8">
      <c r="A2331" s="756"/>
      <c r="B2331" s="766"/>
      <c r="C2331" s="766"/>
      <c r="F2331" s="799"/>
      <c r="G2331" s="1193"/>
      <c r="H2331" s="752"/>
    </row>
    <row r="2332" spans="1:8">
      <c r="A2332" s="756"/>
      <c r="B2332" s="853"/>
      <c r="C2332" s="853"/>
      <c r="D2332" s="785"/>
      <c r="F2332" s="799"/>
      <c r="G2332" s="1193"/>
      <c r="H2332" s="752"/>
    </row>
    <row r="2333" spans="1:8">
      <c r="A2333" s="759" t="s">
        <v>808</v>
      </c>
      <c r="B2333" s="766" t="s">
        <v>5147</v>
      </c>
      <c r="C2333" s="766"/>
      <c r="F2333" s="799"/>
      <c r="G2333" s="1193"/>
      <c r="H2333" s="752"/>
    </row>
    <row r="2334" spans="1:8">
      <c r="A2334" s="756"/>
      <c r="B2334" s="766" t="s">
        <v>3622</v>
      </c>
      <c r="C2334" s="766"/>
      <c r="D2334" s="769" t="s">
        <v>302</v>
      </c>
      <c r="E2334" s="863">
        <v>14</v>
      </c>
      <c r="F2334" s="799"/>
      <c r="G2334" s="1193">
        <f>E2334*F2334</f>
        <v>0</v>
      </c>
      <c r="H2334" s="752"/>
    </row>
    <row r="2335" spans="1:8">
      <c r="A2335" s="756"/>
      <c r="B2335" s="766" t="s">
        <v>3061</v>
      </c>
      <c r="C2335" s="766"/>
      <c r="F2335" s="799"/>
      <c r="G2335" s="1193"/>
      <c r="H2335" s="752"/>
    </row>
    <row r="2336" spans="1:8">
      <c r="A2336" s="756"/>
      <c r="B2336" s="1024"/>
      <c r="C2336" s="1025"/>
      <c r="F2336" s="799"/>
      <c r="G2336" s="1193"/>
      <c r="H2336" s="752"/>
    </row>
    <row r="2337" spans="1:8">
      <c r="A2337" s="756"/>
      <c r="B2337" s="766"/>
      <c r="C2337" s="766"/>
      <c r="F2337" s="799"/>
      <c r="G2337" s="1193"/>
      <c r="H2337" s="752"/>
    </row>
    <row r="2338" spans="1:8">
      <c r="A2338" s="756"/>
      <c r="B2338" s="853"/>
      <c r="C2338" s="853"/>
      <c r="D2338" s="785"/>
      <c r="F2338" s="799"/>
      <c r="G2338" s="1193"/>
      <c r="H2338" s="752"/>
    </row>
    <row r="2339" spans="1:8">
      <c r="A2339" s="759" t="s">
        <v>1331</v>
      </c>
      <c r="B2339" s="775" t="s">
        <v>3623</v>
      </c>
      <c r="C2339" s="775"/>
      <c r="F2339" s="799"/>
      <c r="G2339" s="1193"/>
      <c r="H2339" s="752"/>
    </row>
    <row r="2340" spans="1:8">
      <c r="A2340" s="756"/>
      <c r="B2340" s="775" t="s">
        <v>3624</v>
      </c>
      <c r="C2340" s="775"/>
      <c r="F2340" s="799"/>
      <c r="G2340" s="1193"/>
      <c r="H2340" s="752"/>
    </row>
    <row r="2341" spans="1:8">
      <c r="A2341" s="756"/>
      <c r="B2341" s="782" t="s">
        <v>3625</v>
      </c>
      <c r="C2341" s="782"/>
      <c r="F2341" s="799"/>
      <c r="G2341" s="1193"/>
      <c r="H2341" s="752"/>
    </row>
    <row r="2342" spans="1:8">
      <c r="A2342" s="756"/>
      <c r="B2342" s="775" t="s">
        <v>3626</v>
      </c>
      <c r="C2342" s="775"/>
      <c r="F2342" s="799"/>
      <c r="G2342" s="1193"/>
      <c r="H2342" s="752"/>
    </row>
    <row r="2343" spans="1:8">
      <c r="A2343" s="756"/>
      <c r="B2343" s="775" t="s">
        <v>3627</v>
      </c>
      <c r="C2343" s="775"/>
      <c r="F2343" s="799"/>
      <c r="G2343" s="1193"/>
      <c r="H2343" s="752"/>
    </row>
    <row r="2344" spans="1:8">
      <c r="A2344" s="756"/>
      <c r="B2344" s="775" t="s">
        <v>3628</v>
      </c>
      <c r="C2344" s="775"/>
      <c r="F2344" s="799"/>
      <c r="G2344" s="1193"/>
      <c r="H2344" s="752"/>
    </row>
    <row r="2345" spans="1:8">
      <c r="A2345" s="756"/>
      <c r="B2345" s="775" t="s">
        <v>3629</v>
      </c>
      <c r="C2345" s="775"/>
      <c r="F2345" s="799"/>
      <c r="G2345" s="1193"/>
      <c r="H2345" s="752"/>
    </row>
    <row r="2346" spans="1:8">
      <c r="A2346" s="756"/>
      <c r="B2346" s="775" t="s">
        <v>3630</v>
      </c>
      <c r="C2346" s="775"/>
      <c r="F2346" s="799"/>
      <c r="G2346" s="1193"/>
      <c r="H2346" s="752"/>
    </row>
    <row r="2347" spans="1:8">
      <c r="A2347" s="756"/>
      <c r="B2347" s="775" t="s">
        <v>3631</v>
      </c>
      <c r="C2347" s="775"/>
      <c r="F2347" s="799"/>
      <c r="G2347" s="1193"/>
      <c r="H2347" s="752"/>
    </row>
    <row r="2348" spans="1:8">
      <c r="A2348" s="756"/>
      <c r="B2348" s="766" t="s">
        <v>3061</v>
      </c>
      <c r="C2348" s="766"/>
      <c r="F2348" s="799"/>
      <c r="G2348" s="1193"/>
      <c r="H2348" s="752"/>
    </row>
    <row r="2349" spans="1:8">
      <c r="A2349" s="756"/>
      <c r="B2349" s="1024"/>
      <c r="C2349" s="1025"/>
      <c r="D2349" s="769" t="s">
        <v>760</v>
      </c>
      <c r="E2349" s="863">
        <v>1</v>
      </c>
      <c r="F2349" s="799"/>
      <c r="G2349" s="1193">
        <f>E2349*F2349</f>
        <v>0</v>
      </c>
      <c r="H2349" s="752"/>
    </row>
    <row r="2350" spans="1:8">
      <c r="A2350" s="756"/>
      <c r="B2350" s="906"/>
      <c r="C2350" s="906"/>
      <c r="F2350" s="799"/>
      <c r="G2350" s="1193"/>
      <c r="H2350" s="752"/>
    </row>
    <row r="2351" spans="1:8">
      <c r="A2351" s="756"/>
      <c r="B2351" s="1034"/>
      <c r="C2351" s="1034"/>
      <c r="D2351" s="785"/>
      <c r="F2351" s="799"/>
      <c r="G2351" s="1193"/>
      <c r="H2351" s="752"/>
    </row>
    <row r="2352" spans="1:8">
      <c r="A2352" s="759" t="s">
        <v>1843</v>
      </c>
      <c r="B2352" s="776" t="s">
        <v>3632</v>
      </c>
      <c r="C2352" s="776"/>
      <c r="D2352" s="1095"/>
      <c r="E2352" s="799"/>
      <c r="F2352" s="799"/>
      <c r="G2352" s="1193"/>
      <c r="H2352" s="752"/>
    </row>
    <row r="2353" spans="1:8">
      <c r="A2353" s="759"/>
      <c r="B2353" s="776" t="s">
        <v>3633</v>
      </c>
      <c r="C2353" s="776"/>
      <c r="F2353" s="799"/>
      <c r="G2353" s="1193"/>
      <c r="H2353" s="752"/>
    </row>
    <row r="2354" spans="1:8">
      <c r="A2354" s="759"/>
      <c r="B2354" s="776" t="s">
        <v>3634</v>
      </c>
      <c r="C2354" s="776"/>
      <c r="D2354" s="769" t="s">
        <v>760</v>
      </c>
      <c r="E2354" s="863">
        <v>1</v>
      </c>
      <c r="F2354" s="799"/>
      <c r="G2354" s="1193">
        <f>E2354*F2354</f>
        <v>0</v>
      </c>
      <c r="H2354" s="752"/>
    </row>
    <row r="2355" spans="1:8">
      <c r="A2355" s="759"/>
      <c r="B2355" s="1027"/>
      <c r="C2355" s="1027"/>
      <c r="D2355" s="785"/>
      <c r="F2355" s="799"/>
      <c r="G2355" s="1193"/>
      <c r="H2355" s="752"/>
    </row>
    <row r="2356" spans="1:8">
      <c r="A2356" s="756"/>
      <c r="B2356" s="1034"/>
      <c r="C2356" s="1034"/>
      <c r="D2356" s="785"/>
      <c r="F2356" s="799"/>
      <c r="G2356" s="1193"/>
      <c r="H2356" s="752"/>
    </row>
    <row r="2357" spans="1:8">
      <c r="A2357" s="759" t="s">
        <v>1718</v>
      </c>
      <c r="B2357" s="766" t="s">
        <v>5148</v>
      </c>
      <c r="C2357" s="766"/>
      <c r="F2357" s="799"/>
      <c r="G2357" s="1193"/>
      <c r="H2357" s="752"/>
    </row>
    <row r="2358" spans="1:8">
      <c r="A2358" s="756"/>
      <c r="B2358" s="766" t="s">
        <v>5149</v>
      </c>
      <c r="C2358" s="766"/>
      <c r="D2358" s="769" t="s">
        <v>760</v>
      </c>
      <c r="E2358" s="863">
        <v>1</v>
      </c>
      <c r="F2358" s="799"/>
      <c r="G2358" s="1193">
        <f>E2358*F2358</f>
        <v>0</v>
      </c>
      <c r="H2358" s="752"/>
    </row>
    <row r="2359" spans="1:8">
      <c r="A2359" s="756"/>
      <c r="B2359" s="766"/>
      <c r="C2359" s="766"/>
      <c r="F2359" s="799"/>
      <c r="G2359" s="1193"/>
      <c r="H2359" s="752"/>
    </row>
    <row r="2360" spans="1:8">
      <c r="A2360" s="756"/>
      <c r="B2360" s="766"/>
      <c r="C2360" s="766"/>
      <c r="F2360" s="799"/>
      <c r="G2360" s="1193"/>
      <c r="H2360" s="752"/>
    </row>
    <row r="2361" spans="1:8">
      <c r="A2361" s="759" t="s">
        <v>1723</v>
      </c>
      <c r="B2361" s="766" t="s">
        <v>3635</v>
      </c>
      <c r="C2361" s="766"/>
      <c r="F2361" s="799"/>
      <c r="G2361" s="1193"/>
      <c r="H2361" s="752"/>
    </row>
    <row r="2362" spans="1:8">
      <c r="A2362" s="756"/>
      <c r="B2362" s="766" t="s">
        <v>3636</v>
      </c>
      <c r="C2362" s="766"/>
      <c r="D2362" s="769" t="s">
        <v>760</v>
      </c>
      <c r="E2362" s="863">
        <v>1</v>
      </c>
      <c r="F2362" s="799"/>
      <c r="G2362" s="1193">
        <f>E2362*F2362</f>
        <v>0</v>
      </c>
      <c r="H2362" s="752"/>
    </row>
    <row r="2363" spans="1:8">
      <c r="A2363" s="756"/>
      <c r="B2363" s="905"/>
      <c r="C2363" s="905"/>
      <c r="D2363" s="785"/>
      <c r="F2363" s="799"/>
      <c r="G2363" s="1193"/>
      <c r="H2363" s="752"/>
    </row>
    <row r="2364" spans="1:8">
      <c r="A2364" s="756"/>
      <c r="B2364" s="905"/>
      <c r="C2364" s="905"/>
      <c r="D2364" s="785"/>
      <c r="F2364" s="799"/>
      <c r="G2364" s="1193"/>
      <c r="H2364" s="752"/>
    </row>
    <row r="2365" spans="1:8">
      <c r="A2365" s="759" t="s">
        <v>1727</v>
      </c>
      <c r="B2365" s="775" t="s">
        <v>3637</v>
      </c>
      <c r="C2365" s="775"/>
      <c r="D2365" s="1092"/>
      <c r="E2365" s="799"/>
      <c r="F2365" s="799"/>
      <c r="G2365" s="1193"/>
      <c r="H2365" s="752"/>
    </row>
    <row r="2366" spans="1:8">
      <c r="A2366" s="756"/>
      <c r="B2366" s="775" t="s">
        <v>3638</v>
      </c>
      <c r="C2366" s="775"/>
      <c r="D2366" s="769" t="s">
        <v>302</v>
      </c>
      <c r="E2366" s="863">
        <v>1</v>
      </c>
      <c r="F2366" s="799"/>
      <c r="G2366" s="1193">
        <f>E2366*F2366</f>
        <v>0</v>
      </c>
      <c r="H2366" s="752"/>
    </row>
    <row r="2367" spans="1:8">
      <c r="A2367" s="756"/>
      <c r="B2367" s="775"/>
      <c r="C2367" s="775"/>
      <c r="F2367" s="799"/>
      <c r="G2367" s="1193"/>
      <c r="H2367" s="752"/>
    </row>
    <row r="2368" spans="1:8">
      <c r="A2368" s="756"/>
      <c r="B2368" s="905"/>
      <c r="C2368" s="905"/>
      <c r="D2368" s="785"/>
      <c r="F2368" s="799"/>
      <c r="G2368" s="1193"/>
      <c r="H2368" s="752"/>
    </row>
    <row r="2369" spans="1:8">
      <c r="A2369" s="759" t="s">
        <v>1730</v>
      </c>
      <c r="B2369" s="775" t="s">
        <v>3639</v>
      </c>
      <c r="C2369" s="775"/>
      <c r="F2369" s="799"/>
      <c r="G2369" s="1193"/>
      <c r="H2369" s="752"/>
    </row>
    <row r="2370" spans="1:8">
      <c r="A2370" s="756"/>
      <c r="B2370" s="775" t="s">
        <v>3640</v>
      </c>
      <c r="C2370" s="775"/>
      <c r="D2370" s="769" t="s">
        <v>760</v>
      </c>
      <c r="E2370" s="863">
        <v>1</v>
      </c>
      <c r="F2370" s="799"/>
      <c r="G2370" s="1193">
        <f>E2370*F2370</f>
        <v>0</v>
      </c>
      <c r="H2370" s="752"/>
    </row>
    <row r="2371" spans="1:8">
      <c r="A2371" s="756"/>
      <c r="B2371" s="905"/>
      <c r="C2371" s="905"/>
      <c r="D2371" s="785"/>
      <c r="F2371" s="799"/>
      <c r="G2371" s="1193"/>
      <c r="H2371" s="752"/>
    </row>
    <row r="2372" spans="1:8">
      <c r="A2372" s="756"/>
      <c r="B2372" s="905"/>
      <c r="C2372" s="905"/>
      <c r="D2372" s="785"/>
      <c r="F2372" s="799"/>
      <c r="G2372" s="1193"/>
      <c r="H2372" s="752"/>
    </row>
    <row r="2373" spans="1:8">
      <c r="A2373" s="759" t="s">
        <v>902</v>
      </c>
      <c r="B2373" s="775" t="s">
        <v>3641</v>
      </c>
      <c r="C2373" s="775"/>
      <c r="F2373" s="799"/>
      <c r="G2373" s="1193"/>
      <c r="H2373" s="752"/>
    </row>
    <row r="2374" spans="1:8">
      <c r="A2374" s="756"/>
      <c r="B2374" s="775" t="s">
        <v>3642</v>
      </c>
      <c r="C2374" s="775"/>
      <c r="D2374" s="769" t="s">
        <v>760</v>
      </c>
      <c r="E2374" s="863">
        <v>1</v>
      </c>
      <c r="F2374" s="799"/>
      <c r="G2374" s="1193">
        <f>E2374*F2374</f>
        <v>0</v>
      </c>
      <c r="H2374" s="752"/>
    </row>
    <row r="2375" spans="1:8">
      <c r="A2375" s="756"/>
      <c r="B2375" s="905"/>
      <c r="C2375" s="905"/>
      <c r="D2375" s="785"/>
      <c r="F2375" s="799"/>
      <c r="G2375" s="1193"/>
      <c r="H2375" s="752"/>
    </row>
    <row r="2376" spans="1:8">
      <c r="A2376" s="756"/>
      <c r="B2376" s="905"/>
      <c r="C2376" s="905"/>
      <c r="D2376" s="785"/>
      <c r="F2376" s="799"/>
      <c r="G2376" s="1193"/>
      <c r="H2376" s="752"/>
    </row>
    <row r="2377" spans="1:8">
      <c r="A2377" s="759" t="s">
        <v>1746</v>
      </c>
      <c r="B2377" s="1035" t="s">
        <v>3643</v>
      </c>
      <c r="C2377" s="1035"/>
      <c r="F2377" s="799"/>
      <c r="G2377" s="1193"/>
      <c r="H2377" s="752"/>
    </row>
    <row r="2378" spans="1:8">
      <c r="A2378" s="756"/>
      <c r="B2378" s="1035" t="s">
        <v>3644</v>
      </c>
      <c r="C2378" s="1035"/>
      <c r="F2378" s="799"/>
      <c r="G2378" s="1193"/>
      <c r="H2378" s="752"/>
    </row>
    <row r="2379" spans="1:8">
      <c r="A2379" s="756"/>
      <c r="B2379" s="1035" t="s">
        <v>3645</v>
      </c>
      <c r="C2379" s="1035"/>
      <c r="D2379" s="769" t="s">
        <v>760</v>
      </c>
      <c r="E2379" s="863">
        <v>3</v>
      </c>
      <c r="F2379" s="799"/>
      <c r="G2379" s="1193">
        <f>E2379*F2379</f>
        <v>0</v>
      </c>
      <c r="H2379" s="752"/>
    </row>
    <row r="2380" spans="1:8">
      <c r="A2380" s="756"/>
      <c r="B2380" s="1035" t="s">
        <v>3646</v>
      </c>
      <c r="C2380" s="1035"/>
      <c r="D2380" s="769" t="s">
        <v>760</v>
      </c>
      <c r="E2380" s="863">
        <v>1</v>
      </c>
      <c r="F2380" s="799"/>
      <c r="G2380" s="1193">
        <f>E2380*F2380</f>
        <v>0</v>
      </c>
      <c r="H2380" s="752"/>
    </row>
    <row r="2381" spans="1:8">
      <c r="A2381" s="756"/>
      <c r="B2381" s="1035" t="s">
        <v>3647</v>
      </c>
      <c r="C2381" s="1035"/>
      <c r="D2381" s="769" t="s">
        <v>760</v>
      </c>
      <c r="E2381" s="863">
        <v>1</v>
      </c>
      <c r="F2381" s="799"/>
      <c r="G2381" s="1193">
        <f>E2381*F2381</f>
        <v>0</v>
      </c>
      <c r="H2381" s="752"/>
    </row>
    <row r="2382" spans="1:8">
      <c r="A2382" s="790"/>
      <c r="B2382" s="907"/>
      <c r="C2382" s="907"/>
      <c r="D2382" s="785"/>
      <c r="G2382" s="1206"/>
      <c r="H2382" s="763"/>
    </row>
    <row r="2383" spans="1:8">
      <c r="A2383" s="793"/>
      <c r="B2383" s="794"/>
      <c r="C2383" s="794"/>
      <c r="D2383" s="1099"/>
      <c r="E2383" s="866"/>
      <c r="F2383" s="866"/>
      <c r="G2383" s="1193"/>
      <c r="H2383" s="873"/>
    </row>
    <row r="2384" spans="1:8">
      <c r="A2384" s="796"/>
      <c r="B2384" s="797" t="s">
        <v>564</v>
      </c>
      <c r="C2384" s="797"/>
      <c r="D2384" s="1100"/>
      <c r="E2384" s="1101"/>
      <c r="F2384" s="868"/>
      <c r="G2384" s="1193">
        <f>SUM(G2121:G2383)</f>
        <v>0</v>
      </c>
      <c r="H2384" s="795"/>
    </row>
    <row r="2385" spans="1:8">
      <c r="A2385" s="756"/>
      <c r="B2385" s="1036"/>
      <c r="C2385" s="1036"/>
      <c r="D2385" s="785"/>
      <c r="F2385" s="799"/>
      <c r="G2385" s="1193"/>
      <c r="H2385" s="752"/>
    </row>
    <row r="2386" spans="1:8">
      <c r="A2386" s="756"/>
      <c r="B2386" s="752"/>
      <c r="C2386" s="752"/>
      <c r="D2386" s="1092"/>
      <c r="E2386" s="799"/>
      <c r="F2386" s="799"/>
      <c r="G2386" s="1193"/>
      <c r="H2386" s="752"/>
    </row>
    <row r="2387" spans="1:8">
      <c r="A2387" s="1362" t="s">
        <v>3648</v>
      </c>
      <c r="B2387" s="1362"/>
      <c r="C2387" s="1362"/>
      <c r="D2387" s="1362"/>
      <c r="E2387" s="1362"/>
      <c r="F2387" s="1362"/>
      <c r="G2387" s="1362"/>
      <c r="H2387" s="752"/>
    </row>
    <row r="2388" spans="1:8">
      <c r="A2388" s="756"/>
      <c r="B2388" s="756"/>
      <c r="C2388" s="756"/>
      <c r="D2388" s="1093"/>
      <c r="E2388" s="1149"/>
      <c r="F2388" s="1225"/>
      <c r="G2388" s="1213"/>
      <c r="H2388" s="752"/>
    </row>
    <row r="2389" spans="1:8">
      <c r="A2389" s="759" t="s">
        <v>287</v>
      </c>
      <c r="B2389" s="775" t="s">
        <v>5150</v>
      </c>
      <c r="C2389" s="775"/>
      <c r="E2389" s="1149"/>
      <c r="F2389" s="1225"/>
      <c r="G2389" s="1213"/>
      <c r="H2389" s="752"/>
    </row>
    <row r="2390" spans="1:8">
      <c r="A2390" s="761"/>
      <c r="B2390" s="775" t="s">
        <v>3649</v>
      </c>
      <c r="C2390" s="775"/>
      <c r="E2390" s="1149"/>
      <c r="F2390" s="1225"/>
      <c r="G2390" s="1213"/>
      <c r="H2390" s="752"/>
    </row>
    <row r="2391" spans="1:8">
      <c r="B2391" s="775" t="s">
        <v>3650</v>
      </c>
      <c r="C2391" s="775"/>
      <c r="H2391" s="763"/>
    </row>
    <row r="2392" spans="1:8">
      <c r="B2392" s="775" t="s">
        <v>3651</v>
      </c>
      <c r="C2392" s="775"/>
      <c r="H2392" s="763"/>
    </row>
    <row r="2393" spans="1:8">
      <c r="B2393" s="775" t="s">
        <v>3652</v>
      </c>
      <c r="C2393" s="775"/>
      <c r="H2393" s="763"/>
    </row>
    <row r="2394" spans="1:8">
      <c r="B2394" s="775" t="s">
        <v>3653</v>
      </c>
      <c r="C2394" s="775"/>
      <c r="H2394" s="763"/>
    </row>
    <row r="2395" spans="1:8">
      <c r="A2395" s="764"/>
      <c r="B2395" s="776" t="s">
        <v>3654</v>
      </c>
      <c r="C2395" s="776"/>
      <c r="H2395" s="763"/>
    </row>
    <row r="2396" spans="1:8">
      <c r="A2396" s="764"/>
      <c r="B2396" s="776" t="s">
        <v>3655</v>
      </c>
      <c r="C2396" s="776"/>
      <c r="H2396" s="763"/>
    </row>
    <row r="2397" spans="1:8">
      <c r="A2397" s="764"/>
      <c r="B2397" s="775" t="s">
        <v>3656</v>
      </c>
      <c r="C2397" s="775"/>
      <c r="H2397" s="763"/>
    </row>
    <row r="2398" spans="1:8">
      <c r="A2398" s="764"/>
      <c r="B2398" s="767" t="s">
        <v>3657</v>
      </c>
      <c r="C2398" s="767"/>
      <c r="D2398" s="785"/>
      <c r="H2398" s="763"/>
    </row>
    <row r="2399" spans="1:8">
      <c r="A2399" s="764"/>
      <c r="B2399" s="776" t="s">
        <v>3658</v>
      </c>
      <c r="C2399" s="776"/>
      <c r="D2399" s="1150"/>
      <c r="H2399" s="763"/>
    </row>
    <row r="2400" spans="1:8">
      <c r="A2400" s="764"/>
      <c r="B2400" s="776" t="s">
        <v>3659</v>
      </c>
      <c r="C2400" s="776"/>
      <c r="D2400" s="1150"/>
      <c r="H2400" s="763"/>
    </row>
    <row r="2401" spans="1:8">
      <c r="A2401" s="764"/>
      <c r="B2401" s="767" t="s">
        <v>3660</v>
      </c>
      <c r="C2401" s="767"/>
      <c r="D2401" s="1151"/>
      <c r="H2401" s="763"/>
    </row>
    <row r="2402" spans="1:8">
      <c r="A2402" s="764"/>
      <c r="B2402" s="776" t="s">
        <v>3661</v>
      </c>
      <c r="C2402" s="776"/>
      <c r="D2402" s="1151"/>
      <c r="H2402" s="763"/>
    </row>
    <row r="2403" spans="1:8">
      <c r="A2403" s="764"/>
      <c r="B2403" s="776" t="s">
        <v>3662</v>
      </c>
      <c r="C2403" s="776"/>
      <c r="D2403" s="1151"/>
    </row>
    <row r="2404" spans="1:8">
      <c r="A2404" s="764"/>
      <c r="B2404" s="776" t="s">
        <v>3663</v>
      </c>
      <c r="C2404" s="776"/>
      <c r="D2404" s="1151"/>
      <c r="H2404" s="768"/>
    </row>
    <row r="2405" spans="1:8">
      <c r="A2405" s="764"/>
      <c r="B2405" s="767" t="s">
        <v>3664</v>
      </c>
      <c r="C2405" s="767"/>
      <c r="D2405" s="1151"/>
      <c r="H2405" s="768"/>
    </row>
    <row r="2406" spans="1:8">
      <c r="A2406" s="764"/>
      <c r="B2406" s="767" t="s">
        <v>3665</v>
      </c>
      <c r="C2406" s="767"/>
      <c r="D2406" s="1151"/>
      <c r="H2406" s="768"/>
    </row>
    <row r="2407" spans="1:8">
      <c r="A2407" s="764"/>
      <c r="B2407" s="767" t="s">
        <v>3666</v>
      </c>
      <c r="C2407" s="767"/>
      <c r="D2407" s="1151"/>
      <c r="H2407" s="768"/>
    </row>
    <row r="2408" spans="1:8">
      <c r="A2408" s="764"/>
      <c r="B2408" s="767" t="s">
        <v>3667</v>
      </c>
      <c r="C2408" s="767"/>
      <c r="D2408" s="1151"/>
      <c r="H2408" s="768"/>
    </row>
    <row r="2409" spans="1:8">
      <c r="A2409" s="764"/>
      <c r="B2409" s="767" t="s">
        <v>3668</v>
      </c>
      <c r="C2409" s="767"/>
      <c r="D2409" s="1151"/>
      <c r="H2409" s="768"/>
    </row>
    <row r="2410" spans="1:8">
      <c r="A2410" s="764"/>
      <c r="B2410" s="767" t="s">
        <v>3669</v>
      </c>
      <c r="C2410" s="767"/>
      <c r="D2410" s="1151"/>
      <c r="H2410" s="768"/>
    </row>
    <row r="2411" spans="1:8">
      <c r="A2411" s="764"/>
      <c r="B2411" s="767" t="s">
        <v>3670</v>
      </c>
      <c r="C2411" s="767"/>
      <c r="D2411" s="1151"/>
      <c r="H2411" s="768"/>
    </row>
    <row r="2412" spans="1:8">
      <c r="A2412" s="764"/>
      <c r="B2412" s="776" t="s">
        <v>3477</v>
      </c>
      <c r="C2412" s="776"/>
      <c r="D2412" s="1152"/>
      <c r="H2412" s="768"/>
    </row>
    <row r="2413" spans="1:8">
      <c r="A2413" s="764"/>
      <c r="B2413" s="776" t="s">
        <v>3671</v>
      </c>
      <c r="C2413" s="776"/>
      <c r="D2413" s="1152"/>
      <c r="H2413" s="768"/>
    </row>
    <row r="2414" spans="1:8">
      <c r="A2414" s="764"/>
      <c r="B2414" s="766" t="s">
        <v>3672</v>
      </c>
      <c r="C2414" s="766"/>
      <c r="D2414" s="1152"/>
      <c r="H2414" s="768"/>
    </row>
    <row r="2415" spans="1:8">
      <c r="A2415" s="764"/>
      <c r="B2415" s="766" t="s">
        <v>3061</v>
      </c>
      <c r="C2415" s="766"/>
      <c r="D2415" s="1152"/>
      <c r="H2415" s="768"/>
    </row>
    <row r="2416" spans="1:8">
      <c r="A2416" s="764"/>
      <c r="B2416" s="770"/>
      <c r="C2416" s="771"/>
      <c r="D2416" s="1095" t="s">
        <v>302</v>
      </c>
      <c r="E2416" s="799">
        <v>1</v>
      </c>
      <c r="G2416" s="1196">
        <f>E2416*F2416</f>
        <v>0</v>
      </c>
      <c r="H2416" s="768"/>
    </row>
    <row r="2417" spans="1:8">
      <c r="A2417" s="764"/>
      <c r="B2417" s="776"/>
      <c r="C2417" s="776"/>
      <c r="D2417" s="1152"/>
      <c r="H2417" s="768"/>
    </row>
    <row r="2418" spans="1:8">
      <c r="A2418" s="764"/>
      <c r="B2418" s="779"/>
      <c r="C2418" s="779"/>
      <c r="D2418" s="1006"/>
      <c r="H2418" s="764"/>
    </row>
    <row r="2419" spans="1:8">
      <c r="A2419" s="759" t="s">
        <v>290</v>
      </c>
      <c r="B2419" s="775" t="s">
        <v>5151</v>
      </c>
      <c r="C2419" s="775"/>
      <c r="H2419" s="752"/>
    </row>
    <row r="2420" spans="1:8">
      <c r="A2420" s="759"/>
      <c r="B2420" s="775" t="s">
        <v>3673</v>
      </c>
      <c r="C2420" s="775"/>
      <c r="H2420" s="752"/>
    </row>
    <row r="2421" spans="1:8">
      <c r="A2421" s="759"/>
      <c r="B2421" s="775" t="s">
        <v>3365</v>
      </c>
      <c r="C2421" s="775"/>
      <c r="H2421" s="752"/>
    </row>
    <row r="2422" spans="1:8" ht="15">
      <c r="A2422" s="759"/>
      <c r="B2422" s="775" t="s">
        <v>5152</v>
      </c>
      <c r="C2422" s="775"/>
      <c r="H2422" s="752"/>
    </row>
    <row r="2423" spans="1:8">
      <c r="A2423" s="759"/>
      <c r="B2423" s="775" t="s">
        <v>3674</v>
      </c>
      <c r="C2423" s="775"/>
      <c r="H2423" s="752"/>
    </row>
    <row r="2424" spans="1:8">
      <c r="A2424" s="759"/>
      <c r="B2424" s="775" t="s">
        <v>3675</v>
      </c>
      <c r="C2424" s="775"/>
      <c r="H2424" s="752"/>
    </row>
    <row r="2425" spans="1:8">
      <c r="A2425" s="759"/>
      <c r="B2425" s="775" t="s">
        <v>3368</v>
      </c>
      <c r="C2425" s="775"/>
      <c r="H2425" s="752"/>
    </row>
    <row r="2426" spans="1:8">
      <c r="A2426" s="759"/>
      <c r="B2426" s="775" t="s">
        <v>3369</v>
      </c>
      <c r="C2426" s="775"/>
      <c r="H2426" s="752"/>
    </row>
    <row r="2427" spans="1:8">
      <c r="A2427" s="759"/>
      <c r="B2427" s="776" t="s">
        <v>3377</v>
      </c>
      <c r="C2427" s="776"/>
      <c r="H2427" s="752"/>
    </row>
    <row r="2428" spans="1:8">
      <c r="A2428" s="756"/>
      <c r="B2428" s="776" t="s">
        <v>3676</v>
      </c>
      <c r="C2428" s="776"/>
      <c r="H2428" s="752"/>
    </row>
    <row r="2429" spans="1:8">
      <c r="A2429" s="756"/>
      <c r="B2429" s="776" t="s">
        <v>3677</v>
      </c>
      <c r="C2429" s="776"/>
      <c r="H2429" s="752"/>
    </row>
    <row r="2430" spans="1:8">
      <c r="A2430" s="756"/>
      <c r="B2430" s="776" t="s">
        <v>3376</v>
      </c>
      <c r="C2430" s="776"/>
      <c r="H2430" s="752"/>
    </row>
    <row r="2431" spans="1:8">
      <c r="A2431" s="756"/>
      <c r="B2431" s="776" t="s">
        <v>3678</v>
      </c>
      <c r="C2431" s="776"/>
      <c r="H2431" s="752"/>
    </row>
    <row r="2432" spans="1:8">
      <c r="A2432" s="756"/>
      <c r="B2432" s="776" t="s">
        <v>3677</v>
      </c>
      <c r="C2432" s="776"/>
      <c r="H2432" s="752"/>
    </row>
    <row r="2433" spans="1:8" ht="14.25">
      <c r="A2433" s="756"/>
      <c r="B2433" s="776" t="s">
        <v>5153</v>
      </c>
      <c r="C2433" s="776"/>
      <c r="H2433" s="752"/>
    </row>
    <row r="2434" spans="1:8" ht="14.25">
      <c r="A2434" s="756"/>
      <c r="B2434" s="776" t="s">
        <v>5154</v>
      </c>
      <c r="C2434" s="776"/>
      <c r="H2434" s="752"/>
    </row>
    <row r="2435" spans="1:8">
      <c r="A2435" s="756"/>
      <c r="B2435" s="776" t="s">
        <v>3679</v>
      </c>
      <c r="C2435" s="776"/>
      <c r="H2435" s="752"/>
    </row>
    <row r="2436" spans="1:8">
      <c r="A2436" s="756"/>
      <c r="B2436" s="776" t="s">
        <v>3376</v>
      </c>
      <c r="C2436" s="776"/>
      <c r="H2436" s="752"/>
    </row>
    <row r="2437" spans="1:8">
      <c r="A2437" s="756"/>
      <c r="B2437" s="776" t="s">
        <v>3680</v>
      </c>
      <c r="C2437" s="776"/>
      <c r="H2437" s="752"/>
    </row>
    <row r="2438" spans="1:8" ht="14.25">
      <c r="A2438" s="756"/>
      <c r="B2438" s="776" t="s">
        <v>5155</v>
      </c>
      <c r="C2438" s="776"/>
      <c r="H2438" s="752"/>
    </row>
    <row r="2439" spans="1:8">
      <c r="A2439" s="756"/>
      <c r="B2439" s="776" t="s">
        <v>3681</v>
      </c>
      <c r="C2439" s="776"/>
      <c r="H2439" s="752"/>
    </row>
    <row r="2440" spans="1:8">
      <c r="A2440" s="756"/>
      <c r="B2440" s="776" t="s">
        <v>3682</v>
      </c>
      <c r="C2440" s="776"/>
      <c r="H2440" s="752"/>
    </row>
    <row r="2441" spans="1:8">
      <c r="A2441" s="756"/>
      <c r="B2441" s="776" t="s">
        <v>3683</v>
      </c>
      <c r="C2441" s="776"/>
      <c r="H2441" s="752"/>
    </row>
    <row r="2442" spans="1:8">
      <c r="A2442" s="756"/>
      <c r="B2442" s="776" t="s">
        <v>3378</v>
      </c>
      <c r="C2442" s="776"/>
      <c r="H2442" s="752"/>
    </row>
    <row r="2443" spans="1:8">
      <c r="A2443" s="756"/>
      <c r="B2443" s="776" t="s">
        <v>5156</v>
      </c>
      <c r="C2443" s="776"/>
      <c r="H2443" s="752"/>
    </row>
    <row r="2444" spans="1:8">
      <c r="A2444" s="756"/>
      <c r="B2444" s="778" t="s">
        <v>3684</v>
      </c>
      <c r="C2444" s="778"/>
      <c r="D2444" s="1095" t="s">
        <v>302</v>
      </c>
      <c r="E2444" s="799">
        <v>1</v>
      </c>
      <c r="G2444" s="1196">
        <f>E2444*F2444</f>
        <v>0</v>
      </c>
      <c r="H2444" s="752"/>
    </row>
    <row r="2445" spans="1:8">
      <c r="A2445" s="756"/>
      <c r="B2445" s="881" t="s">
        <v>3685</v>
      </c>
      <c r="C2445" s="881"/>
      <c r="D2445" s="1095"/>
      <c r="E2445" s="799"/>
      <c r="H2445" s="752"/>
    </row>
    <row r="2446" spans="1:8">
      <c r="A2446" s="756"/>
      <c r="B2446" s="766" t="s">
        <v>3061</v>
      </c>
      <c r="C2446" s="766"/>
      <c r="D2446" s="1095"/>
      <c r="E2446" s="799"/>
      <c r="H2446" s="752"/>
    </row>
    <row r="2447" spans="1:8">
      <c r="A2447" s="756"/>
      <c r="B2447" s="770"/>
      <c r="C2447" s="771"/>
      <c r="D2447" s="1095"/>
      <c r="E2447" s="799"/>
      <c r="H2447" s="752"/>
    </row>
    <row r="2448" spans="1:8">
      <c r="A2448" s="756"/>
      <c r="B2448" s="778"/>
      <c r="C2448" s="778"/>
      <c r="D2448" s="1095"/>
      <c r="E2448" s="799"/>
      <c r="H2448" s="752"/>
    </row>
    <row r="2449" spans="1:8">
      <c r="A2449" s="756"/>
      <c r="B2449" s="778"/>
      <c r="C2449" s="778"/>
      <c r="D2449" s="1092"/>
      <c r="E2449" s="799"/>
      <c r="H2449" s="752"/>
    </row>
    <row r="2450" spans="1:8">
      <c r="A2450" s="759" t="s">
        <v>300</v>
      </c>
      <c r="B2450" s="766" t="s">
        <v>5157</v>
      </c>
      <c r="C2450" s="766"/>
    </row>
    <row r="2451" spans="1:8">
      <c r="A2451" s="756"/>
      <c r="B2451" s="781" t="s">
        <v>5158</v>
      </c>
      <c r="C2451" s="781"/>
    </row>
    <row r="2452" spans="1:8">
      <c r="A2452" s="756"/>
      <c r="B2452" s="767" t="s">
        <v>3381</v>
      </c>
      <c r="C2452" s="767"/>
      <c r="D2452" s="769" t="s">
        <v>3382</v>
      </c>
    </row>
    <row r="2453" spans="1:8">
      <c r="A2453" s="756"/>
      <c r="B2453" s="767" t="s">
        <v>3383</v>
      </c>
      <c r="C2453" s="767"/>
      <c r="D2453" s="769" t="s">
        <v>3382</v>
      </c>
      <c r="H2453" s="752"/>
    </row>
    <row r="2454" spans="1:8">
      <c r="A2454" s="756"/>
      <c r="B2454" s="767" t="s">
        <v>3384</v>
      </c>
      <c r="C2454" s="767"/>
      <c r="H2454" s="752"/>
    </row>
    <row r="2455" spans="1:8">
      <c r="A2455" s="756"/>
      <c r="B2455" s="767" t="s">
        <v>3385</v>
      </c>
      <c r="C2455" s="767"/>
      <c r="D2455" s="769" t="s">
        <v>3382</v>
      </c>
      <c r="H2455" s="752"/>
    </row>
    <row r="2456" spans="1:8">
      <c r="A2456" s="756"/>
      <c r="B2456" s="767" t="s">
        <v>3386</v>
      </c>
      <c r="C2456" s="767"/>
      <c r="H2456" s="752"/>
    </row>
    <row r="2457" spans="1:8">
      <c r="A2457" s="756"/>
      <c r="B2457" s="767" t="s">
        <v>3387</v>
      </c>
      <c r="C2457" s="767"/>
      <c r="D2457" s="769" t="s">
        <v>3382</v>
      </c>
      <c r="H2457" s="752"/>
    </row>
    <row r="2458" spans="1:8">
      <c r="A2458" s="756"/>
      <c r="B2458" s="767" t="s">
        <v>3388</v>
      </c>
      <c r="C2458" s="767"/>
      <c r="H2458" s="752"/>
    </row>
    <row r="2459" spans="1:8">
      <c r="A2459" s="756"/>
      <c r="B2459" s="767" t="s">
        <v>3389</v>
      </c>
      <c r="C2459" s="767"/>
      <c r="D2459" s="769" t="s">
        <v>3382</v>
      </c>
      <c r="H2459" s="752"/>
    </row>
    <row r="2460" spans="1:8">
      <c r="A2460" s="756"/>
      <c r="B2460" s="767" t="s">
        <v>3390</v>
      </c>
      <c r="C2460" s="767"/>
      <c r="H2460" s="752"/>
    </row>
    <row r="2461" spans="1:8">
      <c r="A2461" s="756"/>
      <c r="B2461" s="767" t="s">
        <v>3391</v>
      </c>
      <c r="C2461" s="767"/>
      <c r="D2461" s="769" t="s">
        <v>3382</v>
      </c>
      <c r="H2461" s="752"/>
    </row>
    <row r="2462" spans="1:8">
      <c r="A2462" s="756"/>
      <c r="B2462" s="767" t="s">
        <v>3393</v>
      </c>
      <c r="C2462" s="767"/>
      <c r="D2462" s="1095"/>
      <c r="H2462" s="752"/>
    </row>
    <row r="2463" spans="1:8">
      <c r="A2463" s="756"/>
      <c r="B2463" s="767" t="s">
        <v>3686</v>
      </c>
      <c r="C2463" s="767"/>
      <c r="D2463" s="769" t="s">
        <v>3395</v>
      </c>
      <c r="H2463" s="752"/>
    </row>
    <row r="2464" spans="1:8">
      <c r="A2464" s="756"/>
      <c r="B2464" s="767" t="s">
        <v>3687</v>
      </c>
      <c r="C2464" s="767"/>
      <c r="H2464" s="752"/>
    </row>
    <row r="2465" spans="1:8">
      <c r="A2465" s="756"/>
      <c r="B2465" s="767" t="s">
        <v>3688</v>
      </c>
      <c r="C2465" s="767"/>
      <c r="D2465" s="769" t="s">
        <v>3382</v>
      </c>
      <c r="H2465" s="752"/>
    </row>
    <row r="2466" spans="1:8">
      <c r="A2466" s="756"/>
      <c r="B2466" s="767" t="s">
        <v>3398</v>
      </c>
      <c r="C2466" s="767"/>
      <c r="D2466" s="769" t="s">
        <v>3382</v>
      </c>
      <c r="H2466" s="752"/>
    </row>
    <row r="2467" spans="1:8">
      <c r="A2467" s="756"/>
      <c r="B2467" s="767" t="s">
        <v>3689</v>
      </c>
      <c r="C2467" s="767"/>
      <c r="H2467" s="752"/>
    </row>
    <row r="2468" spans="1:8">
      <c r="A2468" s="756"/>
      <c r="B2468" s="767" t="s">
        <v>3690</v>
      </c>
      <c r="C2468" s="767"/>
      <c r="D2468" s="769" t="s">
        <v>3382</v>
      </c>
      <c r="H2468" s="752"/>
    </row>
    <row r="2469" spans="1:8">
      <c r="A2469" s="756"/>
      <c r="B2469" s="1037" t="s">
        <v>3404</v>
      </c>
      <c r="C2469" s="1037"/>
      <c r="H2469" s="752"/>
    </row>
    <row r="2470" spans="1:8">
      <c r="A2470" s="756"/>
      <c r="B2470" s="767" t="s">
        <v>3405</v>
      </c>
      <c r="C2470" s="767"/>
      <c r="D2470" s="769" t="s">
        <v>3382</v>
      </c>
      <c r="H2470" s="752"/>
    </row>
    <row r="2471" spans="1:8">
      <c r="A2471" s="756"/>
      <c r="B2471" s="767" t="s">
        <v>3406</v>
      </c>
      <c r="C2471" s="767"/>
      <c r="D2471" s="769" t="s">
        <v>3382</v>
      </c>
      <c r="H2471" s="752"/>
    </row>
    <row r="2472" spans="1:8">
      <c r="A2472" s="756"/>
      <c r="B2472" s="767" t="s">
        <v>3691</v>
      </c>
      <c r="C2472" s="767"/>
      <c r="D2472" s="769" t="s">
        <v>3382</v>
      </c>
      <c r="H2472" s="752"/>
    </row>
    <row r="2473" spans="1:8">
      <c r="A2473" s="756"/>
      <c r="B2473" s="1037" t="s">
        <v>3408</v>
      </c>
      <c r="C2473" s="1037"/>
      <c r="H2473" s="752"/>
    </row>
    <row r="2474" spans="1:8">
      <c r="A2474" s="756"/>
      <c r="B2474" s="767" t="s">
        <v>3692</v>
      </c>
      <c r="C2474" s="767"/>
      <c r="D2474" s="769" t="s">
        <v>3382</v>
      </c>
      <c r="H2474" s="752"/>
    </row>
    <row r="2475" spans="1:8">
      <c r="A2475" s="756"/>
      <c r="B2475" s="767" t="s">
        <v>3693</v>
      </c>
      <c r="C2475" s="767"/>
      <c r="D2475" s="769" t="s">
        <v>3382</v>
      </c>
      <c r="H2475" s="752"/>
    </row>
    <row r="2476" spans="1:8">
      <c r="A2476" s="756"/>
      <c r="B2476" s="767" t="s">
        <v>3691</v>
      </c>
      <c r="C2476" s="767"/>
      <c r="D2476" s="769" t="s">
        <v>3382</v>
      </c>
      <c r="H2476" s="752"/>
    </row>
    <row r="2477" spans="1:8">
      <c r="A2477" s="756"/>
      <c r="B2477" s="1038"/>
      <c r="C2477" s="1038"/>
      <c r="D2477" s="1039" t="s">
        <v>760</v>
      </c>
      <c r="E2477" s="1154">
        <v>1</v>
      </c>
      <c r="G2477" s="1196">
        <f>E2477*F2477</f>
        <v>0</v>
      </c>
      <c r="H2477" s="752"/>
    </row>
    <row r="2478" spans="1:8">
      <c r="A2478" s="756"/>
      <c r="B2478" s="1040"/>
      <c r="C2478" s="1040"/>
      <c r="D2478" s="1145"/>
      <c r="E2478" s="1098"/>
      <c r="H2478" s="786"/>
    </row>
    <row r="2479" spans="1:8">
      <c r="A2479" s="756"/>
      <c r="B2479" s="767" t="s">
        <v>3413</v>
      </c>
      <c r="C2479" s="767"/>
      <c r="D2479" s="1041"/>
      <c r="E2479" s="1098"/>
      <c r="H2479" s="787"/>
    </row>
    <row r="2480" spans="1:8">
      <c r="A2480" s="756"/>
      <c r="B2480" s="767" t="s">
        <v>3694</v>
      </c>
      <c r="C2480" s="767"/>
      <c r="D2480" s="1041"/>
      <c r="E2480" s="1098"/>
      <c r="H2480" s="787"/>
    </row>
    <row r="2481" spans="1:8">
      <c r="A2481" s="756"/>
      <c r="B2481" s="767" t="s">
        <v>3695</v>
      </c>
      <c r="C2481" s="767"/>
      <c r="D2481" s="1041"/>
      <c r="E2481" s="1098"/>
      <c r="H2481" s="787"/>
    </row>
    <row r="2482" spans="1:8">
      <c r="A2482" s="756"/>
      <c r="B2482" s="767" t="s">
        <v>3696</v>
      </c>
      <c r="C2482" s="767"/>
      <c r="D2482" s="1041"/>
      <c r="E2482" s="1098"/>
      <c r="H2482" s="787"/>
    </row>
    <row r="2483" spans="1:8">
      <c r="A2483" s="756"/>
      <c r="B2483" s="767" t="s">
        <v>3697</v>
      </c>
      <c r="C2483" s="767"/>
      <c r="D2483" s="1041"/>
      <c r="E2483" s="1098"/>
      <c r="H2483" s="787"/>
    </row>
    <row r="2484" spans="1:8">
      <c r="A2484" s="756"/>
      <c r="B2484" s="767" t="s">
        <v>3698</v>
      </c>
      <c r="C2484" s="767"/>
      <c r="D2484" s="1041"/>
      <c r="E2484" s="1098"/>
      <c r="H2484" s="787"/>
    </row>
    <row r="2485" spans="1:8">
      <c r="A2485" s="756"/>
      <c r="B2485" s="767" t="s">
        <v>3415</v>
      </c>
      <c r="C2485" s="767"/>
    </row>
    <row r="2486" spans="1:8">
      <c r="A2486" s="756"/>
      <c r="B2486" s="767" t="s">
        <v>3416</v>
      </c>
      <c r="C2486" s="767"/>
    </row>
    <row r="2487" spans="1:8">
      <c r="A2487" s="756"/>
      <c r="B2487" s="767" t="s">
        <v>3417</v>
      </c>
      <c r="C2487" s="767"/>
    </row>
    <row r="2488" spans="1:8">
      <c r="A2488" s="756"/>
      <c r="B2488" s="767" t="s">
        <v>3418</v>
      </c>
      <c r="C2488" s="767"/>
      <c r="E2488" s="799"/>
      <c r="F2488" s="799"/>
    </row>
    <row r="2489" spans="1:8">
      <c r="A2489" s="756"/>
      <c r="B2489" s="767" t="s">
        <v>3419</v>
      </c>
      <c r="C2489" s="767"/>
      <c r="E2489" s="799"/>
      <c r="F2489" s="799"/>
    </row>
    <row r="2490" spans="1:8">
      <c r="A2490" s="756"/>
      <c r="B2490" s="767" t="s">
        <v>3699</v>
      </c>
      <c r="C2490" s="767"/>
      <c r="D2490" s="1039" t="s">
        <v>760</v>
      </c>
      <c r="E2490" s="1154">
        <v>1</v>
      </c>
      <c r="F2490" s="799"/>
      <c r="G2490" s="1196">
        <f>E2490*F2490</f>
        <v>0</v>
      </c>
    </row>
    <row r="2491" spans="1:8">
      <c r="A2491" s="756"/>
      <c r="B2491" s="1038"/>
      <c r="C2491" s="1038"/>
      <c r="D2491" s="785"/>
      <c r="H2491" s="763"/>
    </row>
    <row r="2492" spans="1:8">
      <c r="A2492" s="756"/>
      <c r="B2492" s="767" t="s">
        <v>3421</v>
      </c>
      <c r="C2492" s="767"/>
    </row>
    <row r="2493" spans="1:8">
      <c r="A2493" s="756"/>
      <c r="B2493" s="767" t="s">
        <v>3422</v>
      </c>
      <c r="C2493" s="767"/>
    </row>
    <row r="2494" spans="1:8">
      <c r="A2494" s="756"/>
      <c r="B2494" s="767" t="s">
        <v>3423</v>
      </c>
      <c r="C2494" s="767"/>
    </row>
    <row r="2495" spans="1:8">
      <c r="A2495" s="756"/>
      <c r="B2495" s="767" t="s">
        <v>3424</v>
      </c>
      <c r="C2495" s="767"/>
    </row>
    <row r="2496" spans="1:8">
      <c r="A2496" s="756"/>
      <c r="B2496" s="767" t="s">
        <v>3425</v>
      </c>
      <c r="C2496" s="767"/>
    </row>
    <row r="2497" spans="1:3">
      <c r="A2497" s="756"/>
      <c r="B2497" s="767" t="s">
        <v>3426</v>
      </c>
      <c r="C2497" s="767"/>
    </row>
    <row r="2498" spans="1:3">
      <c r="A2498" s="756"/>
      <c r="B2498" s="767" t="s">
        <v>3427</v>
      </c>
      <c r="C2498" s="767"/>
    </row>
    <row r="2499" spans="1:3">
      <c r="A2499" s="756"/>
      <c r="B2499" s="767" t="s">
        <v>3428</v>
      </c>
      <c r="C2499" s="767"/>
    </row>
    <row r="2500" spans="1:3">
      <c r="A2500" s="756"/>
      <c r="B2500" s="767" t="s">
        <v>3429</v>
      </c>
      <c r="C2500" s="767"/>
    </row>
    <row r="2501" spans="1:3">
      <c r="A2501" s="756"/>
      <c r="B2501" s="767" t="s">
        <v>3430</v>
      </c>
      <c r="C2501" s="767"/>
    </row>
    <row r="2502" spans="1:3">
      <c r="A2502" s="756"/>
      <c r="B2502" s="767" t="s">
        <v>3431</v>
      </c>
      <c r="C2502" s="767"/>
    </row>
    <row r="2503" spans="1:3">
      <c r="A2503" s="756"/>
      <c r="B2503" s="767" t="s">
        <v>3432</v>
      </c>
      <c r="C2503" s="767"/>
    </row>
    <row r="2504" spans="1:3">
      <c r="A2504" s="756"/>
      <c r="B2504" s="767" t="s">
        <v>3433</v>
      </c>
      <c r="C2504" s="767"/>
    </row>
    <row r="2505" spans="1:3">
      <c r="A2505" s="756"/>
      <c r="B2505" s="767" t="s">
        <v>3434</v>
      </c>
      <c r="C2505" s="767"/>
    </row>
    <row r="2506" spans="1:3">
      <c r="A2506" s="756"/>
      <c r="B2506" s="767" t="s">
        <v>3435</v>
      </c>
      <c r="C2506" s="767"/>
    </row>
    <row r="2507" spans="1:3">
      <c r="A2507" s="756"/>
      <c r="B2507" s="767" t="s">
        <v>3436</v>
      </c>
      <c r="C2507" s="767"/>
    </row>
    <row r="2508" spans="1:3">
      <c r="A2508" s="756"/>
      <c r="B2508" s="767" t="s">
        <v>3437</v>
      </c>
      <c r="C2508" s="767"/>
    </row>
    <row r="2509" spans="1:3">
      <c r="A2509" s="756"/>
      <c r="B2509" s="767" t="s">
        <v>3438</v>
      </c>
      <c r="C2509" s="767"/>
    </row>
    <row r="2510" spans="1:3">
      <c r="A2510" s="756"/>
      <c r="B2510" s="767" t="s">
        <v>3439</v>
      </c>
      <c r="C2510" s="767"/>
    </row>
    <row r="2511" spans="1:3">
      <c r="A2511" s="756"/>
      <c r="B2511" s="767" t="s">
        <v>3440</v>
      </c>
      <c r="C2511" s="767"/>
    </row>
    <row r="2512" spans="1:3">
      <c r="A2512" s="756"/>
      <c r="B2512" s="767" t="s">
        <v>3441</v>
      </c>
      <c r="C2512" s="767"/>
    </row>
    <row r="2513" spans="1:8">
      <c r="A2513" s="756"/>
      <c r="B2513" s="767" t="s">
        <v>3442</v>
      </c>
      <c r="C2513" s="767"/>
    </row>
    <row r="2514" spans="1:8">
      <c r="A2514" s="756"/>
      <c r="B2514" s="767" t="s">
        <v>3443</v>
      </c>
      <c r="C2514" s="767"/>
    </row>
    <row r="2515" spans="1:8">
      <c r="A2515" s="756"/>
      <c r="B2515" s="767" t="s">
        <v>3444</v>
      </c>
      <c r="C2515" s="767"/>
    </row>
    <row r="2516" spans="1:8">
      <c r="A2516" s="756"/>
      <c r="B2516" s="767" t="s">
        <v>3445</v>
      </c>
      <c r="C2516" s="767"/>
    </row>
    <row r="2517" spans="1:8">
      <c r="A2517" s="756"/>
      <c r="B2517" s="767" t="s">
        <v>3446</v>
      </c>
      <c r="C2517" s="767"/>
    </row>
    <row r="2518" spans="1:8">
      <c r="A2518" s="756"/>
      <c r="B2518" s="775" t="s">
        <v>3447</v>
      </c>
      <c r="C2518" s="775"/>
      <c r="D2518" s="1039" t="s">
        <v>760</v>
      </c>
      <c r="E2518" s="1154">
        <v>1</v>
      </c>
      <c r="G2518" s="1196">
        <f>E2518*F2518</f>
        <v>0</v>
      </c>
      <c r="H2518" s="752"/>
    </row>
    <row r="2519" spans="1:8">
      <c r="A2519" s="756"/>
      <c r="B2519" s="777"/>
      <c r="C2519" s="777"/>
      <c r="D2519" s="1092"/>
      <c r="E2519" s="799"/>
      <c r="H2519" s="752"/>
    </row>
    <row r="2520" spans="1:8">
      <c r="A2520" s="756"/>
      <c r="B2520" s="778"/>
      <c r="C2520" s="778"/>
      <c r="D2520" s="1092"/>
      <c r="E2520" s="799"/>
      <c r="H2520" s="752"/>
    </row>
    <row r="2521" spans="1:8">
      <c r="A2521" s="759" t="s">
        <v>301</v>
      </c>
      <c r="B2521" s="766" t="s">
        <v>5159</v>
      </c>
      <c r="C2521" s="766"/>
      <c r="H2521" s="752"/>
    </row>
    <row r="2522" spans="1:8">
      <c r="A2522" s="759"/>
      <c r="B2522" s="766" t="s">
        <v>3700</v>
      </c>
      <c r="C2522" s="766"/>
      <c r="D2522" s="1095" t="s">
        <v>302</v>
      </c>
      <c r="E2522" s="799">
        <v>2</v>
      </c>
      <c r="G2522" s="1196">
        <f>E2522*F2522</f>
        <v>0</v>
      </c>
      <c r="H2522" s="752"/>
    </row>
    <row r="2523" spans="1:8">
      <c r="A2523" s="756"/>
      <c r="B2523" s="853"/>
      <c r="C2523" s="853"/>
      <c r="D2523" s="1006"/>
      <c r="H2523" s="752"/>
    </row>
    <row r="2524" spans="1:8">
      <c r="A2524" s="756"/>
      <c r="B2524" s="853"/>
      <c r="C2524" s="853"/>
      <c r="D2524" s="1006"/>
      <c r="H2524" s="752"/>
    </row>
    <row r="2525" spans="1:8">
      <c r="A2525" s="759" t="s">
        <v>305</v>
      </c>
      <c r="B2525" s="766" t="s">
        <v>5160</v>
      </c>
      <c r="C2525" s="766"/>
      <c r="H2525" s="752"/>
    </row>
    <row r="2526" spans="1:8">
      <c r="A2526" s="759"/>
      <c r="B2526" s="766" t="s">
        <v>3701</v>
      </c>
      <c r="C2526" s="766"/>
      <c r="H2526" s="752"/>
    </row>
    <row r="2527" spans="1:8">
      <c r="A2527" s="759"/>
      <c r="B2527" s="766" t="s">
        <v>3492</v>
      </c>
      <c r="C2527" s="766"/>
      <c r="D2527" s="1095" t="s">
        <v>302</v>
      </c>
      <c r="E2527" s="799">
        <v>1</v>
      </c>
      <c r="G2527" s="1196">
        <f>E2527*F2527</f>
        <v>0</v>
      </c>
      <c r="H2527" s="752"/>
    </row>
    <row r="2528" spans="1:8">
      <c r="A2528" s="759"/>
      <c r="B2528" s="766"/>
      <c r="C2528" s="766"/>
      <c r="D2528" s="1095"/>
      <c r="E2528" s="799"/>
      <c r="H2528" s="752"/>
    </row>
    <row r="2529" spans="1:8">
      <c r="A2529" s="759"/>
      <c r="B2529" s="766"/>
      <c r="C2529" s="766"/>
      <c r="H2529" s="752"/>
    </row>
    <row r="2530" spans="1:8">
      <c r="A2530" s="759" t="s">
        <v>1501</v>
      </c>
      <c r="B2530" s="766" t="s">
        <v>5161</v>
      </c>
      <c r="C2530" s="766"/>
      <c r="H2530" s="752"/>
    </row>
    <row r="2531" spans="1:8">
      <c r="A2531" s="759"/>
      <c r="B2531" s="766" t="s">
        <v>3702</v>
      </c>
      <c r="C2531" s="766"/>
      <c r="D2531" s="1095" t="s">
        <v>302</v>
      </c>
      <c r="E2531" s="799">
        <v>1</v>
      </c>
      <c r="G2531" s="1196">
        <f>E2531*F2531</f>
        <v>0</v>
      </c>
      <c r="H2531" s="752"/>
    </row>
    <row r="2532" spans="1:8">
      <c r="A2532" s="756"/>
      <c r="B2532" s="1034"/>
      <c r="C2532" s="1034"/>
      <c r="D2532" s="1006"/>
      <c r="H2532" s="752"/>
    </row>
    <row r="2533" spans="1:8">
      <c r="A2533" s="756"/>
      <c r="B2533" s="1034"/>
      <c r="C2533" s="1034"/>
      <c r="D2533" s="1006"/>
      <c r="H2533" s="752"/>
    </row>
    <row r="2534" spans="1:8">
      <c r="A2534" s="759" t="s">
        <v>1502</v>
      </c>
      <c r="B2534" s="766" t="s">
        <v>5162</v>
      </c>
      <c r="C2534" s="766"/>
      <c r="H2534" s="752"/>
    </row>
    <row r="2535" spans="1:8">
      <c r="A2535" s="759"/>
      <c r="B2535" s="766" t="s">
        <v>5163</v>
      </c>
      <c r="C2535" s="766"/>
      <c r="D2535" s="1095"/>
      <c r="E2535" s="799"/>
      <c r="H2535" s="752"/>
    </row>
    <row r="2536" spans="1:8">
      <c r="A2536" s="756"/>
      <c r="B2536" s="766" t="s">
        <v>3492</v>
      </c>
      <c r="C2536" s="766"/>
      <c r="D2536" s="1095" t="s">
        <v>302</v>
      </c>
      <c r="E2536" s="799">
        <v>2</v>
      </c>
      <c r="G2536" s="1196">
        <f>E2536*F2536</f>
        <v>0</v>
      </c>
      <c r="H2536" s="752"/>
    </row>
    <row r="2537" spans="1:8">
      <c r="A2537" s="756"/>
      <c r="B2537" s="766" t="s">
        <v>3703</v>
      </c>
      <c r="C2537" s="766"/>
      <c r="D2537" s="1095" t="s">
        <v>302</v>
      </c>
      <c r="E2537" s="799">
        <v>2</v>
      </c>
      <c r="G2537" s="1196">
        <f>E2537*F2537</f>
        <v>0</v>
      </c>
      <c r="H2537" s="752"/>
    </row>
    <row r="2538" spans="1:8">
      <c r="A2538" s="756"/>
      <c r="B2538" s="853"/>
      <c r="C2538" s="853"/>
      <c r="D2538" s="1006"/>
      <c r="H2538" s="752"/>
    </row>
    <row r="2539" spans="1:8">
      <c r="A2539" s="756"/>
      <c r="B2539" s="853"/>
      <c r="C2539" s="853"/>
      <c r="D2539" s="1006"/>
      <c r="H2539" s="752"/>
    </row>
    <row r="2540" spans="1:8">
      <c r="A2540" s="759" t="s">
        <v>1506</v>
      </c>
      <c r="B2540" s="766" t="s">
        <v>5164</v>
      </c>
      <c r="C2540" s="766"/>
      <c r="H2540" s="752"/>
    </row>
    <row r="2541" spans="1:8">
      <c r="A2541" s="759"/>
      <c r="B2541" s="766" t="s">
        <v>3701</v>
      </c>
      <c r="C2541" s="766"/>
      <c r="H2541" s="752"/>
    </row>
    <row r="2542" spans="1:8">
      <c r="A2542" s="759"/>
      <c r="B2542" s="766" t="s">
        <v>3492</v>
      </c>
      <c r="C2542" s="766"/>
      <c r="D2542" s="1095" t="s">
        <v>302</v>
      </c>
      <c r="E2542" s="799">
        <v>2</v>
      </c>
      <c r="G2542" s="1196">
        <f>E2542*F2542</f>
        <v>0</v>
      </c>
      <c r="H2542" s="752"/>
    </row>
    <row r="2543" spans="1:8">
      <c r="A2543" s="759"/>
      <c r="B2543" s="766" t="s">
        <v>3703</v>
      </c>
      <c r="C2543" s="766"/>
      <c r="D2543" s="1095" t="s">
        <v>302</v>
      </c>
      <c r="E2543" s="799">
        <v>2</v>
      </c>
      <c r="G2543" s="1196">
        <f>E2543*F2543</f>
        <v>0</v>
      </c>
      <c r="H2543" s="752"/>
    </row>
    <row r="2544" spans="1:8">
      <c r="A2544" s="756"/>
      <c r="B2544" s="853"/>
      <c r="C2544" s="853"/>
      <c r="D2544" s="785"/>
      <c r="H2544" s="752"/>
    </row>
    <row r="2545" spans="1:8">
      <c r="A2545" s="756"/>
      <c r="B2545" s="853"/>
      <c r="C2545" s="853"/>
      <c r="D2545" s="785"/>
      <c r="H2545" s="752"/>
    </row>
    <row r="2546" spans="1:8">
      <c r="A2546" s="759" t="s">
        <v>979</v>
      </c>
      <c r="B2546" s="766" t="s">
        <v>5165</v>
      </c>
      <c r="C2546" s="766"/>
      <c r="H2546" s="752"/>
    </row>
    <row r="2547" spans="1:8">
      <c r="A2547" s="759"/>
      <c r="B2547" s="766" t="s">
        <v>3704</v>
      </c>
      <c r="C2547" s="766"/>
      <c r="H2547" s="752"/>
    </row>
    <row r="2548" spans="1:8" ht="15">
      <c r="A2548" s="759"/>
      <c r="B2548" s="766" t="s">
        <v>5166</v>
      </c>
      <c r="C2548" s="766"/>
      <c r="H2548" s="752"/>
    </row>
    <row r="2549" spans="1:8" ht="15">
      <c r="A2549" s="759"/>
      <c r="B2549" s="766" t="s">
        <v>5167</v>
      </c>
      <c r="C2549" s="766"/>
      <c r="H2549" s="752"/>
    </row>
    <row r="2550" spans="1:8">
      <c r="A2550" s="759"/>
      <c r="B2550" s="781" t="s">
        <v>5262</v>
      </c>
      <c r="C2550" s="781"/>
      <c r="H2550" s="752"/>
    </row>
    <row r="2551" spans="1:8">
      <c r="A2551" s="759"/>
      <c r="B2551" s="766" t="s">
        <v>3705</v>
      </c>
      <c r="C2551" s="766"/>
      <c r="H2551" s="752"/>
    </row>
    <row r="2552" spans="1:8">
      <c r="A2552" s="759"/>
      <c r="B2552" s="766" t="s">
        <v>3706</v>
      </c>
      <c r="C2552" s="766"/>
      <c r="H2552" s="752"/>
    </row>
    <row r="2553" spans="1:8">
      <c r="A2553" s="759"/>
      <c r="B2553" s="766" t="s">
        <v>3707</v>
      </c>
      <c r="C2553" s="766"/>
      <c r="H2553" s="752"/>
    </row>
    <row r="2554" spans="1:8">
      <c r="A2554" s="759"/>
      <c r="B2554" s="766" t="s">
        <v>3708</v>
      </c>
      <c r="C2554" s="766"/>
      <c r="H2554" s="752"/>
    </row>
    <row r="2555" spans="1:8">
      <c r="A2555" s="759"/>
      <c r="B2555" s="766" t="s">
        <v>3709</v>
      </c>
      <c r="C2555" s="766"/>
      <c r="H2555" s="752"/>
    </row>
    <row r="2556" spans="1:8">
      <c r="A2556" s="759"/>
      <c r="B2556" s="766" t="s">
        <v>3710</v>
      </c>
      <c r="C2556" s="766"/>
      <c r="D2556" s="1095" t="s">
        <v>760</v>
      </c>
      <c r="E2556" s="799">
        <v>1</v>
      </c>
      <c r="G2556" s="1196">
        <f>E2556*F2556</f>
        <v>0</v>
      </c>
      <c r="H2556" s="752"/>
    </row>
    <row r="2557" spans="1:8">
      <c r="A2557" s="759"/>
      <c r="B2557" s="881" t="s">
        <v>3711</v>
      </c>
      <c r="C2557" s="881"/>
      <c r="D2557" s="1095"/>
      <c r="E2557" s="799"/>
      <c r="H2557" s="752"/>
    </row>
    <row r="2558" spans="1:8">
      <c r="A2558" s="756"/>
      <c r="B2558" s="766" t="s">
        <v>3061</v>
      </c>
      <c r="C2558" s="766"/>
      <c r="D2558" s="1092"/>
      <c r="E2558" s="799"/>
      <c r="H2558" s="752"/>
    </row>
    <row r="2559" spans="1:8">
      <c r="A2559" s="756"/>
      <c r="B2559" s="770"/>
      <c r="C2559" s="771"/>
      <c r="D2559" s="1092"/>
      <c r="E2559" s="799"/>
      <c r="H2559" s="752"/>
    </row>
    <row r="2560" spans="1:8">
      <c r="A2560" s="756"/>
      <c r="B2560" s="771"/>
      <c r="C2560" s="771"/>
      <c r="D2560" s="1092"/>
      <c r="E2560" s="799"/>
      <c r="H2560" s="752"/>
    </row>
    <row r="2561" spans="1:8">
      <c r="A2561" s="756"/>
      <c r="B2561" s="771"/>
      <c r="C2561" s="771"/>
      <c r="D2561" s="1092"/>
      <c r="E2561" s="799"/>
      <c r="H2561" s="752"/>
    </row>
    <row r="2562" spans="1:8">
      <c r="A2562" s="759" t="s">
        <v>680</v>
      </c>
      <c r="B2562" s="766" t="s">
        <v>5168</v>
      </c>
      <c r="C2562" s="766"/>
      <c r="H2562" s="752"/>
    </row>
    <row r="2563" spans="1:8">
      <c r="A2563" s="756"/>
      <c r="B2563" s="766" t="s">
        <v>3704</v>
      </c>
      <c r="C2563" s="766"/>
      <c r="H2563" s="752"/>
    </row>
    <row r="2564" spans="1:8" ht="15">
      <c r="A2564" s="756"/>
      <c r="B2564" s="766" t="s">
        <v>5169</v>
      </c>
      <c r="C2564" s="766"/>
      <c r="H2564" s="752"/>
    </row>
    <row r="2565" spans="1:8">
      <c r="A2565" s="756"/>
      <c r="B2565" s="781" t="s">
        <v>5170</v>
      </c>
      <c r="C2565" s="781"/>
      <c r="H2565" s="752"/>
    </row>
    <row r="2566" spans="1:8">
      <c r="A2566" s="756"/>
      <c r="B2566" s="766" t="s">
        <v>3705</v>
      </c>
      <c r="C2566" s="766"/>
      <c r="H2566" s="752"/>
    </row>
    <row r="2567" spans="1:8">
      <c r="A2567" s="756"/>
      <c r="B2567" s="766" t="s">
        <v>3706</v>
      </c>
      <c r="C2567" s="766"/>
      <c r="H2567" s="752"/>
    </row>
    <row r="2568" spans="1:8">
      <c r="A2568" s="756"/>
      <c r="B2568" s="766" t="s">
        <v>3707</v>
      </c>
      <c r="C2568" s="766"/>
      <c r="H2568" s="752"/>
    </row>
    <row r="2569" spans="1:8">
      <c r="A2569" s="756"/>
      <c r="B2569" s="766" t="s">
        <v>3708</v>
      </c>
      <c r="C2569" s="766"/>
      <c r="H2569" s="752"/>
    </row>
    <row r="2570" spans="1:8">
      <c r="A2570" s="756"/>
      <c r="B2570" s="766" t="s">
        <v>3709</v>
      </c>
      <c r="C2570" s="766"/>
      <c r="D2570" s="1095" t="s">
        <v>760</v>
      </c>
      <c r="E2570" s="799">
        <v>1</v>
      </c>
      <c r="G2570" s="1196">
        <f>E2570*F2570</f>
        <v>0</v>
      </c>
      <c r="H2570" s="752"/>
    </row>
    <row r="2571" spans="1:8">
      <c r="A2571" s="756"/>
      <c r="B2571" s="881" t="s">
        <v>3711</v>
      </c>
      <c r="C2571" s="881"/>
      <c r="D2571" s="1095"/>
      <c r="E2571" s="799"/>
      <c r="H2571" s="752"/>
    </row>
    <row r="2572" spans="1:8">
      <c r="A2572" s="756"/>
      <c r="B2572" s="766" t="s">
        <v>3061</v>
      </c>
      <c r="C2572" s="766"/>
      <c r="D2572" s="1095"/>
      <c r="E2572" s="799"/>
      <c r="H2572" s="752"/>
    </row>
    <row r="2573" spans="1:8">
      <c r="A2573" s="756"/>
      <c r="B2573" s="770"/>
      <c r="C2573" s="771"/>
      <c r="D2573" s="1095"/>
      <c r="E2573" s="799"/>
      <c r="H2573" s="752"/>
    </row>
    <row r="2574" spans="1:8">
      <c r="A2574" s="756"/>
      <c r="B2574" s="766"/>
      <c r="C2574" s="766"/>
      <c r="H2574" s="752"/>
    </row>
    <row r="2575" spans="1:8">
      <c r="A2575" s="756"/>
      <c r="B2575" s="766"/>
      <c r="C2575" s="766"/>
      <c r="H2575" s="752"/>
    </row>
    <row r="2576" spans="1:8">
      <c r="A2576" s="759" t="s">
        <v>681</v>
      </c>
      <c r="B2576" s="766" t="s">
        <v>5168</v>
      </c>
      <c r="C2576" s="766"/>
      <c r="H2576" s="752"/>
    </row>
    <row r="2577" spans="1:8">
      <c r="A2577" s="756"/>
      <c r="B2577" s="766" t="s">
        <v>3704</v>
      </c>
      <c r="C2577" s="766"/>
      <c r="H2577" s="752"/>
    </row>
    <row r="2578" spans="1:8" ht="15">
      <c r="A2578" s="756"/>
      <c r="B2578" s="766" t="s">
        <v>5171</v>
      </c>
      <c r="C2578" s="766"/>
      <c r="H2578" s="752"/>
    </row>
    <row r="2579" spans="1:8">
      <c r="A2579" s="756"/>
      <c r="B2579" s="781" t="s">
        <v>5172</v>
      </c>
      <c r="C2579" s="781"/>
      <c r="H2579" s="752"/>
    </row>
    <row r="2580" spans="1:8">
      <c r="A2580" s="756"/>
      <c r="B2580" s="766" t="s">
        <v>3705</v>
      </c>
      <c r="C2580" s="766"/>
      <c r="H2580" s="752"/>
    </row>
    <row r="2581" spans="1:8">
      <c r="A2581" s="756"/>
      <c r="B2581" s="766" t="s">
        <v>3706</v>
      </c>
      <c r="C2581" s="766"/>
      <c r="H2581" s="752"/>
    </row>
    <row r="2582" spans="1:8">
      <c r="A2582" s="756"/>
      <c r="B2582" s="766" t="s">
        <v>3707</v>
      </c>
      <c r="C2582" s="766"/>
      <c r="H2582" s="752"/>
    </row>
    <row r="2583" spans="1:8">
      <c r="A2583" s="756"/>
      <c r="B2583" s="766" t="s">
        <v>3708</v>
      </c>
      <c r="C2583" s="766"/>
      <c r="H2583" s="752"/>
    </row>
    <row r="2584" spans="1:8">
      <c r="A2584" s="756"/>
      <c r="B2584" s="766" t="s">
        <v>3709</v>
      </c>
      <c r="C2584" s="766"/>
      <c r="D2584" s="1095" t="s">
        <v>760</v>
      </c>
      <c r="E2584" s="799">
        <v>1</v>
      </c>
      <c r="G2584" s="1196">
        <f>E2584*F2584</f>
        <v>0</v>
      </c>
      <c r="H2584" s="752"/>
    </row>
    <row r="2585" spans="1:8">
      <c r="A2585" s="756"/>
      <c r="B2585" s="881" t="s">
        <v>3711</v>
      </c>
      <c r="C2585" s="881"/>
      <c r="D2585" s="1095"/>
      <c r="E2585" s="799"/>
      <c r="H2585" s="752"/>
    </row>
    <row r="2586" spans="1:8">
      <c r="A2586" s="756"/>
      <c r="B2586" s="766" t="s">
        <v>3061</v>
      </c>
      <c r="C2586" s="766"/>
      <c r="D2586" s="1095"/>
      <c r="E2586" s="799"/>
      <c r="H2586" s="752"/>
    </row>
    <row r="2587" spans="1:8">
      <c r="A2587" s="756"/>
      <c r="B2587" s="770"/>
      <c r="C2587" s="771"/>
      <c r="D2587" s="1095"/>
      <c r="E2587" s="799"/>
      <c r="H2587" s="752"/>
    </row>
    <row r="2588" spans="1:8">
      <c r="A2588" s="756"/>
      <c r="B2588" s="778"/>
      <c r="C2588" s="778"/>
      <c r="D2588" s="1092"/>
      <c r="E2588" s="799"/>
      <c r="H2588" s="752"/>
    </row>
    <row r="2589" spans="1:8">
      <c r="A2589" s="756"/>
      <c r="B2589" s="778"/>
      <c r="C2589" s="778"/>
      <c r="D2589" s="1092"/>
      <c r="E2589" s="799"/>
      <c r="H2589" s="752"/>
    </row>
    <row r="2590" spans="1:8">
      <c r="A2590" s="759" t="s">
        <v>868</v>
      </c>
      <c r="B2590" s="766" t="s">
        <v>5173</v>
      </c>
      <c r="C2590" s="766"/>
      <c r="H2590" s="752"/>
    </row>
    <row r="2591" spans="1:8">
      <c r="A2591" s="759"/>
      <c r="B2591" s="766" t="s">
        <v>3712</v>
      </c>
      <c r="C2591" s="766"/>
      <c r="H2591" s="752"/>
    </row>
    <row r="2592" spans="1:8">
      <c r="A2592" s="759"/>
      <c r="B2592" s="766" t="s">
        <v>3713</v>
      </c>
      <c r="C2592" s="766"/>
      <c r="H2592" s="752"/>
    </row>
    <row r="2593" spans="1:8" ht="15">
      <c r="A2593" s="759"/>
      <c r="B2593" s="766" t="s">
        <v>5174</v>
      </c>
      <c r="C2593" s="766"/>
      <c r="H2593" s="752"/>
    </row>
    <row r="2594" spans="1:8">
      <c r="A2594" s="759"/>
      <c r="B2594" s="766" t="s">
        <v>3714</v>
      </c>
      <c r="C2594" s="766"/>
      <c r="H2594" s="752"/>
    </row>
    <row r="2595" spans="1:8">
      <c r="A2595" s="759"/>
      <c r="B2595" s="766" t="s">
        <v>3715</v>
      </c>
      <c r="C2595" s="766"/>
      <c r="H2595" s="752"/>
    </row>
    <row r="2596" spans="1:8">
      <c r="A2596" s="759"/>
      <c r="B2596" s="766" t="s">
        <v>3716</v>
      </c>
      <c r="C2596" s="766"/>
      <c r="H2596" s="752"/>
    </row>
    <row r="2597" spans="1:8">
      <c r="A2597" s="759"/>
      <c r="B2597" s="766" t="s">
        <v>3717</v>
      </c>
      <c r="C2597" s="766"/>
      <c r="H2597" s="752"/>
    </row>
    <row r="2598" spans="1:8">
      <c r="A2598" s="756"/>
      <c r="B2598" s="766" t="s">
        <v>5175</v>
      </c>
      <c r="C2598" s="766"/>
      <c r="H2598" s="752"/>
    </row>
    <row r="2599" spans="1:8">
      <c r="A2599" s="756"/>
      <c r="B2599" s="781" t="s">
        <v>3718</v>
      </c>
      <c r="C2599" s="781"/>
      <c r="H2599" s="752"/>
    </row>
    <row r="2600" spans="1:8">
      <c r="A2600" s="756"/>
      <c r="B2600" s="781" t="s">
        <v>3719</v>
      </c>
      <c r="C2600" s="781"/>
      <c r="D2600" s="1095" t="s">
        <v>760</v>
      </c>
      <c r="E2600" s="799">
        <v>1</v>
      </c>
      <c r="G2600" s="1196">
        <f>E2600*F2600</f>
        <v>0</v>
      </c>
      <c r="H2600" s="752"/>
    </row>
    <row r="2601" spans="1:8">
      <c r="A2601" s="756"/>
      <c r="B2601" s="881" t="s">
        <v>3685</v>
      </c>
      <c r="C2601" s="881"/>
      <c r="D2601" s="1095"/>
      <c r="E2601" s="799"/>
      <c r="H2601" s="752"/>
    </row>
    <row r="2602" spans="1:8">
      <c r="A2602" s="756"/>
      <c r="B2602" s="766" t="s">
        <v>3061</v>
      </c>
      <c r="C2602" s="766"/>
      <c r="D2602" s="1092"/>
      <c r="E2602" s="799"/>
      <c r="H2602" s="752"/>
    </row>
    <row r="2603" spans="1:8">
      <c r="A2603" s="756"/>
      <c r="B2603" s="770"/>
      <c r="C2603" s="771"/>
      <c r="D2603" s="1092"/>
      <c r="E2603" s="799"/>
      <c r="H2603" s="752"/>
    </row>
    <row r="2604" spans="1:8">
      <c r="A2604" s="756"/>
      <c r="B2604" s="771"/>
      <c r="C2604" s="771"/>
      <c r="D2604" s="1092"/>
      <c r="E2604" s="799"/>
      <c r="H2604" s="752"/>
    </row>
    <row r="2605" spans="1:8">
      <c r="A2605" s="756"/>
      <c r="B2605" s="771"/>
      <c r="C2605" s="771"/>
      <c r="D2605" s="1092"/>
      <c r="E2605" s="799"/>
      <c r="H2605" s="752"/>
    </row>
    <row r="2606" spans="1:8">
      <c r="A2606" s="759" t="s">
        <v>1338</v>
      </c>
      <c r="B2606" s="766" t="s">
        <v>5176</v>
      </c>
      <c r="C2606" s="766"/>
      <c r="H2606" s="752"/>
    </row>
    <row r="2607" spans="1:8">
      <c r="A2607" s="756"/>
      <c r="B2607" s="766" t="s">
        <v>3720</v>
      </c>
      <c r="C2607" s="766"/>
      <c r="H2607" s="752"/>
    </row>
    <row r="2608" spans="1:8">
      <c r="A2608" s="756"/>
      <c r="B2608" s="766" t="s">
        <v>3721</v>
      </c>
      <c r="C2608" s="766"/>
      <c r="H2608" s="752"/>
    </row>
    <row r="2609" spans="1:8">
      <c r="A2609" s="756"/>
      <c r="B2609" s="766" t="s">
        <v>5109</v>
      </c>
      <c r="C2609" s="766"/>
      <c r="H2609" s="752"/>
    </row>
    <row r="2610" spans="1:8">
      <c r="A2610" s="756"/>
      <c r="B2610" s="781" t="s">
        <v>3722</v>
      </c>
      <c r="C2610" s="781"/>
      <c r="D2610" s="1095" t="s">
        <v>302</v>
      </c>
      <c r="E2610" s="799">
        <v>6</v>
      </c>
      <c r="G2610" s="1196">
        <f>E2610*F2610</f>
        <v>0</v>
      </c>
      <c r="H2610" s="752"/>
    </row>
    <row r="2611" spans="1:8">
      <c r="A2611" s="756"/>
      <c r="B2611" s="781" t="s">
        <v>3723</v>
      </c>
      <c r="C2611" s="781"/>
      <c r="D2611" s="1095" t="s">
        <v>302</v>
      </c>
      <c r="E2611" s="799">
        <v>6</v>
      </c>
      <c r="G2611" s="1196">
        <f>E2611*F2611</f>
        <v>0</v>
      </c>
      <c r="H2611" s="752"/>
    </row>
    <row r="2612" spans="1:8">
      <c r="A2612" s="756"/>
      <c r="B2612" s="781" t="s">
        <v>3724</v>
      </c>
      <c r="C2612" s="781"/>
      <c r="D2612" s="1095" t="s">
        <v>302</v>
      </c>
      <c r="E2612" s="799">
        <v>2</v>
      </c>
      <c r="G2612" s="1196">
        <f>E2612*F2612</f>
        <v>0</v>
      </c>
      <c r="H2612" s="752"/>
    </row>
    <row r="2613" spans="1:8">
      <c r="A2613" s="756"/>
      <c r="B2613" s="881" t="s">
        <v>3483</v>
      </c>
      <c r="C2613" s="881"/>
      <c r="D2613" s="1095"/>
      <c r="E2613" s="799"/>
      <c r="H2613" s="752"/>
    </row>
    <row r="2614" spans="1:8">
      <c r="A2614" s="756"/>
      <c r="B2614" s="766" t="s">
        <v>3061</v>
      </c>
      <c r="C2614" s="766"/>
      <c r="D2614" s="1095"/>
      <c r="E2614" s="799"/>
      <c r="H2614" s="752"/>
    </row>
    <row r="2615" spans="1:8">
      <c r="A2615" s="756"/>
      <c r="B2615" s="770"/>
      <c r="C2615" s="771"/>
      <c r="D2615" s="1095"/>
      <c r="E2615" s="799"/>
      <c r="H2615" s="752"/>
    </row>
    <row r="2616" spans="1:8">
      <c r="A2616" s="756"/>
      <c r="B2616" s="1034"/>
      <c r="C2616" s="1034"/>
      <c r="D2616" s="1092"/>
      <c r="E2616" s="799"/>
      <c r="H2616" s="752"/>
    </row>
    <row r="2617" spans="1:8">
      <c r="A2617" s="756"/>
      <c r="B2617" s="1034"/>
      <c r="C2617" s="1034"/>
      <c r="D2617" s="1092"/>
      <c r="E2617" s="799"/>
      <c r="H2617" s="752"/>
    </row>
    <row r="2618" spans="1:8">
      <c r="A2618" s="759" t="s">
        <v>885</v>
      </c>
      <c r="B2618" s="766" t="s">
        <v>5177</v>
      </c>
      <c r="C2618" s="766"/>
      <c r="H2618" s="752"/>
    </row>
    <row r="2619" spans="1:8">
      <c r="A2619" s="759"/>
      <c r="B2619" s="766" t="s">
        <v>3725</v>
      </c>
      <c r="C2619" s="766"/>
      <c r="H2619" s="752"/>
    </row>
    <row r="2620" spans="1:8">
      <c r="A2620" s="759"/>
      <c r="B2620" s="766" t="s">
        <v>3726</v>
      </c>
      <c r="C2620" s="766"/>
      <c r="H2620" s="752"/>
    </row>
    <row r="2621" spans="1:8">
      <c r="A2621" s="759"/>
      <c r="B2621" s="766" t="s">
        <v>3727</v>
      </c>
      <c r="C2621" s="766"/>
      <c r="H2621" s="752"/>
    </row>
    <row r="2622" spans="1:8">
      <c r="A2622" s="759"/>
      <c r="B2622" s="766" t="s">
        <v>5109</v>
      </c>
      <c r="C2622" s="766"/>
      <c r="H2622" s="752"/>
    </row>
    <row r="2623" spans="1:8">
      <c r="A2623" s="759"/>
      <c r="B2623" s="781" t="s">
        <v>3728</v>
      </c>
      <c r="C2623" s="781"/>
      <c r="D2623" s="1095" t="s">
        <v>302</v>
      </c>
      <c r="E2623" s="799">
        <v>1</v>
      </c>
      <c r="G2623" s="1196">
        <f>E2623*F2623</f>
        <v>0</v>
      </c>
      <c r="H2623" s="752"/>
    </row>
    <row r="2624" spans="1:8">
      <c r="A2624" s="759"/>
      <c r="B2624" s="781" t="s">
        <v>3729</v>
      </c>
      <c r="C2624" s="781"/>
      <c r="D2624" s="1095" t="s">
        <v>302</v>
      </c>
      <c r="E2624" s="799">
        <v>2</v>
      </c>
      <c r="G2624" s="1196">
        <f>E2624*F2624</f>
        <v>0</v>
      </c>
      <c r="H2624" s="752"/>
    </row>
    <row r="2625" spans="1:8">
      <c r="A2625" s="759"/>
      <c r="B2625" s="781" t="s">
        <v>3730</v>
      </c>
      <c r="C2625" s="781"/>
      <c r="D2625" s="1095" t="s">
        <v>302</v>
      </c>
      <c r="E2625" s="799">
        <v>1</v>
      </c>
      <c r="G2625" s="1196">
        <f>E2625*F2625</f>
        <v>0</v>
      </c>
      <c r="H2625" s="752"/>
    </row>
    <row r="2626" spans="1:8">
      <c r="A2626" s="759"/>
      <c r="B2626" s="781" t="s">
        <v>3731</v>
      </c>
      <c r="C2626" s="781"/>
      <c r="D2626" s="1095" t="s">
        <v>302</v>
      </c>
      <c r="E2626" s="799">
        <v>1</v>
      </c>
      <c r="G2626" s="1196">
        <f>E2626*F2626</f>
        <v>0</v>
      </c>
      <c r="H2626" s="752"/>
    </row>
    <row r="2627" spans="1:8">
      <c r="A2627" s="759"/>
      <c r="B2627" s="881" t="s">
        <v>3483</v>
      </c>
      <c r="C2627" s="881"/>
      <c r="D2627" s="1095"/>
      <c r="E2627" s="799"/>
      <c r="H2627" s="752"/>
    </row>
    <row r="2628" spans="1:8">
      <c r="A2628" s="759"/>
      <c r="B2628" s="766" t="s">
        <v>3061</v>
      </c>
      <c r="C2628" s="766"/>
      <c r="D2628" s="1095"/>
      <c r="E2628" s="799"/>
      <c r="H2628" s="752"/>
    </row>
    <row r="2629" spans="1:8">
      <c r="A2629" s="759"/>
      <c r="B2629" s="770"/>
      <c r="C2629" s="771"/>
      <c r="D2629" s="1095"/>
      <c r="E2629" s="799"/>
      <c r="H2629" s="752"/>
    </row>
    <row r="2630" spans="1:8">
      <c r="A2630" s="759"/>
      <c r="B2630" s="781"/>
      <c r="C2630" s="781"/>
      <c r="D2630" s="1095"/>
      <c r="E2630" s="799"/>
      <c r="H2630" s="752"/>
    </row>
    <row r="2631" spans="1:8">
      <c r="A2631" s="759"/>
      <c r="B2631" s="781"/>
      <c r="C2631" s="781"/>
      <c r="D2631" s="1095"/>
      <c r="E2631" s="799"/>
      <c r="H2631" s="752"/>
    </row>
    <row r="2632" spans="1:8">
      <c r="A2632" s="759" t="s">
        <v>888</v>
      </c>
      <c r="B2632" s="766" t="s">
        <v>5178</v>
      </c>
      <c r="C2632" s="766"/>
      <c r="H2632" s="752"/>
    </row>
    <row r="2633" spans="1:8">
      <c r="A2633" s="759"/>
      <c r="B2633" s="766" t="s">
        <v>3732</v>
      </c>
      <c r="C2633" s="766"/>
      <c r="H2633" s="752"/>
    </row>
    <row r="2634" spans="1:8">
      <c r="A2634" s="759"/>
      <c r="B2634" s="766" t="s">
        <v>3733</v>
      </c>
      <c r="C2634" s="766"/>
      <c r="H2634" s="752"/>
    </row>
    <row r="2635" spans="1:8">
      <c r="A2635" s="759"/>
      <c r="B2635" s="766" t="s">
        <v>3734</v>
      </c>
      <c r="C2635" s="766"/>
      <c r="H2635" s="752"/>
    </row>
    <row r="2636" spans="1:8">
      <c r="A2636" s="759"/>
      <c r="B2636" s="766" t="s">
        <v>3735</v>
      </c>
      <c r="C2636" s="766"/>
      <c r="H2636" s="752"/>
    </row>
    <row r="2637" spans="1:8">
      <c r="A2637" s="759"/>
      <c r="B2637" s="766" t="s">
        <v>3736</v>
      </c>
      <c r="C2637" s="766"/>
      <c r="H2637" s="752"/>
    </row>
    <row r="2638" spans="1:8">
      <c r="A2638" s="759"/>
      <c r="B2638" s="766" t="s">
        <v>3737</v>
      </c>
      <c r="C2638" s="766"/>
      <c r="H2638" s="752"/>
    </row>
    <row r="2639" spans="1:8">
      <c r="A2639" s="759"/>
      <c r="B2639" s="766" t="s">
        <v>3738</v>
      </c>
      <c r="C2639" s="766"/>
      <c r="H2639" s="752"/>
    </row>
    <row r="2640" spans="1:8">
      <c r="A2640" s="759"/>
      <c r="B2640" s="766" t="s">
        <v>3739</v>
      </c>
      <c r="C2640" s="766"/>
      <c r="H2640" s="752"/>
    </row>
    <row r="2641" spans="1:8">
      <c r="A2641" s="759"/>
      <c r="B2641" s="766" t="s">
        <v>3740</v>
      </c>
      <c r="C2641" s="766"/>
      <c r="H2641" s="752"/>
    </row>
    <row r="2642" spans="1:8">
      <c r="A2642" s="759"/>
      <c r="B2642" s="766" t="s">
        <v>3741</v>
      </c>
      <c r="C2642" s="766"/>
      <c r="H2642" s="752"/>
    </row>
    <row r="2643" spans="1:8">
      <c r="A2643" s="759"/>
      <c r="B2643" s="766" t="s">
        <v>3742</v>
      </c>
      <c r="C2643" s="766"/>
      <c r="H2643" s="752"/>
    </row>
    <row r="2644" spans="1:8">
      <c r="A2644" s="759"/>
      <c r="B2644" s="766" t="s">
        <v>3743</v>
      </c>
      <c r="C2644" s="766"/>
      <c r="H2644" s="752"/>
    </row>
    <row r="2645" spans="1:8">
      <c r="A2645" s="759"/>
      <c r="B2645" s="766" t="s">
        <v>5109</v>
      </c>
      <c r="C2645" s="766"/>
      <c r="H2645" s="752"/>
    </row>
    <row r="2646" spans="1:8">
      <c r="A2646" s="759"/>
      <c r="B2646" s="781" t="s">
        <v>3744</v>
      </c>
      <c r="C2646" s="781"/>
      <c r="D2646" s="1095" t="s">
        <v>302</v>
      </c>
      <c r="E2646" s="799">
        <v>1</v>
      </c>
      <c r="G2646" s="1196">
        <f>E2646*F2646</f>
        <v>0</v>
      </c>
      <c r="H2646" s="752"/>
    </row>
    <row r="2647" spans="1:8">
      <c r="A2647" s="759"/>
      <c r="B2647" s="781" t="s">
        <v>3745</v>
      </c>
      <c r="C2647" s="781"/>
      <c r="D2647" s="1095" t="s">
        <v>302</v>
      </c>
      <c r="E2647" s="799">
        <v>1</v>
      </c>
      <c r="G2647" s="1196">
        <f>E2647*F2647</f>
        <v>0</v>
      </c>
      <c r="H2647" s="752"/>
    </row>
    <row r="2648" spans="1:8">
      <c r="A2648" s="759"/>
      <c r="B2648" s="781" t="s">
        <v>3746</v>
      </c>
      <c r="C2648" s="781"/>
      <c r="D2648" s="1095" t="s">
        <v>302</v>
      </c>
      <c r="E2648" s="799">
        <v>1</v>
      </c>
      <c r="G2648" s="1196">
        <f>E2648*F2648</f>
        <v>0</v>
      </c>
      <c r="H2648" s="752"/>
    </row>
    <row r="2649" spans="1:8">
      <c r="A2649" s="759"/>
      <c r="B2649" s="881" t="s">
        <v>3483</v>
      </c>
      <c r="C2649" s="881"/>
      <c r="D2649" s="1095"/>
      <c r="E2649" s="799"/>
      <c r="H2649" s="752"/>
    </row>
    <row r="2650" spans="1:8">
      <c r="A2650" s="759"/>
      <c r="B2650" s="766" t="s">
        <v>3061</v>
      </c>
      <c r="C2650" s="766"/>
      <c r="D2650" s="1095"/>
      <c r="E2650" s="799"/>
      <c r="H2650" s="752"/>
    </row>
    <row r="2651" spans="1:8">
      <c r="A2651" s="759"/>
      <c r="B2651" s="770"/>
      <c r="C2651" s="771"/>
      <c r="D2651" s="1095"/>
      <c r="E2651" s="799"/>
      <c r="H2651" s="752"/>
    </row>
    <row r="2652" spans="1:8">
      <c r="A2652" s="756"/>
      <c r="B2652" s="1034"/>
      <c r="C2652" s="1034"/>
      <c r="D2652" s="1092"/>
      <c r="E2652" s="799"/>
      <c r="H2652" s="752"/>
    </row>
    <row r="2653" spans="1:8">
      <c r="A2653" s="756"/>
      <c r="B2653" s="1034"/>
      <c r="C2653" s="1034"/>
      <c r="D2653" s="1092"/>
      <c r="E2653" s="799"/>
      <c r="H2653" s="752"/>
    </row>
    <row r="2654" spans="1:8">
      <c r="A2654" s="759" t="s">
        <v>422</v>
      </c>
      <c r="B2654" s="779" t="s">
        <v>5179</v>
      </c>
      <c r="C2654" s="779"/>
      <c r="D2654" s="1006"/>
      <c r="H2654" s="764"/>
    </row>
    <row r="2655" spans="1:8">
      <c r="A2655" s="756"/>
      <c r="B2655" s="779" t="s">
        <v>3747</v>
      </c>
      <c r="C2655" s="779"/>
      <c r="D2655" s="1006"/>
      <c r="H2655" s="764"/>
    </row>
    <row r="2656" spans="1:8">
      <c r="A2656" s="756"/>
      <c r="B2656" s="779" t="s">
        <v>3748</v>
      </c>
      <c r="C2656" s="779"/>
      <c r="D2656" s="1006"/>
      <c r="H2656" s="764"/>
    </row>
    <row r="2657" spans="1:8">
      <c r="A2657" s="756"/>
      <c r="B2657" s="779" t="s">
        <v>3749</v>
      </c>
      <c r="C2657" s="779"/>
      <c r="D2657" s="1006"/>
      <c r="H2657" s="764"/>
    </row>
    <row r="2658" spans="1:8">
      <c r="A2658" s="756"/>
      <c r="B2658" s="779" t="s">
        <v>3484</v>
      </c>
      <c r="C2658" s="779"/>
      <c r="D2658" s="1095" t="s">
        <v>1028</v>
      </c>
      <c r="E2658" s="799">
        <v>1500</v>
      </c>
      <c r="G2658" s="1196">
        <f>E2658*F2658</f>
        <v>0</v>
      </c>
      <c r="H2658" s="764"/>
    </row>
    <row r="2659" spans="1:8">
      <c r="A2659" s="756"/>
      <c r="B2659" s="1004"/>
      <c r="C2659" s="1004"/>
      <c r="H2659" s="764"/>
    </row>
    <row r="2660" spans="1:8">
      <c r="A2660" s="756"/>
      <c r="B2660" s="1004"/>
      <c r="C2660" s="1004"/>
      <c r="H2660" s="764"/>
    </row>
    <row r="2661" spans="1:8">
      <c r="A2661" s="759" t="s">
        <v>423</v>
      </c>
      <c r="B2661" s="775" t="s">
        <v>3750</v>
      </c>
      <c r="C2661" s="775"/>
    </row>
    <row r="2662" spans="1:8">
      <c r="A2662" s="756"/>
      <c r="B2662" s="766" t="s">
        <v>3751</v>
      </c>
      <c r="C2662" s="766"/>
      <c r="D2662" s="1095" t="s">
        <v>1028</v>
      </c>
      <c r="E2662" s="799">
        <v>160</v>
      </c>
      <c r="G2662" s="1196">
        <f>E2662*F2662</f>
        <v>0</v>
      </c>
    </row>
    <row r="2663" spans="1:8">
      <c r="A2663" s="756"/>
      <c r="B2663" s="775"/>
      <c r="C2663" s="775"/>
    </row>
    <row r="2664" spans="1:8">
      <c r="A2664" s="756"/>
      <c r="B2664" s="775"/>
      <c r="C2664" s="775"/>
    </row>
    <row r="2665" spans="1:8">
      <c r="A2665" s="759" t="s">
        <v>424</v>
      </c>
      <c r="B2665" s="766" t="s">
        <v>5180</v>
      </c>
      <c r="C2665" s="766"/>
    </row>
    <row r="2666" spans="1:8">
      <c r="A2666" s="759"/>
      <c r="B2666" s="766" t="s">
        <v>5181</v>
      </c>
      <c r="C2666" s="766"/>
    </row>
    <row r="2667" spans="1:8">
      <c r="A2667" s="759"/>
      <c r="B2667" s="766" t="s">
        <v>3752</v>
      </c>
      <c r="C2667" s="766"/>
    </row>
    <row r="2668" spans="1:8" ht="15">
      <c r="A2668" s="759"/>
      <c r="B2668" s="766" t="s">
        <v>5182</v>
      </c>
      <c r="C2668" s="766"/>
      <c r="D2668" s="1147" t="s">
        <v>4830</v>
      </c>
      <c r="E2668" s="799">
        <v>70</v>
      </c>
      <c r="G2668" s="1196">
        <f>E2668*F2668</f>
        <v>0</v>
      </c>
    </row>
    <row r="2669" spans="1:8">
      <c r="A2669" s="759"/>
      <c r="B2669" s="766" t="s">
        <v>3061</v>
      </c>
      <c r="C2669" s="766"/>
      <c r="D2669" s="1147"/>
      <c r="E2669" s="799"/>
    </row>
    <row r="2670" spans="1:8">
      <c r="A2670" s="759"/>
      <c r="B2670" s="770"/>
      <c r="C2670" s="771"/>
      <c r="D2670" s="1147"/>
      <c r="E2670" s="799"/>
    </row>
    <row r="2671" spans="1:8">
      <c r="A2671" s="759"/>
      <c r="B2671" s="781"/>
      <c r="C2671" s="781"/>
      <c r="D2671" s="1147"/>
      <c r="E2671" s="799"/>
    </row>
    <row r="2672" spans="1:8">
      <c r="A2672" s="759"/>
      <c r="B2672" s="781"/>
      <c r="C2672" s="781"/>
      <c r="D2672" s="1147"/>
      <c r="E2672" s="799"/>
    </row>
    <row r="2673" spans="1:7">
      <c r="A2673" s="759" t="s">
        <v>1023</v>
      </c>
      <c r="B2673" s="766" t="s">
        <v>5180</v>
      </c>
      <c r="C2673" s="766"/>
    </row>
    <row r="2674" spans="1:7">
      <c r="A2674" s="756"/>
      <c r="B2674" s="766" t="s">
        <v>5183</v>
      </c>
      <c r="C2674" s="766"/>
    </row>
    <row r="2675" spans="1:7">
      <c r="A2675" s="756"/>
      <c r="B2675" s="766" t="s">
        <v>3753</v>
      </c>
      <c r="C2675" s="766"/>
    </row>
    <row r="2676" spans="1:7" ht="15">
      <c r="A2676" s="756"/>
      <c r="B2676" s="766" t="s">
        <v>5184</v>
      </c>
      <c r="C2676" s="766"/>
      <c r="D2676" s="1147" t="s">
        <v>4830</v>
      </c>
      <c r="E2676" s="799">
        <v>18</v>
      </c>
      <c r="G2676" s="1196">
        <f>E2676*F2676</f>
        <v>0</v>
      </c>
    </row>
    <row r="2677" spans="1:7">
      <c r="A2677" s="756"/>
      <c r="B2677" s="766" t="s">
        <v>3061</v>
      </c>
      <c r="C2677" s="766"/>
      <c r="D2677" s="1147"/>
      <c r="E2677" s="799"/>
    </row>
    <row r="2678" spans="1:7">
      <c r="A2678" s="756"/>
      <c r="B2678" s="770"/>
      <c r="C2678" s="771"/>
      <c r="D2678" s="1147"/>
      <c r="E2678" s="799"/>
    </row>
    <row r="2679" spans="1:7">
      <c r="A2679" s="756"/>
      <c r="B2679" s="781"/>
      <c r="C2679" s="781"/>
      <c r="D2679" s="1147"/>
      <c r="E2679" s="799"/>
    </row>
    <row r="2680" spans="1:7">
      <c r="A2680" s="756"/>
      <c r="B2680" s="781"/>
      <c r="C2680" s="781"/>
      <c r="D2680" s="1147"/>
      <c r="E2680" s="799"/>
    </row>
    <row r="2681" spans="1:7">
      <c r="A2681" s="759" t="s">
        <v>1024</v>
      </c>
      <c r="B2681" s="766" t="s">
        <v>3754</v>
      </c>
      <c r="C2681" s="766"/>
    </row>
    <row r="2682" spans="1:7" ht="15">
      <c r="A2682" s="756"/>
      <c r="B2682" s="766" t="s">
        <v>3755</v>
      </c>
      <c r="C2682" s="766"/>
      <c r="D2682" s="1147" t="s">
        <v>4830</v>
      </c>
      <c r="E2682" s="799">
        <v>100</v>
      </c>
      <c r="G2682" s="1196">
        <f>E2682*F2682</f>
        <v>0</v>
      </c>
    </row>
    <row r="2683" spans="1:7">
      <c r="A2683" s="756"/>
      <c r="B2683" s="779"/>
      <c r="C2683" s="779"/>
      <c r="E2683" s="1098"/>
    </row>
    <row r="2684" spans="1:7">
      <c r="A2684" s="756"/>
      <c r="B2684" s="779"/>
      <c r="C2684" s="779"/>
      <c r="E2684" s="1098"/>
    </row>
    <row r="2685" spans="1:7">
      <c r="A2685" s="759" t="s">
        <v>1025</v>
      </c>
      <c r="B2685" s="766" t="s">
        <v>5180</v>
      </c>
      <c r="C2685" s="766"/>
    </row>
    <row r="2686" spans="1:7">
      <c r="A2686" s="759"/>
      <c r="B2686" s="766" t="s">
        <v>5185</v>
      </c>
      <c r="C2686" s="766"/>
    </row>
    <row r="2687" spans="1:7">
      <c r="A2687" s="759"/>
      <c r="B2687" s="766" t="s">
        <v>3756</v>
      </c>
      <c r="C2687" s="766"/>
    </row>
    <row r="2688" spans="1:7">
      <c r="A2688" s="759"/>
      <c r="B2688" s="766" t="s">
        <v>3757</v>
      </c>
      <c r="C2688" s="766"/>
    </row>
    <row r="2689" spans="1:8">
      <c r="A2689" s="759"/>
      <c r="B2689" s="766" t="s">
        <v>3758</v>
      </c>
      <c r="C2689" s="766"/>
    </row>
    <row r="2690" spans="1:8" ht="15">
      <c r="A2690" s="759"/>
      <c r="B2690" s="766" t="s">
        <v>5186</v>
      </c>
      <c r="C2690" s="766"/>
      <c r="D2690" s="1147" t="s">
        <v>4830</v>
      </c>
      <c r="E2690" s="799">
        <v>80</v>
      </c>
      <c r="G2690" s="1196">
        <f>E2690*F2690</f>
        <v>0</v>
      </c>
    </row>
    <row r="2691" spans="1:8">
      <c r="A2691" s="759"/>
      <c r="B2691" s="766" t="s">
        <v>3061</v>
      </c>
      <c r="C2691" s="766"/>
      <c r="D2691" s="1147"/>
      <c r="E2691" s="799"/>
    </row>
    <row r="2692" spans="1:8">
      <c r="A2692" s="759"/>
      <c r="B2692" s="770"/>
      <c r="C2692" s="771"/>
      <c r="D2692" s="1147"/>
      <c r="E2692" s="799"/>
    </row>
    <row r="2693" spans="1:8">
      <c r="A2693" s="759"/>
      <c r="B2693" s="779"/>
      <c r="C2693" s="779"/>
      <c r="E2693" s="1098"/>
    </row>
    <row r="2694" spans="1:8">
      <c r="A2694" s="759"/>
      <c r="B2694" s="779"/>
      <c r="C2694" s="779"/>
      <c r="E2694" s="1098"/>
    </row>
    <row r="2695" spans="1:8">
      <c r="A2695" s="759" t="s">
        <v>114</v>
      </c>
      <c r="B2695" s="766" t="s">
        <v>5180</v>
      </c>
      <c r="C2695" s="766"/>
      <c r="H2695" s="763"/>
    </row>
    <row r="2696" spans="1:8">
      <c r="A2696" s="756"/>
      <c r="B2696" s="766" t="s">
        <v>5185</v>
      </c>
      <c r="C2696" s="766"/>
    </row>
    <row r="2697" spans="1:8">
      <c r="A2697" s="756"/>
      <c r="B2697" s="766" t="s">
        <v>3759</v>
      </c>
      <c r="C2697" s="766"/>
    </row>
    <row r="2698" spans="1:8">
      <c r="A2698" s="756"/>
      <c r="B2698" s="766" t="s">
        <v>3760</v>
      </c>
      <c r="C2698" s="766"/>
    </row>
    <row r="2699" spans="1:8">
      <c r="A2699" s="756"/>
      <c r="B2699" s="766" t="s">
        <v>3758</v>
      </c>
      <c r="C2699" s="766"/>
    </row>
    <row r="2700" spans="1:8" ht="15">
      <c r="A2700" s="756"/>
      <c r="B2700" s="766" t="s">
        <v>5184</v>
      </c>
      <c r="C2700" s="766"/>
      <c r="D2700" s="1147" t="s">
        <v>4830</v>
      </c>
      <c r="E2700" s="799">
        <v>54</v>
      </c>
      <c r="G2700" s="1196">
        <f>E2700*F2700</f>
        <v>0</v>
      </c>
    </row>
    <row r="2701" spans="1:8">
      <c r="A2701" s="756"/>
      <c r="B2701" s="766" t="s">
        <v>3061</v>
      </c>
      <c r="C2701" s="766"/>
      <c r="D2701" s="1147"/>
      <c r="E2701" s="799"/>
    </row>
    <row r="2702" spans="1:8">
      <c r="A2702" s="756"/>
      <c r="B2702" s="770"/>
      <c r="C2702" s="771"/>
      <c r="D2702" s="1147"/>
      <c r="E2702" s="799"/>
    </row>
    <row r="2703" spans="1:8">
      <c r="A2703" s="756"/>
      <c r="B2703" s="775"/>
      <c r="C2703" s="775"/>
    </row>
    <row r="2704" spans="1:8">
      <c r="A2704" s="756"/>
      <c r="B2704" s="775"/>
      <c r="C2704" s="775"/>
    </row>
    <row r="2705" spans="1:8">
      <c r="A2705" s="759" t="s">
        <v>115</v>
      </c>
      <c r="B2705" s="779" t="s">
        <v>5187</v>
      </c>
      <c r="C2705" s="779"/>
      <c r="D2705" s="1006"/>
      <c r="H2705" s="764"/>
    </row>
    <row r="2706" spans="1:8">
      <c r="A2706" s="756"/>
      <c r="B2706" s="780" t="s">
        <v>4953</v>
      </c>
      <c r="C2706" s="780"/>
      <c r="D2706" s="1006"/>
      <c r="H2706" s="764"/>
    </row>
    <row r="2707" spans="1:8">
      <c r="A2707" s="756"/>
      <c r="B2707" s="779" t="s">
        <v>3761</v>
      </c>
      <c r="C2707" s="779"/>
      <c r="D2707" s="1006"/>
      <c r="H2707" s="764"/>
    </row>
    <row r="2708" spans="1:8">
      <c r="A2708" s="756"/>
      <c r="B2708" s="779" t="s">
        <v>3762</v>
      </c>
      <c r="C2708" s="779"/>
      <c r="D2708" s="1006"/>
      <c r="H2708" s="764"/>
    </row>
    <row r="2709" spans="1:8">
      <c r="A2709" s="756"/>
      <c r="B2709" s="779" t="s">
        <v>3763</v>
      </c>
      <c r="C2709" s="779"/>
      <c r="D2709" s="1006"/>
      <c r="H2709" s="764"/>
    </row>
    <row r="2710" spans="1:8">
      <c r="A2710" s="756"/>
      <c r="B2710" s="779" t="s">
        <v>5188</v>
      </c>
      <c r="C2710" s="779"/>
      <c r="D2710" s="1006"/>
      <c r="H2710" s="764"/>
    </row>
    <row r="2711" spans="1:8">
      <c r="A2711" s="756"/>
      <c r="B2711" s="780" t="s">
        <v>3764</v>
      </c>
      <c r="C2711" s="780"/>
      <c r="D2711" s="1092"/>
      <c r="E2711" s="799"/>
      <c r="H2711" s="764"/>
    </row>
    <row r="2712" spans="1:8">
      <c r="A2712" s="756"/>
      <c r="B2712" s="881" t="s">
        <v>3483</v>
      </c>
      <c r="C2712" s="881"/>
      <c r="D2712" s="1095"/>
      <c r="E2712" s="799"/>
      <c r="H2712" s="764"/>
    </row>
    <row r="2713" spans="1:8">
      <c r="A2713" s="756"/>
      <c r="B2713" s="766" t="s">
        <v>3061</v>
      </c>
      <c r="C2713" s="766"/>
      <c r="D2713" s="1095"/>
      <c r="E2713" s="799"/>
      <c r="H2713" s="764"/>
    </row>
    <row r="2714" spans="1:8">
      <c r="A2714" s="756"/>
      <c r="B2714" s="770"/>
      <c r="C2714" s="771"/>
      <c r="D2714" s="1095" t="s">
        <v>302</v>
      </c>
      <c r="E2714" s="799">
        <v>2</v>
      </c>
      <c r="G2714" s="1196">
        <f>E2714*F2714</f>
        <v>0</v>
      </c>
      <c r="H2714" s="764"/>
    </row>
    <row r="2715" spans="1:8">
      <c r="A2715" s="756"/>
      <c r="B2715" s="779"/>
      <c r="C2715" s="779"/>
      <c r="D2715" s="1006"/>
      <c r="H2715" s="764"/>
    </row>
    <row r="2716" spans="1:8">
      <c r="A2716" s="756"/>
      <c r="B2716" s="779"/>
      <c r="C2716" s="779"/>
      <c r="D2716" s="1006"/>
      <c r="H2716" s="764"/>
    </row>
    <row r="2717" spans="1:8">
      <c r="A2717" s="759" t="s">
        <v>371</v>
      </c>
      <c r="B2717" s="766" t="s">
        <v>5189</v>
      </c>
      <c r="C2717" s="766"/>
    </row>
    <row r="2718" spans="1:8">
      <c r="A2718" s="759"/>
      <c r="B2718" s="766" t="s">
        <v>3765</v>
      </c>
      <c r="C2718" s="766"/>
    </row>
    <row r="2719" spans="1:8">
      <c r="A2719" s="759"/>
      <c r="B2719" s="778" t="s">
        <v>3766</v>
      </c>
      <c r="C2719" s="778"/>
    </row>
    <row r="2720" spans="1:8">
      <c r="A2720" s="759"/>
      <c r="B2720" s="881" t="s">
        <v>3483</v>
      </c>
      <c r="C2720" s="881"/>
      <c r="D2720" s="1092"/>
      <c r="E2720" s="799"/>
    </row>
    <row r="2721" spans="1:8">
      <c r="A2721" s="759"/>
      <c r="B2721" s="766" t="s">
        <v>3061</v>
      </c>
      <c r="C2721" s="766"/>
      <c r="D2721" s="1095"/>
      <c r="E2721" s="799"/>
    </row>
    <row r="2722" spans="1:8">
      <c r="A2722" s="759"/>
      <c r="B2722" s="770"/>
      <c r="C2722" s="771"/>
      <c r="D2722" s="1095" t="s">
        <v>302</v>
      </c>
      <c r="E2722" s="799">
        <v>2</v>
      </c>
      <c r="G2722" s="1196">
        <f>E2722*F2722</f>
        <v>0</v>
      </c>
    </row>
    <row r="2723" spans="1:8">
      <c r="A2723" s="756"/>
      <c r="B2723" s="853"/>
      <c r="C2723" s="853"/>
      <c r="D2723" s="785"/>
      <c r="H2723" s="764"/>
    </row>
    <row r="2724" spans="1:8">
      <c r="A2724" s="756"/>
      <c r="B2724" s="853"/>
      <c r="C2724" s="853"/>
      <c r="D2724" s="785"/>
      <c r="H2724" s="764"/>
    </row>
    <row r="2725" spans="1:8">
      <c r="A2725" s="759" t="s">
        <v>374</v>
      </c>
      <c r="B2725" s="766" t="s">
        <v>5190</v>
      </c>
      <c r="C2725" s="766"/>
    </row>
    <row r="2726" spans="1:8">
      <c r="A2726" s="759"/>
      <c r="B2726" s="781" t="s">
        <v>5191</v>
      </c>
      <c r="C2726" s="781"/>
    </row>
    <row r="2727" spans="1:8">
      <c r="A2727" s="759"/>
      <c r="B2727" s="766" t="s">
        <v>3767</v>
      </c>
      <c r="C2727" s="766"/>
      <c r="D2727" s="1095"/>
      <c r="E2727" s="799"/>
    </row>
    <row r="2728" spans="1:8">
      <c r="A2728" s="759"/>
      <c r="B2728" s="766" t="s">
        <v>5192</v>
      </c>
      <c r="C2728" s="766"/>
      <c r="D2728" s="1095" t="s">
        <v>1132</v>
      </c>
      <c r="E2728" s="799">
        <v>15</v>
      </c>
      <c r="G2728" s="1196">
        <f>E2728*F2728</f>
        <v>0</v>
      </c>
    </row>
    <row r="2729" spans="1:8">
      <c r="A2729" s="759"/>
      <c r="B2729" s="766"/>
      <c r="C2729" s="766"/>
      <c r="D2729" s="1095"/>
      <c r="E2729" s="799"/>
    </row>
    <row r="2730" spans="1:8">
      <c r="A2730" s="759"/>
      <c r="B2730" s="766"/>
      <c r="C2730" s="766"/>
      <c r="D2730" s="1095"/>
      <c r="E2730" s="799"/>
    </row>
    <row r="2731" spans="1:8">
      <c r="A2731" s="759" t="s">
        <v>183</v>
      </c>
      <c r="B2731" s="766" t="s">
        <v>4896</v>
      </c>
      <c r="C2731" s="766"/>
      <c r="H2731" s="763"/>
    </row>
    <row r="2732" spans="1:8">
      <c r="A2732" s="759"/>
      <c r="B2732" s="766" t="s">
        <v>5193</v>
      </c>
      <c r="C2732" s="766"/>
      <c r="H2732" s="763"/>
    </row>
    <row r="2733" spans="1:8">
      <c r="A2733" s="759"/>
      <c r="B2733" s="766" t="s">
        <v>3768</v>
      </c>
      <c r="C2733" s="766"/>
      <c r="H2733" s="763"/>
    </row>
    <row r="2734" spans="1:8">
      <c r="A2734" s="759"/>
      <c r="B2734" s="766" t="s">
        <v>3769</v>
      </c>
      <c r="C2734" s="766"/>
      <c r="D2734" s="1147" t="s">
        <v>1132</v>
      </c>
      <c r="E2734" s="799">
        <v>15</v>
      </c>
      <c r="G2734" s="1196">
        <f>E2734*F2734</f>
        <v>0</v>
      </c>
      <c r="H2734" s="763"/>
    </row>
    <row r="2735" spans="1:8">
      <c r="A2735" s="759"/>
      <c r="B2735" s="766"/>
      <c r="C2735" s="766"/>
      <c r="D2735" s="1147"/>
      <c r="E2735" s="799"/>
      <c r="H2735" s="763"/>
    </row>
    <row r="2736" spans="1:8">
      <c r="A2736" s="759"/>
      <c r="B2736" s="766"/>
      <c r="C2736" s="766"/>
      <c r="D2736" s="1147"/>
      <c r="E2736" s="799"/>
      <c r="H2736" s="763"/>
    </row>
    <row r="2737" spans="1:8">
      <c r="A2737" s="759" t="s">
        <v>187</v>
      </c>
      <c r="B2737" s="766" t="s">
        <v>5190</v>
      </c>
      <c r="C2737" s="766"/>
    </row>
    <row r="2738" spans="1:8">
      <c r="A2738" s="759"/>
      <c r="B2738" s="781" t="s">
        <v>5194</v>
      </c>
      <c r="C2738" s="781"/>
    </row>
    <row r="2739" spans="1:8">
      <c r="A2739" s="759"/>
      <c r="B2739" s="766" t="s">
        <v>3770</v>
      </c>
      <c r="C2739" s="766"/>
      <c r="D2739" s="1095"/>
      <c r="E2739" s="799"/>
    </row>
    <row r="2740" spans="1:8">
      <c r="A2740" s="759"/>
      <c r="B2740" s="766" t="s">
        <v>3040</v>
      </c>
      <c r="C2740" s="766"/>
      <c r="D2740" s="1095"/>
      <c r="E2740" s="799"/>
    </row>
    <row r="2741" spans="1:8">
      <c r="A2741" s="759"/>
      <c r="B2741" s="766" t="s">
        <v>5195</v>
      </c>
      <c r="C2741" s="766"/>
      <c r="D2741" s="1095" t="s">
        <v>1132</v>
      </c>
      <c r="E2741" s="799">
        <v>45</v>
      </c>
      <c r="G2741" s="1196">
        <f>E2741*F2741</f>
        <v>0</v>
      </c>
    </row>
    <row r="2742" spans="1:8">
      <c r="A2742" s="759"/>
      <c r="B2742" s="766"/>
      <c r="C2742" s="766"/>
      <c r="D2742" s="1095"/>
      <c r="E2742" s="799"/>
    </row>
    <row r="2743" spans="1:8">
      <c r="A2743" s="759"/>
      <c r="B2743" s="766"/>
      <c r="C2743" s="766"/>
      <c r="D2743" s="1095"/>
      <c r="E2743" s="799"/>
    </row>
    <row r="2744" spans="1:8">
      <c r="A2744" s="759" t="s">
        <v>803</v>
      </c>
      <c r="B2744" s="766" t="s">
        <v>4896</v>
      </c>
      <c r="C2744" s="766"/>
      <c r="H2744" s="763"/>
    </row>
    <row r="2745" spans="1:8">
      <c r="A2745" s="759"/>
      <c r="B2745" s="766" t="s">
        <v>3771</v>
      </c>
      <c r="C2745" s="766"/>
      <c r="H2745" s="763"/>
    </row>
    <row r="2746" spans="1:8">
      <c r="A2746" s="759"/>
      <c r="B2746" s="766" t="s">
        <v>3772</v>
      </c>
      <c r="C2746" s="766"/>
      <c r="H2746" s="763"/>
    </row>
    <row r="2747" spans="1:8">
      <c r="A2747" s="759"/>
      <c r="B2747" s="766" t="s">
        <v>3769</v>
      </c>
      <c r="C2747" s="766"/>
      <c r="D2747" s="1147" t="s">
        <v>1132</v>
      </c>
      <c r="E2747" s="799">
        <v>45</v>
      </c>
      <c r="G2747" s="1196">
        <f>E2747*F2747</f>
        <v>0</v>
      </c>
      <c r="H2747" s="763"/>
    </row>
    <row r="2748" spans="1:8">
      <c r="A2748" s="756"/>
      <c r="B2748" s="853"/>
      <c r="C2748" s="853"/>
      <c r="D2748" s="785"/>
      <c r="E2748" s="1098"/>
    </row>
    <row r="2749" spans="1:8">
      <c r="A2749" s="756"/>
      <c r="B2749" s="853"/>
      <c r="C2749" s="853"/>
      <c r="D2749" s="785"/>
      <c r="E2749" s="1098"/>
    </row>
    <row r="2750" spans="1:8">
      <c r="A2750" s="759" t="s">
        <v>805</v>
      </c>
      <c r="B2750" s="766" t="s">
        <v>5196</v>
      </c>
      <c r="C2750" s="766"/>
      <c r="H2750" s="764"/>
    </row>
    <row r="2751" spans="1:8">
      <c r="A2751" s="759"/>
      <c r="B2751" s="766" t="s">
        <v>5197</v>
      </c>
      <c r="C2751" s="766"/>
      <c r="D2751" s="1095" t="s">
        <v>302</v>
      </c>
      <c r="E2751" s="799">
        <v>2</v>
      </c>
      <c r="G2751" s="1196">
        <f>E2751*F2751</f>
        <v>0</v>
      </c>
      <c r="H2751" s="764"/>
    </row>
    <row r="2752" spans="1:8">
      <c r="A2752" s="759"/>
      <c r="B2752" s="766"/>
      <c r="C2752" s="766"/>
      <c r="H2752" s="764"/>
    </row>
    <row r="2753" spans="1:8">
      <c r="A2753" s="759"/>
      <c r="B2753" s="766"/>
      <c r="C2753" s="766"/>
      <c r="H2753" s="764"/>
    </row>
    <row r="2754" spans="1:8">
      <c r="A2754" s="759" t="s">
        <v>808</v>
      </c>
      <c r="B2754" s="766" t="s">
        <v>3773</v>
      </c>
      <c r="C2754" s="766"/>
      <c r="H2754" s="764"/>
    </row>
    <row r="2755" spans="1:8">
      <c r="A2755" s="759"/>
      <c r="B2755" s="766" t="s">
        <v>3774</v>
      </c>
      <c r="C2755" s="766"/>
      <c r="D2755" s="1095" t="s">
        <v>302</v>
      </c>
      <c r="E2755" s="799">
        <v>1</v>
      </c>
      <c r="G2755" s="1196">
        <f>E2755*F2755</f>
        <v>0</v>
      </c>
      <c r="H2755" s="764"/>
    </row>
    <row r="2756" spans="1:8">
      <c r="A2756" s="759"/>
      <c r="B2756" s="766"/>
      <c r="C2756" s="766"/>
      <c r="D2756" s="1095"/>
      <c r="E2756" s="799"/>
      <c r="H2756" s="764"/>
    </row>
    <row r="2757" spans="1:8">
      <c r="A2757" s="759"/>
      <c r="B2757" s="766"/>
      <c r="C2757" s="766"/>
      <c r="D2757" s="1095"/>
      <c r="E2757" s="799"/>
      <c r="H2757" s="764"/>
    </row>
    <row r="2758" spans="1:8">
      <c r="A2758" s="759" t="s">
        <v>1331</v>
      </c>
      <c r="B2758" s="766" t="s">
        <v>3775</v>
      </c>
      <c r="C2758" s="766"/>
      <c r="D2758" s="1095"/>
      <c r="E2758" s="799"/>
      <c r="H2758" s="764"/>
    </row>
    <row r="2759" spans="1:8">
      <c r="A2759" s="759"/>
      <c r="B2759" s="766" t="s">
        <v>3776</v>
      </c>
      <c r="C2759" s="766"/>
      <c r="D2759" s="1095"/>
      <c r="E2759" s="799"/>
      <c r="H2759" s="764"/>
    </row>
    <row r="2760" spans="1:8">
      <c r="A2760" s="759"/>
      <c r="B2760" s="766" t="s">
        <v>3777</v>
      </c>
      <c r="C2760" s="766"/>
      <c r="D2760" s="1095" t="s">
        <v>302</v>
      </c>
      <c r="E2760" s="799">
        <v>1</v>
      </c>
      <c r="G2760" s="1196">
        <f>E2760*F2760</f>
        <v>0</v>
      </c>
      <c r="H2760" s="764"/>
    </row>
    <row r="2761" spans="1:8">
      <c r="A2761" s="759"/>
      <c r="B2761" s="766" t="s">
        <v>3778</v>
      </c>
      <c r="C2761" s="766"/>
      <c r="D2761" s="1095" t="s">
        <v>302</v>
      </c>
      <c r="E2761" s="799">
        <v>1</v>
      </c>
      <c r="G2761" s="1196">
        <f>E2761*F2761</f>
        <v>0</v>
      </c>
      <c r="H2761" s="764"/>
    </row>
    <row r="2762" spans="1:8">
      <c r="A2762" s="759"/>
      <c r="B2762" s="766"/>
      <c r="C2762" s="766"/>
      <c r="H2762" s="764"/>
    </row>
    <row r="2763" spans="1:8">
      <c r="A2763" s="759"/>
      <c r="B2763" s="766"/>
      <c r="C2763" s="766"/>
      <c r="H2763" s="764"/>
    </row>
    <row r="2764" spans="1:8">
      <c r="A2764" s="759" t="s">
        <v>1843</v>
      </c>
      <c r="B2764" s="766" t="s">
        <v>3779</v>
      </c>
      <c r="C2764" s="766"/>
      <c r="D2764" s="1095" t="s">
        <v>760</v>
      </c>
      <c r="E2764" s="799">
        <v>1</v>
      </c>
      <c r="F2764" s="868"/>
      <c r="G2764" s="1199">
        <f>E2764*F2764</f>
        <v>0</v>
      </c>
      <c r="H2764" s="764"/>
    </row>
    <row r="2765" spans="1:8">
      <c r="A2765" s="764"/>
      <c r="B2765" s="779"/>
      <c r="C2765" s="779"/>
      <c r="D2765" s="1153"/>
      <c r="E2765" s="1183"/>
      <c r="F2765" s="1120"/>
      <c r="G2765" s="1204"/>
      <c r="H2765" s="1006"/>
    </row>
    <row r="2766" spans="1:8">
      <c r="A2766" s="756"/>
      <c r="B2766" s="1042"/>
      <c r="C2766" s="1042"/>
      <c r="D2766" s="1006" t="s">
        <v>3780</v>
      </c>
      <c r="E2766" s="1154"/>
      <c r="F2766" s="799"/>
      <c r="G2766" s="1196">
        <f>SUM(G2416:G2765)</f>
        <v>0</v>
      </c>
      <c r="H2766" s="752"/>
    </row>
    <row r="2767" spans="1:8">
      <c r="A2767" s="756"/>
      <c r="B2767" s="757"/>
      <c r="C2767" s="757"/>
      <c r="D2767" s="1092"/>
      <c r="E2767" s="799"/>
      <c r="F2767" s="799"/>
      <c r="G2767" s="1193"/>
      <c r="H2767" s="752"/>
    </row>
    <row r="2768" spans="1:8">
      <c r="A2768" s="756"/>
      <c r="B2768" s="757"/>
      <c r="C2768" s="757"/>
      <c r="D2768" s="1092"/>
      <c r="E2768" s="799"/>
      <c r="F2768" s="799"/>
      <c r="G2768" s="1193"/>
      <c r="H2768" s="752"/>
    </row>
    <row r="2769" spans="1:8">
      <c r="A2769" s="756"/>
      <c r="B2769" s="757"/>
      <c r="C2769" s="757"/>
      <c r="D2769" s="1092"/>
      <c r="E2769" s="799"/>
      <c r="F2769" s="799"/>
      <c r="G2769" s="1193"/>
      <c r="H2769" s="752"/>
    </row>
    <row r="2770" spans="1:8">
      <c r="A2770" s="759"/>
      <c r="B2770" s="1043" t="s">
        <v>562</v>
      </c>
      <c r="C2770" s="1043"/>
      <c r="D2770" s="1092"/>
      <c r="E2770" s="799"/>
      <c r="H2770" s="764"/>
    </row>
    <row r="2771" spans="1:8">
      <c r="A2771" s="759"/>
      <c r="B2771" s="1043"/>
      <c r="C2771" s="1043"/>
      <c r="D2771" s="1092"/>
      <c r="E2771" s="799"/>
      <c r="H2771" s="764"/>
    </row>
    <row r="2772" spans="1:8">
      <c r="A2772" s="759" t="s">
        <v>3781</v>
      </c>
      <c r="B2772" s="1043" t="s">
        <v>3782</v>
      </c>
      <c r="C2772" s="1043"/>
      <c r="D2772" s="1092"/>
      <c r="E2772" s="799">
        <v>398220</v>
      </c>
      <c r="H2772" s="764"/>
    </row>
    <row r="2773" spans="1:8">
      <c r="A2773" s="759"/>
      <c r="B2773" s="1043"/>
      <c r="C2773" s="1043"/>
      <c r="D2773" s="1092"/>
      <c r="E2773" s="799"/>
      <c r="H2773" s="764"/>
    </row>
    <row r="2774" spans="1:8">
      <c r="A2774" s="759" t="s">
        <v>3783</v>
      </c>
      <c r="B2774" s="1044" t="s">
        <v>3784</v>
      </c>
      <c r="C2774" s="1044"/>
      <c r="D2774" s="1092"/>
      <c r="E2774" s="799">
        <v>349420</v>
      </c>
      <c r="F2774" s="799"/>
      <c r="G2774" s="1193"/>
      <c r="H2774" s="752"/>
    </row>
    <row r="2775" spans="1:8">
      <c r="A2775" s="1045"/>
      <c r="B2775" s="1046"/>
      <c r="C2775" s="1046"/>
      <c r="D2775" s="1146"/>
      <c r="E2775" s="1121"/>
      <c r="F2775" s="799"/>
      <c r="G2775" s="1193"/>
      <c r="H2775" s="752"/>
    </row>
    <row r="2776" spans="1:8">
      <c r="A2776" s="1366" t="s">
        <v>3781</v>
      </c>
      <c r="B2776" s="1366"/>
      <c r="C2776" s="1366"/>
      <c r="D2776" s="1366"/>
      <c r="E2776" s="1366"/>
      <c r="F2776" s="1366"/>
      <c r="G2776" s="1366"/>
      <c r="H2776" s="752"/>
    </row>
    <row r="2777" spans="1:8">
      <c r="A2777" s="756"/>
      <c r="B2777" s="1047"/>
      <c r="C2777" s="1047"/>
      <c r="D2777" s="1006"/>
      <c r="E2777" s="1170"/>
      <c r="F2777" s="758"/>
      <c r="G2777" s="1194"/>
      <c r="H2777" s="752"/>
    </row>
    <row r="2778" spans="1:8">
      <c r="A2778" s="759" t="s">
        <v>287</v>
      </c>
      <c r="B2778" s="766" t="s">
        <v>3785</v>
      </c>
      <c r="C2778" s="766"/>
      <c r="H2778" s="752"/>
    </row>
    <row r="2779" spans="1:8">
      <c r="A2779" s="756"/>
      <c r="B2779" s="766" t="s">
        <v>3786</v>
      </c>
      <c r="C2779" s="766"/>
      <c r="H2779" s="752"/>
    </row>
    <row r="2780" spans="1:8">
      <c r="A2780" s="756"/>
      <c r="B2780" s="766" t="s">
        <v>3787</v>
      </c>
      <c r="C2780" s="766"/>
      <c r="H2780" s="752"/>
    </row>
    <row r="2781" spans="1:8">
      <c r="A2781" s="756"/>
      <c r="B2781" s="766" t="s">
        <v>3788</v>
      </c>
      <c r="C2781" s="766"/>
      <c r="D2781" s="1092"/>
      <c r="E2781" s="758"/>
      <c r="F2781" s="1154"/>
      <c r="H2781" s="752"/>
    </row>
    <row r="2782" spans="1:8">
      <c r="A2782" s="756"/>
      <c r="B2782" s="766" t="s">
        <v>3789</v>
      </c>
      <c r="C2782" s="766"/>
      <c r="D2782" s="1095" t="s">
        <v>760</v>
      </c>
      <c r="E2782" s="799">
        <v>1</v>
      </c>
      <c r="F2782" s="1154"/>
      <c r="G2782" s="1214">
        <f>E2782*F2782</f>
        <v>0</v>
      </c>
      <c r="H2782" s="752"/>
    </row>
    <row r="2783" spans="1:8">
      <c r="A2783" s="756"/>
      <c r="B2783" s="766"/>
      <c r="C2783" s="766"/>
      <c r="H2783" s="752"/>
    </row>
    <row r="2784" spans="1:8">
      <c r="A2784" s="756"/>
      <c r="B2784" s="766"/>
      <c r="C2784" s="766"/>
      <c r="H2784" s="752"/>
    </row>
    <row r="2785" spans="1:8">
      <c r="A2785" s="759" t="s">
        <v>290</v>
      </c>
      <c r="B2785" s="766" t="s">
        <v>3790</v>
      </c>
      <c r="C2785" s="766"/>
      <c r="H2785" s="752"/>
    </row>
    <row r="2786" spans="1:8">
      <c r="A2786" s="756"/>
      <c r="B2786" s="766" t="s">
        <v>3791</v>
      </c>
      <c r="C2786" s="766"/>
      <c r="H2786" s="752"/>
    </row>
    <row r="2787" spans="1:8">
      <c r="A2787" s="756"/>
      <c r="B2787" s="766" t="s">
        <v>3792</v>
      </c>
      <c r="C2787" s="766"/>
      <c r="D2787" s="1095" t="s">
        <v>1132</v>
      </c>
      <c r="E2787" s="799">
        <v>130</v>
      </c>
      <c r="F2787" s="1154"/>
      <c r="G2787" s="1214">
        <f>E2787*F2787</f>
        <v>0</v>
      </c>
      <c r="H2787" s="752"/>
    </row>
    <row r="2788" spans="1:8">
      <c r="A2788" s="756"/>
      <c r="B2788" s="766"/>
      <c r="C2788" s="766"/>
      <c r="H2788" s="752"/>
    </row>
    <row r="2789" spans="1:8">
      <c r="A2789" s="756"/>
      <c r="B2789" s="766"/>
      <c r="C2789" s="766"/>
      <c r="F2789" s="1154"/>
      <c r="H2789" s="752"/>
    </row>
    <row r="2790" spans="1:8">
      <c r="A2790" s="759" t="s">
        <v>300</v>
      </c>
      <c r="B2790" s="766" t="s">
        <v>3793</v>
      </c>
      <c r="C2790" s="766"/>
      <c r="H2790" s="752"/>
    </row>
    <row r="2791" spans="1:8">
      <c r="A2791" s="756"/>
      <c r="B2791" s="766" t="s">
        <v>3794</v>
      </c>
      <c r="C2791" s="766"/>
      <c r="F2791" s="1154"/>
      <c r="H2791" s="752"/>
    </row>
    <row r="2792" spans="1:8">
      <c r="A2792" s="756"/>
      <c r="B2792" s="766" t="s">
        <v>3795</v>
      </c>
      <c r="C2792" s="766"/>
      <c r="D2792" s="1095" t="s">
        <v>302</v>
      </c>
      <c r="E2792" s="799">
        <v>1</v>
      </c>
      <c r="F2792" s="1154"/>
      <c r="G2792" s="1214">
        <f>E2792*F2792</f>
        <v>0</v>
      </c>
      <c r="H2792" s="752"/>
    </row>
    <row r="2793" spans="1:8">
      <c r="A2793" s="756"/>
      <c r="B2793" s="766"/>
      <c r="C2793" s="766"/>
      <c r="D2793" s="1092"/>
      <c r="E2793" s="758"/>
      <c r="F2793" s="1154"/>
      <c r="H2793" s="752"/>
    </row>
    <row r="2794" spans="1:8">
      <c r="A2794" s="756"/>
      <c r="B2794" s="766"/>
      <c r="C2794" s="766"/>
      <c r="F2794" s="1154"/>
      <c r="H2794" s="752"/>
    </row>
    <row r="2795" spans="1:8">
      <c r="A2795" s="759" t="s">
        <v>301</v>
      </c>
      <c r="B2795" s="766" t="s">
        <v>3796</v>
      </c>
      <c r="C2795" s="766"/>
      <c r="F2795" s="1154"/>
      <c r="H2795" s="752"/>
    </row>
    <row r="2796" spans="1:8">
      <c r="A2796" s="756"/>
      <c r="B2796" s="766" t="s">
        <v>3797</v>
      </c>
      <c r="C2796" s="766"/>
      <c r="F2796" s="1154"/>
      <c r="H2796" s="752"/>
    </row>
    <row r="2797" spans="1:8">
      <c r="A2797" s="756"/>
      <c r="B2797" s="775" t="s">
        <v>3798</v>
      </c>
      <c r="C2797" s="775"/>
      <c r="D2797" s="1092"/>
      <c r="E2797" s="758"/>
      <c r="H2797" s="752"/>
    </row>
    <row r="2798" spans="1:8">
      <c r="A2798" s="756"/>
      <c r="B2798" s="766" t="s">
        <v>3799</v>
      </c>
      <c r="C2798" s="766"/>
      <c r="D2798" s="1095" t="s">
        <v>1132</v>
      </c>
      <c r="E2798" s="799">
        <v>130</v>
      </c>
      <c r="F2798" s="1154"/>
      <c r="G2798" s="1214">
        <f>E2798*F2798</f>
        <v>0</v>
      </c>
      <c r="H2798" s="752"/>
    </row>
    <row r="2799" spans="1:8">
      <c r="A2799" s="756"/>
      <c r="B2799" s="766"/>
      <c r="C2799" s="766"/>
      <c r="E2799" s="1154"/>
      <c r="H2799" s="752"/>
    </row>
    <row r="2800" spans="1:8">
      <c r="A2800" s="756"/>
      <c r="B2800" s="766"/>
      <c r="C2800" s="766"/>
      <c r="E2800" s="1154"/>
      <c r="H2800" s="752"/>
    </row>
    <row r="2801" spans="1:8">
      <c r="A2801" s="1048" t="s">
        <v>305</v>
      </c>
      <c r="B2801" s="766" t="s">
        <v>3800</v>
      </c>
      <c r="C2801" s="766"/>
      <c r="E2801" s="1154"/>
      <c r="H2801" s="752"/>
    </row>
    <row r="2802" spans="1:8">
      <c r="A2802" s="806"/>
      <c r="B2802" s="766" t="s">
        <v>3801</v>
      </c>
      <c r="C2802" s="766"/>
      <c r="H2802" s="752"/>
    </row>
    <row r="2803" spans="1:8">
      <c r="A2803" s="787"/>
      <c r="B2803" s="766" t="s">
        <v>3802</v>
      </c>
      <c r="C2803" s="766"/>
      <c r="D2803" s="769" t="s">
        <v>302</v>
      </c>
      <c r="E2803" s="1154">
        <v>1</v>
      </c>
      <c r="F2803" s="1154"/>
      <c r="G2803" s="1214">
        <f>E2803*F2803</f>
        <v>0</v>
      </c>
      <c r="H2803" s="752"/>
    </row>
    <row r="2804" spans="1:8">
      <c r="A2804" s="787"/>
      <c r="B2804" s="853"/>
      <c r="C2804" s="853"/>
      <c r="D2804" s="785"/>
      <c r="E2804" s="1169"/>
      <c r="F2804" s="864"/>
      <c r="G2804" s="1197"/>
      <c r="H2804" s="752"/>
    </row>
    <row r="2805" spans="1:8">
      <c r="A2805" s="756"/>
      <c r="B2805" s="853"/>
      <c r="C2805" s="853"/>
      <c r="D2805" s="785"/>
      <c r="E2805" s="1169"/>
      <c r="F2805" s="864"/>
      <c r="G2805" s="1197"/>
      <c r="H2805" s="752"/>
    </row>
    <row r="2806" spans="1:8">
      <c r="A2806" s="1048" t="s">
        <v>1501</v>
      </c>
      <c r="B2806" s="766" t="s">
        <v>3803</v>
      </c>
      <c r="C2806" s="766"/>
      <c r="E2806" s="1154"/>
      <c r="H2806" s="752"/>
    </row>
    <row r="2807" spans="1:8">
      <c r="A2807" s="787"/>
      <c r="B2807" s="766" t="s">
        <v>3804</v>
      </c>
      <c r="C2807" s="766"/>
      <c r="H2807" s="752"/>
    </row>
    <row r="2808" spans="1:8">
      <c r="A2808" s="786"/>
      <c r="B2808" s="766" t="s">
        <v>3805</v>
      </c>
      <c r="C2808" s="766"/>
      <c r="D2808" s="769" t="s">
        <v>302</v>
      </c>
      <c r="E2808" s="1154">
        <v>2</v>
      </c>
      <c r="F2808" s="1154"/>
      <c r="G2808" s="1214">
        <f>E2808*F2808</f>
        <v>0</v>
      </c>
      <c r="H2808" s="752"/>
    </row>
    <row r="2809" spans="1:8">
      <c r="A2809" s="786"/>
      <c r="B2809" s="853"/>
      <c r="C2809" s="853"/>
      <c r="D2809" s="785"/>
      <c r="E2809" s="1169"/>
      <c r="H2809" s="752"/>
    </row>
    <row r="2810" spans="1:8">
      <c r="A2810" s="786"/>
      <c r="B2810" s="853"/>
      <c r="C2810" s="853"/>
      <c r="D2810" s="785"/>
      <c r="E2810" s="1169"/>
      <c r="H2810" s="752"/>
    </row>
    <row r="2811" spans="1:8">
      <c r="A2811" s="1048" t="s">
        <v>1502</v>
      </c>
      <c r="B2811" s="766" t="s">
        <v>3806</v>
      </c>
      <c r="C2811" s="766"/>
      <c r="E2811" s="1154"/>
      <c r="F2811" s="758"/>
      <c r="G2811" s="1194"/>
      <c r="H2811" s="752"/>
    </row>
    <row r="2812" spans="1:8">
      <c r="A2812" s="756"/>
      <c r="B2812" s="766" t="s">
        <v>3807</v>
      </c>
      <c r="C2812" s="766"/>
      <c r="E2812" s="1154"/>
      <c r="F2812" s="758"/>
      <c r="G2812" s="1194"/>
      <c r="H2812" s="752"/>
    </row>
    <row r="2813" spans="1:8">
      <c r="A2813" s="756"/>
      <c r="B2813" s="766" t="s">
        <v>3808</v>
      </c>
      <c r="C2813" s="766"/>
      <c r="D2813" s="769" t="s">
        <v>1132</v>
      </c>
      <c r="E2813" s="1154">
        <v>130</v>
      </c>
      <c r="F2813" s="1154"/>
      <c r="G2813" s="1214">
        <f>E2813*F2813</f>
        <v>0</v>
      </c>
      <c r="H2813" s="752"/>
    </row>
    <row r="2814" spans="1:8">
      <c r="A2814" s="786"/>
      <c r="B2814" s="853"/>
      <c r="C2814" s="853"/>
      <c r="D2814" s="1092"/>
      <c r="E2814" s="758"/>
      <c r="F2814" s="864"/>
      <c r="G2814" s="1197"/>
      <c r="H2814" s="752"/>
    </row>
    <row r="2815" spans="1:8">
      <c r="A2815" s="756"/>
      <c r="B2815" s="853"/>
      <c r="C2815" s="853"/>
      <c r="D2815" s="785"/>
      <c r="E2815" s="864"/>
      <c r="F2815" s="864"/>
      <c r="G2815" s="1197"/>
      <c r="H2815" s="752"/>
    </row>
    <row r="2816" spans="1:8">
      <c r="A2816" s="1048" t="s">
        <v>1506</v>
      </c>
      <c r="B2816" s="766" t="s">
        <v>3809</v>
      </c>
      <c r="C2816" s="766"/>
      <c r="G2816" s="1197"/>
      <c r="H2816" s="752"/>
    </row>
    <row r="2817" spans="1:8">
      <c r="A2817" s="1048"/>
      <c r="B2817" s="766" t="s">
        <v>3810</v>
      </c>
      <c r="C2817" s="766"/>
      <c r="G2817" s="1197"/>
      <c r="H2817" s="752"/>
    </row>
    <row r="2818" spans="1:8">
      <c r="A2818" s="1048"/>
      <c r="B2818" s="766" t="s">
        <v>3811</v>
      </c>
      <c r="C2818" s="766"/>
      <c r="D2818" s="769" t="s">
        <v>760</v>
      </c>
      <c r="E2818" s="1154">
        <v>1</v>
      </c>
      <c r="F2818" s="1154"/>
      <c r="G2818" s="1214">
        <f>E2818*F2818</f>
        <v>0</v>
      </c>
      <c r="H2818" s="752"/>
    </row>
    <row r="2819" spans="1:8">
      <c r="A2819" s="764"/>
      <c r="B2819" s="853"/>
      <c r="C2819" s="853"/>
      <c r="D2819" s="1156"/>
      <c r="E2819" s="1184"/>
      <c r="F2819" s="1185"/>
      <c r="G2819" s="1215"/>
      <c r="H2819" s="752"/>
    </row>
    <row r="2820" spans="1:8">
      <c r="A2820" s="756"/>
      <c r="B2820" s="1047"/>
      <c r="C2820" s="1047"/>
      <c r="D2820" s="769" t="s">
        <v>3780</v>
      </c>
      <c r="E2820" s="1169"/>
      <c r="F2820" s="758"/>
      <c r="G2820" s="1193">
        <f>SUM(G2782:G2818)</f>
        <v>0</v>
      </c>
      <c r="H2820" s="752"/>
    </row>
    <row r="2821" spans="1:8">
      <c r="A2821" s="756"/>
      <c r="B2821" s="1047"/>
      <c r="C2821" s="1047"/>
      <c r="D2821" s="1006"/>
      <c r="E2821" s="1170"/>
      <c r="F2821" s="758"/>
      <c r="G2821" s="1194"/>
      <c r="H2821" s="752"/>
    </row>
    <row r="2822" spans="1:8">
      <c r="A2822" s="756"/>
      <c r="B2822" s="830"/>
      <c r="C2822" s="830"/>
      <c r="D2822" s="1092"/>
      <c r="E2822" s="758"/>
      <c r="H2822" s="752"/>
    </row>
    <row r="2823" spans="1:8">
      <c r="A2823" s="1366" t="s">
        <v>3783</v>
      </c>
      <c r="B2823" s="1366"/>
      <c r="C2823" s="1366"/>
      <c r="D2823" s="1366"/>
      <c r="E2823" s="1366"/>
      <c r="F2823" s="1366"/>
      <c r="G2823" s="1366"/>
      <c r="H2823" s="752"/>
    </row>
    <row r="2824" spans="1:8">
      <c r="A2824" s="756"/>
      <c r="B2824" s="830"/>
      <c r="C2824" s="830"/>
      <c r="D2824" s="1092"/>
      <c r="E2824" s="758"/>
      <c r="H2824" s="752"/>
    </row>
    <row r="2825" spans="1:8">
      <c r="A2825" s="1049" t="s">
        <v>287</v>
      </c>
      <c r="B2825" s="1050" t="s">
        <v>5198</v>
      </c>
      <c r="C2825" s="1050"/>
      <c r="D2825" s="1039"/>
      <c r="E2825" s="1154"/>
      <c r="F2825" s="1154"/>
      <c r="G2825" s="1214"/>
      <c r="H2825" s="752"/>
    </row>
    <row r="2826" spans="1:8">
      <c r="A2826" s="833"/>
      <c r="B2826" s="1050" t="s">
        <v>3812</v>
      </c>
      <c r="C2826" s="1050"/>
      <c r="D2826" s="1039"/>
      <c r="E2826" s="1154"/>
      <c r="F2826" s="1154"/>
      <c r="G2826" s="1214"/>
      <c r="H2826" s="752"/>
    </row>
    <row r="2827" spans="1:8">
      <c r="A2827" s="833"/>
      <c r="B2827" s="1051" t="s">
        <v>3813</v>
      </c>
      <c r="C2827" s="1051"/>
      <c r="D2827" s="1092"/>
      <c r="E2827" s="758"/>
      <c r="F2827" s="758"/>
      <c r="G2827" s="1194"/>
      <c r="H2827" s="752"/>
    </row>
    <row r="2828" spans="1:8">
      <c r="A2828" s="833"/>
      <c r="B2828" s="1051" t="s">
        <v>3814</v>
      </c>
      <c r="C2828" s="1051"/>
      <c r="D2828" s="1039"/>
      <c r="E2828" s="1154"/>
      <c r="F2828" s="1154"/>
      <c r="G2828" s="1214"/>
      <c r="H2828" s="752"/>
    </row>
    <row r="2829" spans="1:8">
      <c r="A2829" s="833"/>
      <c r="B2829" s="1050" t="s">
        <v>3815</v>
      </c>
      <c r="C2829" s="1050"/>
      <c r="D2829" s="1039"/>
      <c r="E2829" s="1154"/>
      <c r="F2829" s="1154"/>
      <c r="G2829" s="1214"/>
      <c r="H2829" s="752"/>
    </row>
    <row r="2830" spans="1:8">
      <c r="A2830" s="833"/>
      <c r="B2830" s="1050" t="s">
        <v>3816</v>
      </c>
      <c r="C2830" s="1050"/>
      <c r="D2830" s="1039"/>
      <c r="E2830" s="1154"/>
      <c r="F2830" s="1154"/>
      <c r="G2830" s="1214"/>
      <c r="H2830" s="752"/>
    </row>
    <row r="2831" spans="1:8">
      <c r="A2831" s="833"/>
      <c r="B2831" s="1050" t="s">
        <v>3817</v>
      </c>
      <c r="C2831" s="1050"/>
      <c r="D2831" s="1039"/>
      <c r="E2831" s="1154"/>
      <c r="F2831" s="1154"/>
      <c r="G2831" s="1214"/>
      <c r="H2831" s="752"/>
    </row>
    <row r="2832" spans="1:8">
      <c r="A2832" s="833"/>
      <c r="B2832" s="1052" t="s">
        <v>3818</v>
      </c>
      <c r="C2832" s="1052"/>
      <c r="D2832" s="1039"/>
      <c r="E2832" s="1154"/>
      <c r="F2832" s="1154"/>
      <c r="G2832" s="1214"/>
      <c r="H2832" s="752"/>
    </row>
    <row r="2833" spans="1:8">
      <c r="A2833" s="833"/>
      <c r="B2833" s="1052" t="s">
        <v>3819</v>
      </c>
      <c r="C2833" s="1052"/>
      <c r="D2833" s="1039"/>
      <c r="E2833" s="1154"/>
      <c r="F2833" s="1154"/>
      <c r="G2833" s="1214"/>
      <c r="H2833" s="752"/>
    </row>
    <row r="2834" spans="1:8">
      <c r="A2834" s="833"/>
      <c r="B2834" s="1052" t="s">
        <v>3820</v>
      </c>
      <c r="C2834" s="1052"/>
      <c r="D2834" s="1039"/>
      <c r="E2834" s="1154"/>
      <c r="F2834" s="1154"/>
      <c r="G2834" s="1214"/>
      <c r="H2834" s="752"/>
    </row>
    <row r="2835" spans="1:8">
      <c r="A2835" s="833"/>
      <c r="B2835" s="1052" t="s">
        <v>3821</v>
      </c>
      <c r="C2835" s="1052"/>
      <c r="D2835" s="1039"/>
      <c r="E2835" s="1154"/>
      <c r="F2835" s="1154"/>
      <c r="G2835" s="1214"/>
      <c r="H2835" s="752"/>
    </row>
    <row r="2836" spans="1:8">
      <c r="A2836" s="833"/>
      <c r="B2836" s="1052" t="s">
        <v>3822</v>
      </c>
      <c r="C2836" s="1052"/>
      <c r="D2836" s="1039"/>
      <c r="E2836" s="1154"/>
      <c r="F2836" s="1154"/>
      <c r="G2836" s="1214"/>
      <c r="H2836" s="752"/>
    </row>
    <row r="2837" spans="1:8">
      <c r="A2837" s="833"/>
      <c r="B2837" s="1052" t="s">
        <v>3823</v>
      </c>
      <c r="C2837" s="1052"/>
      <c r="D2837" s="1039"/>
      <c r="E2837" s="1154"/>
      <c r="F2837" s="1154"/>
      <c r="G2837" s="1214"/>
      <c r="H2837" s="752"/>
    </row>
    <row r="2838" spans="1:8">
      <c r="A2838" s="833"/>
      <c r="B2838" s="1052" t="s">
        <v>3824</v>
      </c>
      <c r="C2838" s="1052"/>
      <c r="D2838" s="1039"/>
      <c r="E2838" s="1154"/>
      <c r="F2838" s="1154"/>
      <c r="G2838" s="1214"/>
      <c r="H2838" s="752"/>
    </row>
    <row r="2839" spans="1:8">
      <c r="A2839" s="833"/>
      <c r="B2839" s="1052" t="s">
        <v>3825</v>
      </c>
      <c r="C2839" s="1052"/>
      <c r="D2839" s="1039"/>
      <c r="E2839" s="1154"/>
      <c r="F2839" s="1154"/>
      <c r="G2839" s="1214"/>
      <c r="H2839" s="752"/>
    </row>
    <row r="2840" spans="1:8">
      <c r="A2840" s="833"/>
      <c r="B2840" s="1052" t="s">
        <v>3826</v>
      </c>
      <c r="C2840" s="1052"/>
      <c r="D2840" s="1039"/>
      <c r="E2840" s="1154"/>
      <c r="F2840" s="1154"/>
      <c r="G2840" s="1214"/>
      <c r="H2840" s="752"/>
    </row>
    <row r="2841" spans="1:8">
      <c r="A2841" s="833"/>
      <c r="B2841" s="1052" t="s">
        <v>3827</v>
      </c>
      <c r="C2841" s="1052"/>
      <c r="D2841" s="1039"/>
      <c r="E2841" s="1154"/>
      <c r="F2841" s="1154"/>
      <c r="G2841" s="1214"/>
      <c r="H2841" s="752"/>
    </row>
    <row r="2842" spans="1:8">
      <c r="A2842" s="833"/>
      <c r="B2842" s="1052" t="s">
        <v>3828</v>
      </c>
      <c r="C2842" s="1052"/>
      <c r="D2842" s="1039" t="s">
        <v>760</v>
      </c>
      <c r="E2842" s="1154">
        <v>1</v>
      </c>
      <c r="F2842" s="1154"/>
      <c r="G2842" s="1214">
        <f>E2842*F2842</f>
        <v>0</v>
      </c>
      <c r="H2842" s="752"/>
    </row>
    <row r="2843" spans="1:8">
      <c r="A2843" s="833"/>
      <c r="B2843" s="1050"/>
      <c r="C2843" s="1050"/>
      <c r="D2843" s="1039"/>
      <c r="E2843" s="1154"/>
      <c r="F2843" s="1169"/>
      <c r="G2843" s="1214"/>
      <c r="H2843" s="752"/>
    </row>
    <row r="2844" spans="1:8">
      <c r="A2844" s="1054"/>
      <c r="B2844" s="1050"/>
      <c r="C2844" s="1050"/>
      <c r="D2844" s="1039"/>
      <c r="E2844" s="1154"/>
      <c r="F2844" s="1169"/>
      <c r="G2844" s="1216"/>
      <c r="H2844" s="752"/>
    </row>
    <row r="2845" spans="1:8">
      <c r="A2845" s="1049" t="s">
        <v>290</v>
      </c>
      <c r="B2845" s="1050" t="s">
        <v>5199</v>
      </c>
      <c r="C2845" s="1050"/>
      <c r="D2845" s="1039"/>
      <c r="E2845" s="1154"/>
      <c r="F2845" s="1154"/>
      <c r="G2845" s="1214"/>
      <c r="H2845" s="752"/>
    </row>
    <row r="2846" spans="1:8">
      <c r="A2846" s="833"/>
      <c r="B2846" s="1050" t="s">
        <v>3829</v>
      </c>
      <c r="C2846" s="1050"/>
      <c r="D2846" s="1039"/>
      <c r="E2846" s="1154"/>
      <c r="F2846" s="1154"/>
      <c r="G2846" s="1214"/>
      <c r="H2846" s="752"/>
    </row>
    <row r="2847" spans="1:8">
      <c r="A2847" s="833"/>
      <c r="B2847" s="1050" t="s">
        <v>3830</v>
      </c>
      <c r="C2847" s="1050"/>
      <c r="D2847" s="1039"/>
      <c r="E2847" s="1154"/>
      <c r="F2847" s="1154"/>
      <c r="G2847" s="1214"/>
      <c r="H2847" s="752"/>
    </row>
    <row r="2848" spans="1:8">
      <c r="A2848" s="833"/>
      <c r="B2848" s="1050" t="s">
        <v>3831</v>
      </c>
      <c r="C2848" s="1050"/>
      <c r="D2848" s="1039"/>
      <c r="E2848" s="1154"/>
      <c r="F2848" s="1154"/>
      <c r="G2848" s="1214"/>
      <c r="H2848" s="752"/>
    </row>
    <row r="2849" spans="1:8">
      <c r="A2849" s="833"/>
      <c r="B2849" s="1050" t="s">
        <v>3832</v>
      </c>
      <c r="C2849" s="1050"/>
      <c r="D2849" s="1039"/>
      <c r="E2849" s="1154"/>
      <c r="F2849" s="1154"/>
      <c r="G2849" s="1214"/>
      <c r="H2849" s="752"/>
    </row>
    <row r="2850" spans="1:8">
      <c r="A2850" s="833"/>
      <c r="B2850" s="1050" t="s">
        <v>3833</v>
      </c>
      <c r="C2850" s="1050"/>
      <c r="D2850" s="1039"/>
      <c r="E2850" s="1154"/>
      <c r="F2850" s="1154"/>
      <c r="G2850" s="1214"/>
      <c r="H2850" s="752"/>
    </row>
    <row r="2851" spans="1:8">
      <c r="A2851" s="833"/>
      <c r="B2851" s="1050" t="s">
        <v>3834</v>
      </c>
      <c r="C2851" s="1050"/>
      <c r="D2851" s="1039"/>
      <c r="E2851" s="1154"/>
      <c r="F2851" s="1154"/>
      <c r="G2851" s="1214"/>
      <c r="H2851" s="752"/>
    </row>
    <row r="2852" spans="1:8">
      <c r="A2852" s="833"/>
      <c r="B2852" s="1050" t="s">
        <v>3835</v>
      </c>
      <c r="C2852" s="1050"/>
      <c r="D2852" s="1039"/>
      <c r="E2852" s="1154"/>
      <c r="F2852" s="1154"/>
      <c r="G2852" s="1214"/>
      <c r="H2852" s="752"/>
    </row>
    <row r="2853" spans="1:8">
      <c r="A2853" s="833"/>
      <c r="B2853" s="1050" t="s">
        <v>3836</v>
      </c>
      <c r="C2853" s="1050"/>
      <c r="D2853" s="1039"/>
      <c r="E2853" s="1154"/>
      <c r="F2853" s="1154"/>
      <c r="G2853" s="1214"/>
      <c r="H2853" s="752"/>
    </row>
    <row r="2854" spans="1:8">
      <c r="A2854" s="833"/>
      <c r="B2854" s="1050" t="s">
        <v>3837</v>
      </c>
      <c r="C2854" s="1050"/>
      <c r="D2854" s="1039"/>
      <c r="E2854" s="1154"/>
      <c r="F2854" s="1154"/>
      <c r="G2854" s="1214"/>
      <c r="H2854" s="752"/>
    </row>
    <row r="2855" spans="1:8">
      <c r="A2855" s="833"/>
      <c r="B2855" s="1050" t="s">
        <v>3838</v>
      </c>
      <c r="C2855" s="1050"/>
      <c r="D2855" s="1039"/>
      <c r="E2855" s="1154"/>
      <c r="F2855" s="1154"/>
      <c r="G2855" s="1214"/>
      <c r="H2855" s="752"/>
    </row>
    <row r="2856" spans="1:8">
      <c r="A2856" s="833"/>
      <c r="B2856" s="1050" t="s">
        <v>3839</v>
      </c>
      <c r="C2856" s="1050"/>
      <c r="D2856" s="1039"/>
      <c r="E2856" s="1154"/>
      <c r="F2856" s="1154"/>
      <c r="G2856" s="1214"/>
      <c r="H2856" s="752"/>
    </row>
    <row r="2857" spans="1:8">
      <c r="A2857" s="833"/>
      <c r="B2857" s="1052" t="s">
        <v>3840</v>
      </c>
      <c r="C2857" s="1052"/>
      <c r="D2857" s="1039"/>
      <c r="E2857" s="1154"/>
      <c r="F2857" s="1154"/>
      <c r="G2857" s="1214"/>
      <c r="H2857" s="752"/>
    </row>
    <row r="2858" spans="1:8">
      <c r="A2858" s="833"/>
      <c r="B2858" s="1052" t="s">
        <v>3841</v>
      </c>
      <c r="C2858" s="1052"/>
      <c r="D2858" s="1039"/>
      <c r="E2858" s="1154"/>
      <c r="F2858" s="1154"/>
      <c r="G2858" s="1214"/>
      <c r="H2858" s="752"/>
    </row>
    <row r="2859" spans="1:8">
      <c r="A2859" s="833"/>
      <c r="B2859" s="1050" t="s">
        <v>3842</v>
      </c>
      <c r="C2859" s="1050"/>
      <c r="D2859" s="1039"/>
      <c r="E2859" s="1154"/>
      <c r="F2859" s="1154"/>
      <c r="G2859" s="1214"/>
      <c r="H2859" s="752"/>
    </row>
    <row r="2860" spans="1:8">
      <c r="A2860" s="1054"/>
      <c r="B2860" s="1051" t="s">
        <v>3843</v>
      </c>
      <c r="C2860" s="1051"/>
      <c r="D2860" s="1039"/>
      <c r="E2860" s="1154"/>
      <c r="F2860" s="1169"/>
      <c r="G2860" s="1216"/>
      <c r="H2860" s="752"/>
    </row>
    <row r="2861" spans="1:8">
      <c r="A2861" s="1054"/>
      <c r="B2861" s="1051" t="s">
        <v>3844</v>
      </c>
      <c r="C2861" s="1051"/>
      <c r="D2861" s="1039" t="s">
        <v>302</v>
      </c>
      <c r="E2861" s="1154">
        <v>1</v>
      </c>
      <c r="F2861" s="1154"/>
      <c r="G2861" s="1214">
        <f>E2861*F2861</f>
        <v>0</v>
      </c>
      <c r="H2861" s="752"/>
    </row>
    <row r="2862" spans="1:8">
      <c r="A2862" s="1054"/>
      <c r="B2862" s="1050" t="s">
        <v>3061</v>
      </c>
      <c r="C2862" s="1050"/>
      <c r="D2862" s="1039"/>
      <c r="E2862" s="1154"/>
      <c r="F2862" s="1169"/>
      <c r="G2862" s="1216"/>
      <c r="H2862" s="752"/>
    </row>
    <row r="2863" spans="1:8">
      <c r="A2863" s="1054"/>
      <c r="B2863" s="1055"/>
      <c r="C2863" s="1056"/>
      <c r="D2863" s="1039"/>
      <c r="E2863" s="1154"/>
      <c r="F2863" s="1169"/>
      <c r="G2863" s="1216"/>
      <c r="H2863" s="752"/>
    </row>
    <row r="2864" spans="1:8">
      <c r="A2864" s="1054"/>
      <c r="B2864" s="1051"/>
      <c r="C2864" s="1051"/>
      <c r="D2864" s="1039"/>
      <c r="E2864" s="1154"/>
      <c r="F2864" s="1169"/>
      <c r="G2864" s="1216"/>
      <c r="H2864" s="752"/>
    </row>
    <row r="2865" spans="1:8">
      <c r="A2865" s="1054"/>
      <c r="B2865" s="1051"/>
      <c r="C2865" s="1051"/>
      <c r="D2865" s="1039"/>
      <c r="E2865" s="1154"/>
      <c r="F2865" s="1169"/>
      <c r="G2865" s="1216"/>
      <c r="H2865" s="752"/>
    </row>
    <row r="2866" spans="1:8">
      <c r="A2866" s="1049" t="s">
        <v>300</v>
      </c>
      <c r="B2866" s="1050" t="s">
        <v>5200</v>
      </c>
      <c r="C2866" s="1050"/>
      <c r="D2866" s="1039"/>
      <c r="E2866" s="1154"/>
      <c r="F2866" s="1154"/>
      <c r="G2866" s="1214"/>
      <c r="H2866" s="752"/>
    </row>
    <row r="2867" spans="1:8">
      <c r="A2867" s="833"/>
      <c r="B2867" s="1050" t="s">
        <v>3845</v>
      </c>
      <c r="C2867" s="1050"/>
      <c r="D2867" s="1039"/>
      <c r="E2867" s="1154"/>
      <c r="F2867" s="1154"/>
      <c r="G2867" s="1214"/>
      <c r="H2867" s="752"/>
    </row>
    <row r="2868" spans="1:8">
      <c r="A2868" s="833"/>
      <c r="B2868" s="1051" t="s">
        <v>3045</v>
      </c>
      <c r="C2868" s="1051"/>
      <c r="D2868" s="1039" t="s">
        <v>302</v>
      </c>
      <c r="E2868" s="1154">
        <v>1</v>
      </c>
      <c r="F2868" s="1154"/>
      <c r="G2868" s="1214">
        <f>E2868*F2868</f>
        <v>0</v>
      </c>
      <c r="H2868" s="752"/>
    </row>
    <row r="2869" spans="1:8">
      <c r="A2869" s="833"/>
      <c r="B2869" s="1050" t="s">
        <v>3061</v>
      </c>
      <c r="C2869" s="1050"/>
      <c r="D2869" s="1039"/>
      <c r="E2869" s="1154"/>
      <c r="F2869" s="1154"/>
      <c r="G2869" s="1214"/>
      <c r="H2869" s="752"/>
    </row>
    <row r="2870" spans="1:8">
      <c r="A2870" s="833"/>
      <c r="B2870" s="1055"/>
      <c r="C2870" s="1056"/>
      <c r="D2870" s="1039"/>
      <c r="E2870" s="1154"/>
      <c r="F2870" s="1154"/>
      <c r="G2870" s="1214"/>
      <c r="H2870" s="752"/>
    </row>
    <row r="2871" spans="1:8">
      <c r="A2871" s="1054"/>
      <c r="B2871" s="1050"/>
      <c r="C2871" s="1050"/>
      <c r="D2871" s="1039"/>
      <c r="E2871" s="1154"/>
      <c r="F2871" s="1169"/>
      <c r="G2871" s="1216"/>
      <c r="H2871" s="752"/>
    </row>
    <row r="2872" spans="1:8">
      <c r="A2872" s="1054"/>
      <c r="B2872" s="1050"/>
      <c r="C2872" s="1050"/>
      <c r="D2872" s="1039"/>
      <c r="E2872" s="1154"/>
      <c r="F2872" s="1169"/>
      <c r="G2872" s="1216"/>
      <c r="H2872" s="752"/>
    </row>
    <row r="2873" spans="1:8">
      <c r="A2873" s="1049" t="s">
        <v>301</v>
      </c>
      <c r="B2873" s="1050" t="s">
        <v>5201</v>
      </c>
      <c r="C2873" s="1050"/>
      <c r="D2873" s="1039"/>
      <c r="E2873" s="1154"/>
      <c r="F2873" s="1169"/>
      <c r="G2873" s="1216"/>
      <c r="H2873" s="752"/>
    </row>
    <row r="2874" spans="1:8">
      <c r="A2874" s="756"/>
      <c r="B2874" s="997" t="s">
        <v>3846</v>
      </c>
      <c r="C2874" s="997"/>
      <c r="D2874" s="1006"/>
      <c r="E2874" s="900"/>
      <c r="F2874" s="758"/>
      <c r="G2874" s="1194"/>
      <c r="H2874" s="752"/>
    </row>
    <row r="2875" spans="1:8">
      <c r="A2875" s="756"/>
      <c r="B2875" s="1050" t="s">
        <v>3842</v>
      </c>
      <c r="C2875" s="1050"/>
      <c r="D2875" s="1157" t="s">
        <v>302</v>
      </c>
      <c r="E2875" s="1186">
        <v>1</v>
      </c>
      <c r="F2875" s="1154"/>
      <c r="G2875" s="1214">
        <f>E2875*F2875</f>
        <v>0</v>
      </c>
      <c r="H2875" s="752"/>
    </row>
    <row r="2876" spans="1:8">
      <c r="A2876" s="756"/>
      <c r="B2876" s="1050"/>
      <c r="C2876" s="1050"/>
      <c r="D2876" s="1157"/>
      <c r="E2876" s="1186"/>
      <c r="F2876" s="1154"/>
      <c r="G2876" s="1214"/>
      <c r="H2876" s="752"/>
    </row>
    <row r="2877" spans="1:8">
      <c r="A2877" s="756"/>
      <c r="B2877" s="1050"/>
      <c r="C2877" s="1050"/>
      <c r="D2877" s="1157"/>
      <c r="E2877" s="1186"/>
      <c r="F2877" s="1154"/>
      <c r="G2877" s="1214"/>
      <c r="H2877" s="752"/>
    </row>
    <row r="2878" spans="1:8">
      <c r="A2878" s="1049" t="s">
        <v>305</v>
      </c>
      <c r="B2878" s="783" t="s">
        <v>3847</v>
      </c>
      <c r="C2878" s="783"/>
      <c r="D2878" s="1095"/>
      <c r="E2878" s="799"/>
      <c r="F2878" s="1154"/>
      <c r="G2878" s="1214"/>
      <c r="H2878" s="752"/>
    </row>
    <row r="2879" spans="1:8">
      <c r="A2879" s="756"/>
      <c r="B2879" s="783" t="s">
        <v>3848</v>
      </c>
      <c r="C2879" s="783"/>
      <c r="D2879" s="1095"/>
      <c r="E2879" s="799"/>
      <c r="F2879" s="1154"/>
      <c r="G2879" s="1214"/>
      <c r="H2879" s="752"/>
    </row>
    <row r="2880" spans="1:8">
      <c r="A2880" s="756"/>
      <c r="B2880" s="1057" t="s">
        <v>3849</v>
      </c>
      <c r="C2880" s="1057"/>
      <c r="D2880" s="1095" t="s">
        <v>302</v>
      </c>
      <c r="E2880" s="799">
        <v>1</v>
      </c>
      <c r="F2880" s="1154"/>
      <c r="G2880" s="1214">
        <f>E2880*F2880</f>
        <v>0</v>
      </c>
      <c r="H2880" s="752"/>
    </row>
    <row r="2881" spans="1:8">
      <c r="A2881" s="832"/>
      <c r="B2881" s="832"/>
      <c r="C2881" s="832"/>
      <c r="D2881" s="1158"/>
      <c r="E2881" s="1187"/>
      <c r="F2881" s="1187"/>
      <c r="G2881" s="1217"/>
      <c r="H2881" s="752"/>
    </row>
    <row r="2882" spans="1:8">
      <c r="A2882" s="1058"/>
      <c r="B2882" s="1059"/>
      <c r="C2882" s="1059"/>
      <c r="D2882" s="1003" t="s">
        <v>3780</v>
      </c>
      <c r="E2882" s="1170"/>
      <c r="F2882" s="1060"/>
      <c r="G2882" s="1218">
        <f>SUM(G2842:G2880)</f>
        <v>0</v>
      </c>
      <c r="H2882" s="752"/>
    </row>
    <row r="2883" spans="1:8">
      <c r="A2883" s="1058"/>
      <c r="B2883" s="1061"/>
      <c r="C2883" s="1061"/>
      <c r="D2883" s="1160"/>
      <c r="E2883" s="1060"/>
      <c r="F2883" s="1060"/>
      <c r="G2883" s="1219"/>
      <c r="H2883" s="752"/>
    </row>
    <row r="2884" spans="1:8">
      <c r="A2884" s="1367" t="s">
        <v>3850</v>
      </c>
      <c r="B2884" s="1367"/>
      <c r="C2884" s="1367"/>
      <c r="D2884" s="1367"/>
      <c r="E2884" s="1367"/>
      <c r="F2884" s="1367"/>
      <c r="G2884" s="1367"/>
      <c r="H2884" s="752"/>
    </row>
    <row r="2885" spans="1:8">
      <c r="A2885" s="1058"/>
      <c r="B2885" s="757"/>
      <c r="C2885" s="757"/>
      <c r="D2885" s="1160"/>
      <c r="E2885" s="1060"/>
      <c r="F2885" s="1060"/>
      <c r="G2885" s="1219"/>
      <c r="H2885" s="752"/>
    </row>
    <row r="2886" spans="1:8">
      <c r="A2886" s="1049" t="s">
        <v>287</v>
      </c>
      <c r="B2886" s="1050" t="s">
        <v>3851</v>
      </c>
      <c r="C2886" s="1050"/>
      <c r="D2886" s="1039"/>
      <c r="E2886" s="1154"/>
      <c r="F2886" s="1154"/>
      <c r="G2886" s="1214"/>
      <c r="H2886" s="752"/>
    </row>
    <row r="2887" spans="1:8">
      <c r="A2887" s="833"/>
      <c r="B2887" s="1062" t="s">
        <v>4207</v>
      </c>
      <c r="C2887" s="1062"/>
      <c r="D2887" s="1039"/>
      <c r="E2887" s="1154"/>
      <c r="F2887" s="1154"/>
      <c r="G2887" s="1214"/>
      <c r="H2887" s="752"/>
    </row>
    <row r="2888" spans="1:8">
      <c r="A2888" s="833"/>
      <c r="B2888" s="1050" t="s">
        <v>3852</v>
      </c>
      <c r="C2888" s="1050"/>
      <c r="D2888" s="1039" t="s">
        <v>1132</v>
      </c>
      <c r="E2888" s="1154">
        <v>23</v>
      </c>
      <c r="F2888" s="1154"/>
      <c r="G2888" s="1214">
        <f t="shared" ref="G2888:G2894" si="21">E2888*F2888</f>
        <v>0</v>
      </c>
      <c r="H2888" s="752"/>
    </row>
    <row r="2889" spans="1:8">
      <c r="A2889" s="833"/>
      <c r="B2889" s="1050" t="s">
        <v>3046</v>
      </c>
      <c r="C2889" s="1050"/>
      <c r="D2889" s="1039" t="s">
        <v>1132</v>
      </c>
      <c r="E2889" s="1154">
        <v>4</v>
      </c>
      <c r="F2889" s="1154"/>
      <c r="G2889" s="1214">
        <f t="shared" si="21"/>
        <v>0</v>
      </c>
      <c r="H2889" s="752"/>
    </row>
    <row r="2890" spans="1:8">
      <c r="A2890" s="833"/>
      <c r="B2890" s="1050" t="s">
        <v>3045</v>
      </c>
      <c r="C2890" s="1050"/>
      <c r="D2890" s="1039" t="s">
        <v>1132</v>
      </c>
      <c r="E2890" s="1154">
        <v>30</v>
      </c>
      <c r="F2890" s="1154"/>
      <c r="G2890" s="1214">
        <f t="shared" si="21"/>
        <v>0</v>
      </c>
      <c r="H2890" s="752"/>
    </row>
    <row r="2891" spans="1:8">
      <c r="A2891" s="833"/>
      <c r="B2891" s="1050" t="s">
        <v>3049</v>
      </c>
      <c r="C2891" s="1050"/>
      <c r="D2891" s="1039" t="s">
        <v>1132</v>
      </c>
      <c r="E2891" s="1154">
        <v>4</v>
      </c>
      <c r="F2891" s="1154"/>
      <c r="G2891" s="1214">
        <f t="shared" si="21"/>
        <v>0</v>
      </c>
      <c r="H2891" s="752"/>
    </row>
    <row r="2892" spans="1:8">
      <c r="A2892" s="833"/>
      <c r="B2892" s="1050" t="s">
        <v>3044</v>
      </c>
      <c r="C2892" s="1050"/>
      <c r="D2892" s="1039" t="s">
        <v>1132</v>
      </c>
      <c r="E2892" s="1154">
        <v>3</v>
      </c>
      <c r="F2892" s="1154"/>
      <c r="G2892" s="1214">
        <f t="shared" si="21"/>
        <v>0</v>
      </c>
      <c r="H2892" s="752"/>
    </row>
    <row r="2893" spans="1:8">
      <c r="A2893" s="1051"/>
      <c r="B2893" s="1050" t="s">
        <v>3043</v>
      </c>
      <c r="C2893" s="1050"/>
      <c r="D2893" s="1039" t="s">
        <v>1132</v>
      </c>
      <c r="E2893" s="1154">
        <v>2</v>
      </c>
      <c r="F2893" s="1154"/>
      <c r="G2893" s="1214">
        <f t="shared" si="21"/>
        <v>0</v>
      </c>
      <c r="H2893" s="752"/>
    </row>
    <row r="2894" spans="1:8">
      <c r="A2894" s="1063" t="s">
        <v>1707</v>
      </c>
      <c r="B2894" s="1050" t="s">
        <v>3042</v>
      </c>
      <c r="C2894" s="1050"/>
      <c r="D2894" s="1039" t="s">
        <v>1132</v>
      </c>
      <c r="E2894" s="1154">
        <v>2</v>
      </c>
      <c r="F2894" s="1154"/>
      <c r="G2894" s="1214">
        <f t="shared" si="21"/>
        <v>0</v>
      </c>
      <c r="H2894" s="752"/>
    </row>
    <row r="2895" spans="1:8">
      <c r="A2895" s="1063"/>
      <c r="B2895" s="1050"/>
      <c r="C2895" s="1050"/>
      <c r="D2895" s="1155"/>
      <c r="E2895" s="1169"/>
      <c r="F2895" s="1154"/>
      <c r="G2895" s="1214"/>
      <c r="H2895" s="752"/>
    </row>
    <row r="2896" spans="1:8">
      <c r="A2896" s="1063"/>
      <c r="B2896" s="1050"/>
      <c r="C2896" s="1050"/>
      <c r="D2896" s="1155"/>
      <c r="E2896" s="1169"/>
      <c r="F2896" s="1154"/>
      <c r="G2896" s="1214"/>
      <c r="H2896" s="752"/>
    </row>
    <row r="2897" spans="1:8">
      <c r="A2897" s="1049" t="s">
        <v>290</v>
      </c>
      <c r="B2897" s="1064" t="s">
        <v>3853</v>
      </c>
      <c r="C2897" s="1064"/>
      <c r="D2897" s="1161"/>
      <c r="E2897" s="1162"/>
      <c r="F2897" s="1154"/>
      <c r="G2897" s="1214"/>
      <c r="H2897" s="752"/>
    </row>
    <row r="2898" spans="1:8">
      <c r="A2898" s="1049"/>
      <c r="B2898" s="1064" t="s">
        <v>3852</v>
      </c>
      <c r="C2898" s="1064"/>
      <c r="D2898" s="1039" t="s">
        <v>302</v>
      </c>
      <c r="E2898" s="1154">
        <v>10</v>
      </c>
      <c r="F2898" s="1154"/>
      <c r="G2898" s="1214">
        <f t="shared" ref="G2898:G2903" si="22">E2898*F2898</f>
        <v>0</v>
      </c>
      <c r="H2898" s="752"/>
    </row>
    <row r="2899" spans="1:8">
      <c r="A2899" s="1049"/>
      <c r="B2899" s="1064" t="s">
        <v>3046</v>
      </c>
      <c r="C2899" s="1064"/>
      <c r="D2899" s="1039" t="s">
        <v>302</v>
      </c>
      <c r="E2899" s="1154">
        <v>2</v>
      </c>
      <c r="F2899" s="1154"/>
      <c r="G2899" s="1214">
        <f t="shared" si="22"/>
        <v>0</v>
      </c>
      <c r="H2899" s="752"/>
    </row>
    <row r="2900" spans="1:8">
      <c r="A2900" s="1063"/>
      <c r="B2900" s="1064" t="s">
        <v>3045</v>
      </c>
      <c r="C2900" s="1064"/>
      <c r="D2900" s="1039" t="s">
        <v>302</v>
      </c>
      <c r="E2900" s="1154">
        <v>12</v>
      </c>
      <c r="F2900" s="1154"/>
      <c r="G2900" s="1214">
        <f t="shared" si="22"/>
        <v>0</v>
      </c>
      <c r="H2900" s="752"/>
    </row>
    <row r="2901" spans="1:8">
      <c r="A2901" s="1063"/>
      <c r="B2901" s="1064" t="s">
        <v>3049</v>
      </c>
      <c r="C2901" s="1064"/>
      <c r="D2901" s="1039" t="s">
        <v>302</v>
      </c>
      <c r="E2901" s="1154">
        <v>1</v>
      </c>
      <c r="F2901" s="1154"/>
      <c r="G2901" s="1214">
        <f t="shared" si="22"/>
        <v>0</v>
      </c>
      <c r="H2901" s="752"/>
    </row>
    <row r="2902" spans="1:8">
      <c r="A2902" s="1063"/>
      <c r="B2902" s="1064" t="s">
        <v>3043</v>
      </c>
      <c r="C2902" s="1064"/>
      <c r="D2902" s="1039" t="s">
        <v>302</v>
      </c>
      <c r="E2902" s="1154">
        <v>4</v>
      </c>
      <c r="F2902" s="1154"/>
      <c r="G2902" s="1214">
        <f t="shared" si="22"/>
        <v>0</v>
      </c>
      <c r="H2902" s="752"/>
    </row>
    <row r="2903" spans="1:8">
      <c r="A2903" s="1063"/>
      <c r="B2903" s="1064" t="s">
        <v>3042</v>
      </c>
      <c r="C2903" s="1064"/>
      <c r="D2903" s="1039" t="s">
        <v>302</v>
      </c>
      <c r="E2903" s="1154">
        <v>1</v>
      </c>
      <c r="F2903" s="1154"/>
      <c r="G2903" s="1214">
        <f t="shared" si="22"/>
        <v>0</v>
      </c>
      <c r="H2903" s="752"/>
    </row>
    <row r="2904" spans="1:8">
      <c r="A2904" s="1063"/>
      <c r="B2904" s="1064"/>
      <c r="C2904" s="1064"/>
      <c r="D2904" s="1039"/>
      <c r="E2904" s="1154"/>
      <c r="F2904" s="1154"/>
      <c r="G2904" s="1214"/>
      <c r="H2904" s="752"/>
    </row>
    <row r="2905" spans="1:8">
      <c r="A2905" s="1063"/>
      <c r="B2905" s="1064"/>
      <c r="C2905" s="1064"/>
      <c r="D2905" s="1039"/>
      <c r="E2905" s="1154"/>
      <c r="F2905" s="1154"/>
      <c r="G2905" s="1214"/>
      <c r="H2905" s="752"/>
    </row>
    <row r="2906" spans="1:8">
      <c r="A2906" s="1049" t="s">
        <v>300</v>
      </c>
      <c r="B2906" s="1065" t="s">
        <v>3854</v>
      </c>
      <c r="C2906" s="1065"/>
      <c r="D2906" s="1163"/>
      <c r="E2906" s="1188"/>
      <c r="F2906" s="1154"/>
      <c r="G2906" s="1214"/>
      <c r="H2906" s="752"/>
    </row>
    <row r="2907" spans="1:8">
      <c r="A2907" s="1063"/>
      <c r="B2907" s="1066" t="s">
        <v>3045</v>
      </c>
      <c r="C2907" s="1066"/>
      <c r="D2907" s="1157" t="s">
        <v>302</v>
      </c>
      <c r="E2907" s="1186">
        <v>2</v>
      </c>
      <c r="F2907" s="1154"/>
      <c r="G2907" s="1214">
        <f>E2907*F2907</f>
        <v>0</v>
      </c>
      <c r="H2907" s="752"/>
    </row>
    <row r="2908" spans="1:8">
      <c r="A2908" s="1063"/>
      <c r="B2908" s="1066" t="s">
        <v>3855</v>
      </c>
      <c r="C2908" s="1066"/>
      <c r="D2908" s="1157" t="s">
        <v>302</v>
      </c>
      <c r="E2908" s="1186">
        <v>1</v>
      </c>
      <c r="F2908" s="1154"/>
      <c r="G2908" s="1214">
        <f>E2908*F2908</f>
        <v>0</v>
      </c>
      <c r="H2908" s="752"/>
    </row>
    <row r="2909" spans="1:8">
      <c r="A2909" s="1063"/>
      <c r="B2909" s="1066" t="s">
        <v>3856</v>
      </c>
      <c r="C2909" s="1066"/>
      <c r="D2909" s="1157" t="s">
        <v>302</v>
      </c>
      <c r="E2909" s="1186">
        <v>3</v>
      </c>
      <c r="F2909" s="1154"/>
      <c r="G2909" s="1214">
        <f>E2909*F2909</f>
        <v>0</v>
      </c>
      <c r="H2909" s="752"/>
    </row>
    <row r="2910" spans="1:8">
      <c r="A2910" s="1063"/>
      <c r="B2910" s="1066" t="s">
        <v>3857</v>
      </c>
      <c r="C2910" s="1066"/>
      <c r="D2910" s="1157" t="s">
        <v>302</v>
      </c>
      <c r="E2910" s="1186">
        <v>1</v>
      </c>
      <c r="F2910" s="1154"/>
      <c r="G2910" s="1214">
        <f>E2910*F2910</f>
        <v>0</v>
      </c>
      <c r="H2910" s="752"/>
    </row>
    <row r="2911" spans="1:8">
      <c r="A2911" s="1063"/>
      <c r="B2911" s="1067"/>
      <c r="C2911" s="1067"/>
      <c r="D2911" s="1164"/>
      <c r="E2911" s="1189"/>
      <c r="F2911" s="1154"/>
      <c r="G2911" s="1214"/>
      <c r="H2911" s="752"/>
    </row>
    <row r="2912" spans="1:8">
      <c r="A2912" s="1063"/>
      <c r="B2912" s="1067"/>
      <c r="C2912" s="1067"/>
      <c r="D2912" s="1164"/>
      <c r="E2912" s="1189"/>
      <c r="F2912" s="1154"/>
      <c r="G2912" s="1214"/>
      <c r="H2912" s="752"/>
    </row>
    <row r="2913" spans="1:8">
      <c r="A2913" s="1049" t="s">
        <v>301</v>
      </c>
      <c r="B2913" s="1065" t="s">
        <v>3858</v>
      </c>
      <c r="C2913" s="1065"/>
      <c r="D2913" s="1163"/>
      <c r="E2913" s="1188"/>
      <c r="F2913" s="1154"/>
      <c r="G2913" s="1214"/>
      <c r="H2913" s="752"/>
    </row>
    <row r="2914" spans="1:8">
      <c r="A2914" s="1049"/>
      <c r="B2914" s="1066" t="s">
        <v>3859</v>
      </c>
      <c r="C2914" s="1066"/>
      <c r="D2914" s="1157" t="s">
        <v>302</v>
      </c>
      <c r="E2914" s="1186">
        <v>1</v>
      </c>
      <c r="F2914" s="1154"/>
      <c r="G2914" s="1214">
        <f>E2914*F2914</f>
        <v>0</v>
      </c>
      <c r="H2914" s="752"/>
    </row>
    <row r="2915" spans="1:8">
      <c r="A2915" s="1063"/>
      <c r="B2915" s="1066" t="s">
        <v>3860</v>
      </c>
      <c r="C2915" s="1066"/>
      <c r="D2915" s="1157" t="s">
        <v>302</v>
      </c>
      <c r="E2915" s="1186">
        <v>1</v>
      </c>
      <c r="F2915" s="1154"/>
      <c r="G2915" s="1214">
        <f>E2915*F2915</f>
        <v>0</v>
      </c>
      <c r="H2915" s="752"/>
    </row>
    <row r="2916" spans="1:8">
      <c r="A2916" s="1063"/>
      <c r="B2916" s="1066" t="s">
        <v>3861</v>
      </c>
      <c r="C2916" s="1066"/>
      <c r="D2916" s="1157" t="s">
        <v>302</v>
      </c>
      <c r="E2916" s="1186">
        <v>1</v>
      </c>
      <c r="F2916" s="1154"/>
      <c r="G2916" s="1214">
        <f>E2916*F2916</f>
        <v>0</v>
      </c>
      <c r="H2916" s="752"/>
    </row>
    <row r="2917" spans="1:8">
      <c r="A2917" s="1063"/>
      <c r="B2917" s="1066" t="s">
        <v>3862</v>
      </c>
      <c r="C2917" s="1066"/>
      <c r="D2917" s="1157" t="s">
        <v>302</v>
      </c>
      <c r="E2917" s="1186">
        <v>1</v>
      </c>
      <c r="F2917" s="1154"/>
      <c r="G2917" s="1214">
        <f>E2917*F2917</f>
        <v>0</v>
      </c>
      <c r="H2917" s="752"/>
    </row>
    <row r="2918" spans="1:8">
      <c r="A2918" s="1063"/>
      <c r="B2918" s="1066" t="s">
        <v>3857</v>
      </c>
      <c r="C2918" s="1066"/>
      <c r="D2918" s="1157" t="s">
        <v>302</v>
      </c>
      <c r="E2918" s="1186">
        <v>1</v>
      </c>
      <c r="F2918" s="1154"/>
      <c r="G2918" s="1214">
        <f>E2918*F2918</f>
        <v>0</v>
      </c>
      <c r="H2918" s="752"/>
    </row>
    <row r="2919" spans="1:8">
      <c r="A2919" s="1063"/>
      <c r="B2919" s="1050"/>
      <c r="C2919" s="1050"/>
      <c r="D2919" s="1039"/>
      <c r="E2919" s="1154"/>
      <c r="F2919" s="1154"/>
      <c r="G2919" s="1214"/>
      <c r="H2919" s="752"/>
    </row>
    <row r="2920" spans="1:8">
      <c r="A2920" s="1063"/>
      <c r="B2920" s="1050"/>
      <c r="C2920" s="1050"/>
      <c r="D2920" s="1039"/>
      <c r="E2920" s="1154"/>
      <c r="F2920" s="1154"/>
      <c r="G2920" s="1214"/>
      <c r="H2920" s="752"/>
    </row>
    <row r="2921" spans="1:8">
      <c r="A2921" s="1049" t="s">
        <v>305</v>
      </c>
      <c r="B2921" s="1066" t="s">
        <v>3863</v>
      </c>
      <c r="C2921" s="1066"/>
      <c r="D2921" s="1157"/>
      <c r="E2921" s="1186"/>
      <c r="F2921" s="1154"/>
      <c r="G2921" s="1214"/>
      <c r="H2921" s="752"/>
    </row>
    <row r="2922" spans="1:8">
      <c r="A2922" s="1063"/>
      <c r="B2922" s="1066" t="s">
        <v>3864</v>
      </c>
      <c r="C2922" s="1066"/>
      <c r="D2922" s="1157"/>
      <c r="E2922" s="1186"/>
      <c r="F2922" s="1154"/>
      <c r="G2922" s="1214"/>
      <c r="H2922" s="752"/>
    </row>
    <row r="2923" spans="1:8">
      <c r="A2923" s="1063"/>
      <c r="B2923" s="1066" t="s">
        <v>3865</v>
      </c>
      <c r="C2923" s="1066"/>
      <c r="D2923" s="1157" t="s">
        <v>302</v>
      </c>
      <c r="E2923" s="1186">
        <v>4</v>
      </c>
      <c r="F2923" s="1154"/>
      <c r="G2923" s="1214">
        <f>E2923*F2923</f>
        <v>0</v>
      </c>
      <c r="H2923" s="752"/>
    </row>
    <row r="2924" spans="1:8">
      <c r="A2924" s="1063"/>
      <c r="B2924" s="1066" t="s">
        <v>3866</v>
      </c>
      <c r="C2924" s="1066"/>
      <c r="D2924" s="1157" t="s">
        <v>302</v>
      </c>
      <c r="E2924" s="1186">
        <v>1</v>
      </c>
      <c r="F2924" s="1154"/>
      <c r="G2924" s="1214">
        <f>E2924*F2924</f>
        <v>0</v>
      </c>
      <c r="H2924" s="752"/>
    </row>
    <row r="2925" spans="1:8">
      <c r="A2925" s="1063"/>
      <c r="B2925" s="1066" t="s">
        <v>3852</v>
      </c>
      <c r="C2925" s="1066"/>
      <c r="D2925" s="1157" t="s">
        <v>302</v>
      </c>
      <c r="E2925" s="1186">
        <v>1</v>
      </c>
      <c r="F2925" s="1154"/>
      <c r="G2925" s="1214">
        <f>E2925*F2925</f>
        <v>0</v>
      </c>
      <c r="H2925" s="752"/>
    </row>
    <row r="2926" spans="1:8">
      <c r="A2926" s="1058"/>
      <c r="B2926" s="757"/>
      <c r="C2926" s="757"/>
      <c r="D2926" s="1160"/>
      <c r="E2926" s="1060"/>
      <c r="F2926" s="1060"/>
      <c r="G2926" s="1219"/>
      <c r="H2926" s="752"/>
    </row>
    <row r="2927" spans="1:8">
      <c r="A2927" s="1058"/>
      <c r="B2927" s="757"/>
      <c r="C2927" s="757"/>
      <c r="D2927" s="1160"/>
      <c r="E2927" s="1060"/>
      <c r="F2927" s="1060"/>
      <c r="G2927" s="1219"/>
      <c r="H2927" s="752"/>
    </row>
    <row r="2928" spans="1:8">
      <c r="A2928" s="1049" t="s">
        <v>1501</v>
      </c>
      <c r="B2928" s="1068" t="s">
        <v>3867</v>
      </c>
      <c r="C2928" s="1068"/>
      <c r="D2928" s="1165"/>
      <c r="E2928" s="1159"/>
      <c r="F2928" s="1060"/>
      <c r="G2928" s="1219"/>
      <c r="H2928" s="752"/>
    </row>
    <row r="2929" spans="1:8">
      <c r="A2929" s="1058"/>
      <c r="B2929" s="1057" t="s">
        <v>3868</v>
      </c>
      <c r="C2929" s="1057"/>
      <c r="D2929" s="1165"/>
      <c r="E2929" s="1159"/>
      <c r="F2929" s="1060"/>
      <c r="G2929" s="1219"/>
      <c r="H2929" s="752"/>
    </row>
    <row r="2930" spans="1:8">
      <c r="A2930" s="1058"/>
      <c r="B2930" s="1068" t="s">
        <v>3869</v>
      </c>
      <c r="C2930" s="1068"/>
      <c r="D2930" s="1165"/>
      <c r="E2930" s="1159"/>
      <c r="F2930" s="1060"/>
      <c r="G2930" s="1219"/>
      <c r="H2930" s="752"/>
    </row>
    <row r="2931" spans="1:8">
      <c r="A2931" s="1058"/>
      <c r="B2931" s="1068" t="s">
        <v>3870</v>
      </c>
      <c r="C2931" s="1068"/>
      <c r="D2931" s="1165"/>
      <c r="E2931" s="1159"/>
      <c r="F2931" s="1060"/>
      <c r="G2931" s="1219"/>
      <c r="H2931" s="752"/>
    </row>
    <row r="2932" spans="1:8">
      <c r="A2932" s="1058"/>
      <c r="B2932" s="1057" t="s">
        <v>3871</v>
      </c>
      <c r="C2932" s="1057"/>
      <c r="D2932" s="1165"/>
      <c r="E2932" s="1159"/>
      <c r="F2932" s="1060"/>
      <c r="G2932" s="1219"/>
      <c r="H2932" s="752"/>
    </row>
    <row r="2933" spans="1:8">
      <c r="A2933" s="1058"/>
      <c r="B2933" s="1057" t="s">
        <v>3872</v>
      </c>
      <c r="C2933" s="1057"/>
      <c r="D2933" s="1165"/>
      <c r="E2933" s="1159"/>
      <c r="F2933" s="1060"/>
      <c r="G2933" s="1219"/>
      <c r="H2933" s="752"/>
    </row>
    <row r="2934" spans="1:8">
      <c r="A2934" s="1058"/>
      <c r="B2934" s="1057" t="s">
        <v>3873</v>
      </c>
      <c r="C2934" s="1057"/>
      <c r="D2934" s="1165"/>
      <c r="E2934" s="1159"/>
      <c r="F2934" s="1060"/>
      <c r="G2934" s="1219"/>
      <c r="H2934" s="752"/>
    </row>
    <row r="2935" spans="1:8">
      <c r="A2935" s="1058"/>
      <c r="B2935" s="1057" t="s">
        <v>3874</v>
      </c>
      <c r="C2935" s="1057"/>
      <c r="D2935" s="1165"/>
      <c r="E2935" s="1159"/>
      <c r="F2935" s="1060"/>
      <c r="G2935" s="1219"/>
      <c r="H2935" s="752"/>
    </row>
    <row r="2936" spans="1:8">
      <c r="A2936" s="1058"/>
      <c r="B2936" s="1050" t="s">
        <v>5202</v>
      </c>
      <c r="C2936" s="1050"/>
      <c r="D2936" s="1157" t="s">
        <v>302</v>
      </c>
      <c r="E2936" s="1186">
        <v>1</v>
      </c>
      <c r="F2936" s="1154"/>
      <c r="G2936" s="1214">
        <f>E2936*F2936</f>
        <v>0</v>
      </c>
      <c r="H2936" s="752"/>
    </row>
    <row r="2937" spans="1:8">
      <c r="A2937" s="1058"/>
      <c r="B2937" s="1050" t="s">
        <v>3061</v>
      </c>
      <c r="C2937" s="1050"/>
      <c r="D2937" s="1157"/>
      <c r="E2937" s="1186"/>
      <c r="F2937" s="1060"/>
      <c r="G2937" s="1219"/>
      <c r="H2937" s="752"/>
    </row>
    <row r="2938" spans="1:8">
      <c r="A2938" s="1058"/>
      <c r="B2938" s="1055"/>
      <c r="C2938" s="1056"/>
      <c r="D2938" s="1157"/>
      <c r="E2938" s="1186"/>
      <c r="F2938" s="1060"/>
      <c r="G2938" s="1219"/>
      <c r="H2938" s="752"/>
    </row>
    <row r="2939" spans="1:8">
      <c r="A2939" s="1058"/>
      <c r="B2939" s="1050"/>
      <c r="C2939" s="1050"/>
      <c r="D2939" s="1157"/>
      <c r="E2939" s="1186"/>
      <c r="F2939" s="1060"/>
      <c r="G2939" s="1219"/>
      <c r="H2939" s="752"/>
    </row>
    <row r="2940" spans="1:8">
      <c r="A2940" s="1058"/>
      <c r="B2940" s="1053"/>
      <c r="C2940" s="1053"/>
      <c r="D2940" s="1155"/>
      <c r="E2940" s="1169"/>
      <c r="F2940" s="1060"/>
      <c r="G2940" s="1219"/>
      <c r="H2940" s="752"/>
    </row>
    <row r="2941" spans="1:8">
      <c r="A2941" s="1049" t="s">
        <v>1502</v>
      </c>
      <c r="B2941" s="1050" t="s">
        <v>3875</v>
      </c>
      <c r="C2941" s="1050"/>
      <c r="D2941" s="1155"/>
      <c r="E2941" s="1169"/>
      <c r="F2941" s="1060"/>
      <c r="G2941" s="1219"/>
      <c r="H2941" s="752"/>
    </row>
    <row r="2942" spans="1:8">
      <c r="A2942" s="1058"/>
      <c r="B2942" s="1050" t="s">
        <v>3876</v>
      </c>
      <c r="C2942" s="1050"/>
      <c r="D2942" s="1155"/>
      <c r="E2942" s="1169"/>
      <c r="F2942" s="1060"/>
      <c r="G2942" s="1219"/>
      <c r="H2942" s="752"/>
    </row>
    <row r="2943" spans="1:8">
      <c r="A2943" s="1058"/>
      <c r="B2943" s="1050" t="s">
        <v>3877</v>
      </c>
      <c r="C2943" s="1050"/>
      <c r="D2943" s="1155"/>
      <c r="E2943" s="1169"/>
      <c r="F2943" s="1060"/>
      <c r="G2943" s="1219"/>
      <c r="H2943" s="752"/>
    </row>
    <row r="2944" spans="1:8">
      <c r="A2944" s="1058"/>
      <c r="B2944" s="1050" t="s">
        <v>3878</v>
      </c>
      <c r="C2944" s="1050"/>
      <c r="D2944" s="1160"/>
      <c r="E2944" s="1060"/>
      <c r="F2944" s="1060"/>
      <c r="G2944" s="1219"/>
      <c r="H2944" s="752"/>
    </row>
    <row r="2945" spans="1:8">
      <c r="A2945" s="1058"/>
      <c r="B2945" s="1050" t="s">
        <v>3061</v>
      </c>
      <c r="C2945" s="1050"/>
      <c r="D2945" s="1160"/>
      <c r="E2945" s="1060"/>
      <c r="F2945" s="1060"/>
      <c r="G2945" s="1219"/>
      <c r="H2945" s="752"/>
    </row>
    <row r="2946" spans="1:8">
      <c r="A2946" s="1058"/>
      <c r="B2946" s="1055"/>
      <c r="C2946" s="1056"/>
      <c r="D2946" s="1157" t="s">
        <v>302</v>
      </c>
      <c r="E2946" s="1186">
        <v>1</v>
      </c>
      <c r="F2946" s="1154"/>
      <c r="G2946" s="1214">
        <f>E2946*F2946</f>
        <v>0</v>
      </c>
      <c r="H2946" s="752"/>
    </row>
    <row r="2947" spans="1:8">
      <c r="A2947" s="1058"/>
      <c r="B2947" s="757"/>
      <c r="C2947" s="757"/>
      <c r="D2947" s="1160"/>
      <c r="E2947" s="1060"/>
      <c r="F2947" s="1060"/>
      <c r="G2947" s="1219"/>
      <c r="H2947" s="752"/>
    </row>
    <row r="2948" spans="1:8">
      <c r="A2948" s="1058"/>
      <c r="B2948" s="757"/>
      <c r="C2948" s="757"/>
      <c r="D2948" s="1160"/>
      <c r="E2948" s="1060"/>
      <c r="F2948" s="1060"/>
      <c r="G2948" s="1219"/>
      <c r="H2948" s="752"/>
    </row>
    <row r="2949" spans="1:8">
      <c r="A2949" s="1048" t="s">
        <v>1506</v>
      </c>
      <c r="B2949" s="1070" t="s">
        <v>3867</v>
      </c>
      <c r="C2949" s="1070"/>
      <c r="D2949" s="1092"/>
      <c r="E2949" s="758"/>
      <c r="F2949" s="758"/>
      <c r="G2949" s="1194"/>
      <c r="H2949" s="752"/>
    </row>
    <row r="2950" spans="1:8">
      <c r="A2950" s="756"/>
      <c r="B2950" s="1071" t="s">
        <v>3879</v>
      </c>
      <c r="C2950" s="1071"/>
      <c r="D2950" s="1092"/>
      <c r="E2950" s="758"/>
      <c r="F2950" s="758"/>
      <c r="G2950" s="1194"/>
      <c r="H2950" s="752"/>
    </row>
    <row r="2951" spans="1:8">
      <c r="A2951" s="756"/>
      <c r="B2951" s="1070" t="s">
        <v>3880</v>
      </c>
      <c r="C2951" s="1070"/>
      <c r="D2951" s="1092"/>
      <c r="E2951" s="758"/>
      <c r="F2951" s="758"/>
      <c r="G2951" s="1194"/>
      <c r="H2951" s="752"/>
    </row>
    <row r="2952" spans="1:8">
      <c r="A2952" s="756"/>
      <c r="B2952" s="1070" t="s">
        <v>3881</v>
      </c>
      <c r="C2952" s="1070"/>
      <c r="D2952" s="1092"/>
      <c r="E2952" s="758"/>
      <c r="F2952" s="758"/>
      <c r="G2952" s="1194"/>
      <c r="H2952" s="752"/>
    </row>
    <row r="2953" spans="1:8">
      <c r="A2953" s="756"/>
      <c r="B2953" s="753" t="s">
        <v>3882</v>
      </c>
      <c r="D2953" s="1092"/>
      <c r="E2953" s="758"/>
      <c r="F2953" s="758"/>
      <c r="G2953" s="1194"/>
      <c r="H2953" s="752"/>
    </row>
    <row r="2954" spans="1:8">
      <c r="A2954" s="756"/>
      <c r="B2954" s="753" t="s">
        <v>3061</v>
      </c>
      <c r="D2954" s="1164"/>
      <c r="E2954" s="1189"/>
      <c r="F2954" s="758"/>
      <c r="G2954" s="1194"/>
      <c r="H2954" s="752"/>
    </row>
    <row r="2955" spans="1:8">
      <c r="A2955" s="756"/>
      <c r="B2955" s="1072"/>
      <c r="C2955" s="1073"/>
      <c r="D2955" s="1157" t="s">
        <v>302</v>
      </c>
      <c r="E2955" s="1186">
        <v>1</v>
      </c>
      <c r="F2955" s="1154"/>
      <c r="G2955" s="1214">
        <f>E2955*F2955</f>
        <v>0</v>
      </c>
      <c r="H2955" s="752"/>
    </row>
    <row r="2956" spans="1:8">
      <c r="A2956" s="1058"/>
      <c r="B2956" s="757"/>
      <c r="C2956" s="757"/>
      <c r="D2956" s="1160"/>
      <c r="E2956" s="1060"/>
      <c r="F2956" s="1060"/>
      <c r="G2956" s="1219"/>
      <c r="H2956" s="752"/>
    </row>
    <row r="2957" spans="1:8">
      <c r="A2957" s="1058"/>
      <c r="B2957" s="757"/>
      <c r="C2957" s="757"/>
      <c r="D2957" s="1160"/>
      <c r="E2957" s="1060"/>
      <c r="F2957" s="1060"/>
      <c r="G2957" s="1219"/>
      <c r="H2957" s="752"/>
    </row>
    <row r="2958" spans="1:8">
      <c r="A2958" s="1049" t="s">
        <v>979</v>
      </c>
      <c r="B2958" s="1074" t="s">
        <v>3883</v>
      </c>
      <c r="C2958" s="1074"/>
      <c r="D2958" s="1160"/>
      <c r="E2958" s="1060"/>
      <c r="F2958" s="1060"/>
      <c r="G2958" s="1219"/>
      <c r="H2958" s="752"/>
    </row>
    <row r="2959" spans="1:8">
      <c r="A2959" s="1049"/>
      <c r="B2959" s="1074" t="s">
        <v>3884</v>
      </c>
      <c r="C2959" s="1074"/>
      <c r="D2959" s="1160"/>
      <c r="E2959" s="1060"/>
      <c r="F2959" s="1060"/>
      <c r="G2959" s="1219"/>
      <c r="H2959" s="752"/>
    </row>
    <row r="2960" spans="1:8">
      <c r="A2960" s="1049"/>
      <c r="B2960" s="1057" t="s">
        <v>3885</v>
      </c>
      <c r="C2960" s="1057"/>
      <c r="D2960" s="1165"/>
      <c r="E2960" s="1159"/>
      <c r="F2960" s="1060"/>
      <c r="G2960" s="1219"/>
      <c r="H2960" s="752"/>
    </row>
    <row r="2961" spans="1:8">
      <c r="A2961" s="1058"/>
      <c r="B2961" s="1057" t="s">
        <v>3886</v>
      </c>
      <c r="C2961" s="1057"/>
      <c r="D2961" s="1165"/>
      <c r="E2961" s="1159"/>
      <c r="F2961" s="1060"/>
      <c r="G2961" s="1219"/>
      <c r="H2961" s="752"/>
    </row>
    <row r="2962" spans="1:8">
      <c r="A2962" s="1058"/>
      <c r="B2962" s="1057" t="s">
        <v>3887</v>
      </c>
      <c r="C2962" s="1057"/>
      <c r="D2962" s="1157" t="s">
        <v>760</v>
      </c>
      <c r="E2962" s="1186">
        <v>2</v>
      </c>
      <c r="F2962" s="1154"/>
      <c r="G2962" s="1214">
        <f>E2962*F2962</f>
        <v>0</v>
      </c>
      <c r="H2962" s="752"/>
    </row>
    <row r="2963" spans="1:8">
      <c r="A2963" s="1058"/>
      <c r="B2963" s="757"/>
      <c r="C2963" s="757"/>
      <c r="D2963" s="1160"/>
      <c r="E2963" s="1060"/>
      <c r="F2963" s="1060"/>
      <c r="G2963" s="1219"/>
      <c r="H2963" s="752"/>
    </row>
    <row r="2964" spans="1:8">
      <c r="A2964" s="1058"/>
      <c r="B2964" s="1075"/>
      <c r="C2964" s="1075"/>
      <c r="D2964" s="1166"/>
      <c r="E2964" s="1190"/>
      <c r="F2964" s="1060"/>
      <c r="G2964" s="1219"/>
      <c r="H2964" s="752"/>
    </row>
    <row r="2965" spans="1:8">
      <c r="A2965" s="1049" t="s">
        <v>680</v>
      </c>
      <c r="B2965" s="1066" t="s">
        <v>3888</v>
      </c>
      <c r="C2965" s="1066"/>
      <c r="D2965" s="1039"/>
      <c r="E2965" s="1154"/>
      <c r="F2965" s="1060"/>
      <c r="G2965" s="1219"/>
      <c r="H2965" s="752"/>
    </row>
    <row r="2966" spans="1:8">
      <c r="A2966" s="1058"/>
      <c r="B2966" s="1050" t="s">
        <v>3889</v>
      </c>
      <c r="C2966" s="1050"/>
      <c r="D2966" s="1160"/>
      <c r="E2966" s="1060"/>
      <c r="F2966" s="1060"/>
      <c r="G2966" s="1219"/>
      <c r="H2966" s="752"/>
    </row>
    <row r="2967" spans="1:8">
      <c r="A2967" s="1058"/>
      <c r="B2967" s="1066" t="s">
        <v>3890</v>
      </c>
      <c r="C2967" s="1066"/>
      <c r="D2967" s="1157" t="s">
        <v>302</v>
      </c>
      <c r="E2967" s="1186">
        <v>6</v>
      </c>
      <c r="F2967" s="1154"/>
      <c r="G2967" s="1214">
        <f>E2967*F2967</f>
        <v>0</v>
      </c>
      <c r="H2967" s="752"/>
    </row>
    <row r="2968" spans="1:8">
      <c r="A2968" s="1058"/>
      <c r="B2968" s="1066"/>
      <c r="C2968" s="1066"/>
      <c r="D2968" s="1157"/>
      <c r="E2968" s="1186"/>
      <c r="F2968" s="1060"/>
      <c r="G2968" s="1219"/>
      <c r="H2968" s="752"/>
    </row>
    <row r="2969" spans="1:8">
      <c r="A2969" s="1058"/>
      <c r="B2969" s="1076"/>
      <c r="C2969" s="1076"/>
      <c r="D2969" s="1167"/>
      <c r="E2969" s="1168"/>
      <c r="F2969" s="1060"/>
      <c r="G2969" s="1218"/>
      <c r="H2969" s="752"/>
    </row>
    <row r="2970" spans="1:8">
      <c r="A2970" s="1049" t="s">
        <v>681</v>
      </c>
      <c r="B2970" s="1064" t="s">
        <v>3891</v>
      </c>
      <c r="C2970" s="1064"/>
      <c r="D2970" s="1161"/>
      <c r="E2970" s="1162"/>
      <c r="F2970" s="1060"/>
      <c r="G2970" s="1219"/>
      <c r="H2970" s="752"/>
    </row>
    <row r="2971" spans="1:8">
      <c r="A2971" s="1069"/>
      <c r="B2971" s="1064" t="s">
        <v>3892</v>
      </c>
      <c r="C2971" s="1064"/>
      <c r="D2971" s="1039"/>
      <c r="E2971" s="1154"/>
      <c r="F2971" s="1060"/>
      <c r="G2971" s="1219"/>
      <c r="H2971" s="752"/>
    </row>
    <row r="2972" spans="1:8">
      <c r="A2972" s="1058"/>
      <c r="B2972" s="1064" t="s">
        <v>3893</v>
      </c>
      <c r="C2972" s="1064"/>
      <c r="D2972" s="1039"/>
      <c r="E2972" s="1154"/>
      <c r="F2972" s="1060"/>
      <c r="G2972" s="1219"/>
      <c r="H2972" s="752"/>
    </row>
    <row r="2973" spans="1:8">
      <c r="A2973" s="1058"/>
      <c r="B2973" s="1064" t="s">
        <v>3894</v>
      </c>
      <c r="C2973" s="1064"/>
      <c r="D2973" s="1039" t="s">
        <v>760</v>
      </c>
      <c r="E2973" s="1154">
        <v>1</v>
      </c>
      <c r="F2973" s="1154"/>
      <c r="G2973" s="1214">
        <f>E2973*F2973</f>
        <v>0</v>
      </c>
      <c r="H2973" s="752"/>
    </row>
    <row r="2974" spans="1:8">
      <c r="A2974" s="1058"/>
      <c r="B2974" s="1076"/>
      <c r="C2974" s="1076"/>
      <c r="D2974" s="1155"/>
      <c r="E2974" s="1169"/>
      <c r="F2974" s="1060"/>
      <c r="G2974" s="1219"/>
      <c r="H2974" s="752"/>
    </row>
    <row r="2975" spans="1:8">
      <c r="A2975" s="1058"/>
      <c r="B2975" s="1076"/>
      <c r="C2975" s="1076"/>
      <c r="D2975" s="1155"/>
      <c r="E2975" s="1169"/>
      <c r="F2975" s="1060"/>
      <c r="G2975" s="1219"/>
      <c r="H2975" s="752"/>
    </row>
    <row r="2976" spans="1:8">
      <c r="A2976" s="1049" t="s">
        <v>868</v>
      </c>
      <c r="B2976" s="1050" t="s">
        <v>3895</v>
      </c>
      <c r="C2976" s="1050"/>
      <c r="D2976" s="1039"/>
      <c r="E2976" s="1154"/>
      <c r="F2976" s="1060"/>
      <c r="G2976" s="1219"/>
      <c r="H2976" s="752"/>
    </row>
    <row r="2977" spans="1:8">
      <c r="A2977" s="1058"/>
      <c r="B2977" s="1050" t="s">
        <v>3896</v>
      </c>
      <c r="C2977" s="1050"/>
      <c r="D2977" s="1039"/>
      <c r="E2977" s="1154"/>
      <c r="F2977" s="1060"/>
      <c r="G2977" s="1219"/>
      <c r="H2977" s="752"/>
    </row>
    <row r="2978" spans="1:8">
      <c r="A2978" s="1058"/>
      <c r="B2978" s="1064" t="s">
        <v>3897</v>
      </c>
      <c r="C2978" s="1064"/>
      <c r="D2978" s="1039" t="s">
        <v>1132</v>
      </c>
      <c r="E2978" s="1154">
        <v>1</v>
      </c>
      <c r="F2978" s="1154"/>
      <c r="G2978" s="1214">
        <f>E2978*F2978</f>
        <v>0</v>
      </c>
      <c r="H2978" s="752"/>
    </row>
    <row r="2979" spans="1:8">
      <c r="A2979" s="1058"/>
      <c r="B2979" s="1076"/>
      <c r="C2979" s="1076"/>
      <c r="D2979" s="1155"/>
      <c r="E2979" s="1169"/>
      <c r="F2979" s="1060"/>
      <c r="G2979" s="1219"/>
      <c r="H2979" s="752"/>
    </row>
    <row r="2980" spans="1:8">
      <c r="A2980" s="1058"/>
      <c r="B2980" s="1076"/>
      <c r="C2980" s="1076"/>
      <c r="D2980" s="1155"/>
      <c r="E2980" s="1169"/>
      <c r="F2980" s="1060"/>
      <c r="G2980" s="1219"/>
      <c r="H2980" s="752"/>
    </row>
    <row r="2981" spans="1:8">
      <c r="A2981" s="1049" t="s">
        <v>1338</v>
      </c>
      <c r="B2981" s="1064" t="s">
        <v>3898</v>
      </c>
      <c r="C2981" s="1064"/>
      <c r="D2981" s="1039"/>
      <c r="E2981" s="1154"/>
      <c r="F2981" s="1060"/>
      <c r="G2981" s="1219"/>
      <c r="H2981" s="752"/>
    </row>
    <row r="2982" spans="1:8">
      <c r="A2982" s="1058"/>
      <c r="B2982" s="1064" t="s">
        <v>3899</v>
      </c>
      <c r="C2982" s="1064"/>
      <c r="D2982" s="1039" t="s">
        <v>760</v>
      </c>
      <c r="E2982" s="1154">
        <v>1</v>
      </c>
      <c r="F2982" s="1154"/>
      <c r="G2982" s="1214">
        <f>E2982*F2982</f>
        <v>0</v>
      </c>
      <c r="H2982" s="752"/>
    </row>
    <row r="2983" spans="1:8">
      <c r="A2983" s="1058"/>
      <c r="B2983" s="1076"/>
      <c r="C2983" s="1076"/>
      <c r="D2983" s="1155"/>
      <c r="E2983" s="1169"/>
      <c r="F2983" s="1060"/>
      <c r="G2983" s="1219"/>
      <c r="H2983" s="752"/>
    </row>
    <row r="2984" spans="1:8">
      <c r="A2984" s="1058"/>
      <c r="B2984" s="1076"/>
      <c r="C2984" s="1076"/>
      <c r="D2984" s="1155"/>
      <c r="E2984" s="1169"/>
      <c r="F2984" s="1060"/>
      <c r="G2984" s="1219"/>
      <c r="H2984" s="752"/>
    </row>
    <row r="2985" spans="1:8">
      <c r="A2985" s="1049" t="s">
        <v>885</v>
      </c>
      <c r="B2985" s="1066" t="s">
        <v>3900</v>
      </c>
      <c r="C2985" s="1066"/>
      <c r="D2985" s="1157" t="s">
        <v>302</v>
      </c>
      <c r="E2985" s="1186">
        <v>6</v>
      </c>
      <c r="F2985" s="1154"/>
      <c r="G2985" s="1214">
        <f>E2985*F2985</f>
        <v>0</v>
      </c>
      <c r="H2985" s="752"/>
    </row>
    <row r="2986" spans="1:8">
      <c r="A2986" s="1058"/>
      <c r="B2986" s="1076"/>
      <c r="C2986" s="1076"/>
      <c r="D2986" s="1155"/>
      <c r="E2986" s="1169"/>
      <c r="F2986" s="1060"/>
      <c r="G2986" s="1219"/>
      <c r="H2986" s="752"/>
    </row>
    <row r="2987" spans="1:8">
      <c r="A2987" s="1058"/>
      <c r="B2987" s="1076"/>
      <c r="C2987" s="1076"/>
      <c r="D2987" s="1167"/>
      <c r="E2987" s="1168"/>
      <c r="F2987" s="1060"/>
      <c r="G2987" s="1219"/>
      <c r="H2987" s="752"/>
    </row>
    <row r="2988" spans="1:8">
      <c r="A2988" s="1049" t="s">
        <v>888</v>
      </c>
      <c r="B2988" s="1064" t="s">
        <v>3901</v>
      </c>
      <c r="C2988" s="1064"/>
      <c r="D2988" s="1161"/>
      <c r="E2988" s="1162"/>
      <c r="F2988" s="1060"/>
      <c r="G2988" s="1219"/>
      <c r="H2988" s="752"/>
    </row>
    <row r="2989" spans="1:8">
      <c r="A2989" s="1058"/>
      <c r="B2989" s="1064" t="s">
        <v>3902</v>
      </c>
      <c r="C2989" s="1064"/>
      <c r="D2989" s="1161"/>
      <c r="E2989" s="1162"/>
      <c r="F2989" s="1060"/>
      <c r="G2989" s="1219"/>
      <c r="H2989" s="752"/>
    </row>
    <row r="2990" spans="1:8">
      <c r="A2990" s="1058"/>
      <c r="B2990" s="1064" t="s">
        <v>3903</v>
      </c>
      <c r="C2990" s="1064"/>
      <c r="D2990" s="1161"/>
      <c r="E2990" s="1162"/>
      <c r="F2990" s="1060"/>
      <c r="G2990" s="1219"/>
      <c r="H2990" s="752"/>
    </row>
    <row r="2991" spans="1:8">
      <c r="A2991" s="1058"/>
      <c r="B2991" s="1064" t="s">
        <v>3904</v>
      </c>
      <c r="C2991" s="1064"/>
      <c r="D2991" s="1161"/>
      <c r="E2991" s="1162"/>
      <c r="F2991" s="1060"/>
      <c r="G2991" s="1219"/>
      <c r="H2991" s="752"/>
    </row>
    <row r="2992" spans="1:8">
      <c r="A2992" s="1058"/>
      <c r="B2992" s="1064" t="s">
        <v>3905</v>
      </c>
      <c r="C2992" s="1064"/>
      <c r="D2992" s="1161"/>
      <c r="E2992" s="1162"/>
      <c r="F2992" s="1060"/>
      <c r="G2992" s="1219"/>
      <c r="H2992" s="752"/>
    </row>
    <row r="2993" spans="1:8">
      <c r="A2993" s="1058"/>
      <c r="B2993" s="1064" t="s">
        <v>3906</v>
      </c>
      <c r="C2993" s="1064"/>
      <c r="D2993" s="1161"/>
      <c r="E2993" s="1162"/>
      <c r="F2993" s="1060"/>
      <c r="G2993" s="1219"/>
      <c r="H2993" s="752"/>
    </row>
    <row r="2994" spans="1:8" ht="15">
      <c r="A2994" s="1058"/>
      <c r="B2994" s="1064" t="s">
        <v>3907</v>
      </c>
      <c r="C2994" s="1064"/>
      <c r="D2994" s="1039" t="s">
        <v>5203</v>
      </c>
      <c r="E2994" s="1154">
        <v>15</v>
      </c>
      <c r="F2994" s="1154"/>
      <c r="G2994" s="1214">
        <f>E2994*F2994</f>
        <v>0</v>
      </c>
      <c r="H2994" s="752"/>
    </row>
    <row r="2995" spans="1:8">
      <c r="A2995" s="1058"/>
      <c r="B2995" s="1064"/>
      <c r="C2995" s="1064"/>
      <c r="D2995" s="1039"/>
      <c r="E2995" s="1154"/>
      <c r="F2995" s="1154"/>
      <c r="G2995" s="1214"/>
      <c r="H2995" s="752"/>
    </row>
    <row r="2996" spans="1:8">
      <c r="A2996" s="1058"/>
      <c r="B2996" s="1064"/>
      <c r="C2996" s="1064"/>
      <c r="D2996" s="1039"/>
      <c r="E2996" s="1154"/>
      <c r="F2996" s="1154"/>
      <c r="G2996" s="1214"/>
      <c r="H2996" s="752"/>
    </row>
    <row r="2997" spans="1:8">
      <c r="A2997" s="1049" t="s">
        <v>3908</v>
      </c>
      <c r="B2997" s="1050" t="s">
        <v>3909</v>
      </c>
      <c r="C2997" s="1050"/>
      <c r="D2997" s="1165"/>
      <c r="E2997" s="1159"/>
      <c r="F2997" s="1060"/>
      <c r="G2997" s="1219"/>
      <c r="H2997" s="752"/>
    </row>
    <row r="2998" spans="1:8">
      <c r="A2998" s="1058"/>
      <c r="B2998" s="1078" t="s">
        <v>3910</v>
      </c>
      <c r="C2998" s="1078"/>
      <c r="D2998" s="1039" t="s">
        <v>302</v>
      </c>
      <c r="E2998" s="1154">
        <v>1</v>
      </c>
      <c r="F2998" s="1154"/>
      <c r="G2998" s="1214">
        <f>E2998*F2998</f>
        <v>0</v>
      </c>
      <c r="H2998" s="752"/>
    </row>
    <row r="2999" spans="1:8">
      <c r="A2999" s="1058"/>
      <c r="B2999" s="757"/>
      <c r="C2999" s="757"/>
      <c r="D2999" s="1160"/>
      <c r="E2999" s="1060"/>
      <c r="F2999" s="1060"/>
      <c r="G2999" s="1219"/>
      <c r="H2999" s="752"/>
    </row>
    <row r="3000" spans="1:8">
      <c r="A3000" s="1058"/>
      <c r="B3000" s="757"/>
      <c r="C3000" s="757"/>
      <c r="D3000" s="1160"/>
      <c r="E3000" s="1060"/>
      <c r="F3000" s="1060"/>
      <c r="G3000" s="1219"/>
      <c r="H3000" s="752"/>
    </row>
    <row r="3001" spans="1:8">
      <c r="A3001" s="1049" t="s">
        <v>423</v>
      </c>
      <c r="B3001" s="1066" t="s">
        <v>3911</v>
      </c>
      <c r="C3001" s="1066"/>
      <c r="D3001" s="1039"/>
      <c r="E3001" s="1154"/>
      <c r="F3001" s="1154"/>
      <c r="G3001" s="1219"/>
      <c r="H3001" s="752"/>
    </row>
    <row r="3002" spans="1:8">
      <c r="A3002" s="1058"/>
      <c r="B3002" s="1066" t="s">
        <v>3912</v>
      </c>
      <c r="C3002" s="1066"/>
      <c r="D3002" s="1039"/>
      <c r="E3002" s="1154"/>
      <c r="F3002" s="1154"/>
      <c r="G3002" s="1219"/>
      <c r="H3002" s="752"/>
    </row>
    <row r="3003" spans="1:8">
      <c r="A3003" s="1058"/>
      <c r="B3003" s="1050" t="s">
        <v>3913</v>
      </c>
      <c r="C3003" s="1050"/>
      <c r="D3003" s="1157" t="s">
        <v>302</v>
      </c>
      <c r="E3003" s="1186">
        <v>6</v>
      </c>
      <c r="F3003" s="1154"/>
      <c r="G3003" s="1214">
        <f>E3003*F3003</f>
        <v>0</v>
      </c>
      <c r="H3003" s="752"/>
    </row>
    <row r="3004" spans="1:8">
      <c r="A3004" s="1058"/>
      <c r="B3004" s="757"/>
      <c r="C3004" s="757"/>
      <c r="D3004" s="1160"/>
      <c r="E3004" s="1060"/>
      <c r="F3004" s="1060"/>
      <c r="G3004" s="1219"/>
      <c r="H3004" s="752"/>
    </row>
    <row r="3005" spans="1:8">
      <c r="A3005" s="1058"/>
      <c r="B3005" s="757"/>
      <c r="C3005" s="757"/>
      <c r="D3005" s="1160"/>
      <c r="E3005" s="1060"/>
      <c r="F3005" s="1060"/>
      <c r="G3005" s="1219"/>
      <c r="H3005" s="752"/>
    </row>
    <row r="3006" spans="1:8">
      <c r="A3006" s="1049" t="s">
        <v>424</v>
      </c>
      <c r="B3006" s="1050" t="s">
        <v>3914</v>
      </c>
      <c r="C3006" s="1050"/>
      <c r="D3006" s="1039"/>
      <c r="E3006" s="1154"/>
      <c r="F3006" s="1154"/>
      <c r="G3006" s="1214"/>
      <c r="H3006" s="752"/>
    </row>
    <row r="3007" spans="1:8">
      <c r="A3007" s="1058"/>
      <c r="B3007" s="1050" t="s">
        <v>3915</v>
      </c>
      <c r="C3007" s="1050"/>
      <c r="D3007" s="1039"/>
      <c r="E3007" s="1154"/>
      <c r="F3007" s="1154"/>
      <c r="G3007" s="1214"/>
      <c r="H3007" s="752"/>
    </row>
    <row r="3008" spans="1:8">
      <c r="A3008" s="1058"/>
      <c r="B3008" s="1050" t="s">
        <v>3916</v>
      </c>
      <c r="C3008" s="1050"/>
      <c r="D3008" s="1157" t="s">
        <v>760</v>
      </c>
      <c r="E3008" s="1186">
        <v>1</v>
      </c>
      <c r="F3008" s="1154"/>
      <c r="G3008" s="1214">
        <f>E3008*F3008</f>
        <v>0</v>
      </c>
      <c r="H3008" s="752"/>
    </row>
    <row r="3009" spans="1:8">
      <c r="A3009" s="832"/>
      <c r="B3009" s="832"/>
      <c r="C3009" s="832"/>
      <c r="D3009" s="1158"/>
      <c r="E3009" s="1187"/>
      <c r="F3009" s="1187"/>
      <c r="G3009" s="1217"/>
      <c r="H3009" s="752"/>
    </row>
    <row r="3010" spans="1:8">
      <c r="A3010" s="1058"/>
      <c r="B3010" s="1059"/>
      <c r="C3010" s="1059"/>
      <c r="D3010" s="1003" t="s">
        <v>3780</v>
      </c>
      <c r="E3010" s="1170"/>
      <c r="F3010" s="1060"/>
      <c r="G3010" s="1218">
        <f>SUM(G2888:G3008)</f>
        <v>0</v>
      </c>
      <c r="H3010" s="752"/>
    </row>
    <row r="3011" spans="1:8">
      <c r="A3011" s="1058"/>
      <c r="B3011" s="1069"/>
      <c r="C3011" s="1069"/>
      <c r="D3011" s="1160"/>
      <c r="E3011" s="1060"/>
      <c r="F3011" s="1170"/>
      <c r="G3011" s="1220"/>
      <c r="H3011" s="752"/>
    </row>
    <row r="3012" spans="1:8">
      <c r="A3012" s="1058"/>
      <c r="B3012" s="1069"/>
      <c r="C3012" s="1069"/>
      <c r="D3012" s="1160"/>
      <c r="E3012" s="1060"/>
      <c r="F3012" s="1170"/>
      <c r="G3012" s="1220"/>
      <c r="H3012" s="752"/>
    </row>
    <row r="3013" spans="1:8">
      <c r="A3013" s="1058"/>
      <c r="B3013" s="1069"/>
      <c r="C3013" s="1069"/>
      <c r="D3013" s="1160"/>
      <c r="E3013" s="1060"/>
      <c r="F3013" s="1170"/>
      <c r="G3013" s="1220"/>
      <c r="H3013" s="752"/>
    </row>
    <row r="3014" spans="1:8">
      <c r="A3014" s="1058"/>
      <c r="B3014" s="1069"/>
      <c r="C3014" s="1069"/>
      <c r="D3014" s="1160"/>
      <c r="E3014" s="1060"/>
      <c r="F3014" s="1170"/>
      <c r="G3014" s="1220"/>
      <c r="H3014" s="752"/>
    </row>
    <row r="3015" spans="1:8">
      <c r="A3015" s="1079"/>
      <c r="B3015" s="1077" t="s">
        <v>562</v>
      </c>
      <c r="C3015" s="1077"/>
      <c r="D3015" s="1160"/>
      <c r="E3015" s="1060"/>
      <c r="F3015" s="1170"/>
      <c r="G3015" s="1220"/>
      <c r="H3015" s="752"/>
    </row>
    <row r="3016" spans="1:8">
      <c r="A3016" s="1079"/>
      <c r="B3016" s="1077"/>
      <c r="C3016" s="1077"/>
      <c r="D3016" s="1160"/>
      <c r="E3016" s="1060"/>
      <c r="F3016" s="1170"/>
      <c r="G3016" s="1220"/>
      <c r="H3016" s="752"/>
    </row>
    <row r="3017" spans="1:8">
      <c r="A3017" s="1079" t="s">
        <v>3781</v>
      </c>
      <c r="B3017" s="1077"/>
      <c r="C3017" s="1077"/>
      <c r="D3017" s="1160"/>
      <c r="E3017" s="1060"/>
      <c r="F3017" s="1170"/>
      <c r="G3017" s="1220">
        <f>G2820</f>
        <v>0</v>
      </c>
      <c r="H3017" s="752"/>
    </row>
    <row r="3018" spans="1:8">
      <c r="A3018" s="1079"/>
      <c r="B3018" s="1077"/>
      <c r="C3018" s="1077"/>
      <c r="D3018" s="1160"/>
      <c r="E3018" s="1060"/>
      <c r="F3018" s="1170"/>
      <c r="G3018" s="1220"/>
      <c r="H3018" s="752"/>
    </row>
    <row r="3019" spans="1:8">
      <c r="A3019" s="1079" t="s">
        <v>3783</v>
      </c>
      <c r="B3019" s="1057"/>
      <c r="C3019" s="1057"/>
      <c r="D3019" s="1160"/>
      <c r="E3019" s="1060"/>
      <c r="F3019" s="1060"/>
      <c r="G3019" s="1218">
        <f>G2882</f>
        <v>0</v>
      </c>
      <c r="H3019" s="752"/>
    </row>
    <row r="3020" spans="1:8">
      <c r="A3020" s="1079"/>
      <c r="B3020" s="1057"/>
      <c r="C3020" s="1057"/>
      <c r="D3020" s="1160"/>
      <c r="E3020" s="1060"/>
      <c r="F3020" s="1060"/>
      <c r="G3020" s="1218"/>
      <c r="H3020" s="752"/>
    </row>
    <row r="3021" spans="1:8">
      <c r="A3021" s="1079" t="s">
        <v>3850</v>
      </c>
      <c r="B3021" s="1057"/>
      <c r="C3021" s="1057"/>
      <c r="D3021" s="1160"/>
      <c r="E3021" s="1060"/>
      <c r="F3021" s="1060"/>
      <c r="G3021" s="1218">
        <f>G3010</f>
        <v>0</v>
      </c>
      <c r="H3021" s="752"/>
    </row>
    <row r="3022" spans="1:8">
      <c r="A3022" s="1080"/>
      <c r="B3022" s="1046"/>
      <c r="C3022" s="1046"/>
      <c r="D3022" s="1171"/>
      <c r="E3022" s="1081"/>
      <c r="F3022" s="1081"/>
      <c r="G3022" s="1221"/>
      <c r="H3022" s="752"/>
    </row>
    <row r="3023" spans="1:8">
      <c r="A3023" s="1058"/>
      <c r="B3023" s="757"/>
      <c r="C3023" s="757"/>
      <c r="D3023" s="1160"/>
      <c r="E3023" s="1060"/>
      <c r="F3023" s="1060"/>
      <c r="G3023" s="1218"/>
      <c r="H3023" s="752"/>
    </row>
    <row r="3024" spans="1:8">
      <c r="A3024" s="1058"/>
      <c r="B3024" s="1082" t="s">
        <v>3261</v>
      </c>
      <c r="C3024" s="1082"/>
      <c r="D3024" s="1172" t="s">
        <v>1560</v>
      </c>
      <c r="E3024" s="1060"/>
      <c r="F3024" s="1060"/>
      <c r="G3024" s="1218">
        <f>SUM(G3017:G3021)</f>
        <v>0</v>
      </c>
      <c r="H3024" s="752"/>
    </row>
    <row r="3025" spans="1:8">
      <c r="A3025" s="756"/>
      <c r="B3025" s="757"/>
      <c r="C3025" s="757"/>
      <c r="D3025" s="1092"/>
      <c r="E3025" s="758"/>
      <c r="F3025" s="758"/>
      <c r="G3025" s="1194"/>
      <c r="H3025" s="752"/>
    </row>
    <row r="3026" spans="1:8">
      <c r="A3026" s="756"/>
      <c r="B3026" s="1044" t="s">
        <v>3917</v>
      </c>
      <c r="C3026" s="1044"/>
      <c r="D3026" s="1092"/>
      <c r="E3026" s="758"/>
      <c r="F3026" s="758"/>
      <c r="G3026" s="1194"/>
      <c r="H3026" s="752"/>
    </row>
    <row r="3027" spans="1:8">
      <c r="A3027" s="756"/>
      <c r="B3027" s="757"/>
      <c r="C3027" s="757"/>
      <c r="D3027" s="1092"/>
      <c r="E3027" s="758"/>
      <c r="F3027" s="758"/>
      <c r="G3027" s="1194"/>
      <c r="H3027" s="752"/>
    </row>
    <row r="3028" spans="1:8">
      <c r="A3028" s="870" t="s">
        <v>730</v>
      </c>
      <c r="B3028" s="871" t="s">
        <v>4204</v>
      </c>
      <c r="C3028" s="871"/>
      <c r="H3028" s="752"/>
    </row>
    <row r="3029" spans="1:8">
      <c r="A3029" s="869"/>
      <c r="B3029" s="787"/>
      <c r="C3029" s="787"/>
      <c r="H3029" s="752"/>
    </row>
    <row r="3030" spans="1:8">
      <c r="A3030" s="870" t="s">
        <v>3210</v>
      </c>
      <c r="B3030" s="787" t="s">
        <v>4205</v>
      </c>
      <c r="C3030" s="787"/>
      <c r="H3030" s="752"/>
    </row>
    <row r="3031" spans="1:8">
      <c r="A3031" s="756"/>
      <c r="B3031" s="757"/>
      <c r="C3031" s="757"/>
      <c r="D3031" s="1092"/>
      <c r="E3031" s="758"/>
      <c r="F3031" s="758"/>
      <c r="G3031" s="1194"/>
      <c r="H3031" s="752"/>
    </row>
    <row r="3032" spans="1:8">
      <c r="A3032" s="804"/>
      <c r="B3032" s="764" t="s">
        <v>4206</v>
      </c>
      <c r="C3032" s="764"/>
      <c r="D3032" s="1119"/>
      <c r="E3032" s="1096"/>
      <c r="F3032" s="900"/>
      <c r="G3032" s="1203"/>
      <c r="H3032" s="752"/>
    </row>
    <row r="3033" spans="1:8">
      <c r="A3033" s="756"/>
      <c r="B3033" s="757"/>
      <c r="C3033" s="757"/>
      <c r="D3033" s="1092"/>
      <c r="E3033" s="758"/>
      <c r="F3033" s="758"/>
      <c r="G3033" s="1194"/>
      <c r="H3033" s="752"/>
    </row>
    <row r="3034" spans="1:8">
      <c r="A3034" s="870" t="s">
        <v>730</v>
      </c>
      <c r="B3034" s="871" t="s">
        <v>3312</v>
      </c>
      <c r="C3034" s="871"/>
      <c r="H3034" s="752"/>
    </row>
    <row r="3035" spans="1:8">
      <c r="A3035" s="869"/>
      <c r="B3035" s="787"/>
      <c r="C3035" s="787"/>
      <c r="H3035" s="752"/>
    </row>
    <row r="3036" spans="1:8">
      <c r="A3036" s="870" t="s">
        <v>3210</v>
      </c>
      <c r="B3036" s="787" t="s">
        <v>3313</v>
      </c>
      <c r="C3036" s="787"/>
      <c r="H3036" s="752"/>
    </row>
    <row r="3037" spans="1:8">
      <c r="A3037" s="756"/>
      <c r="B3037" s="757"/>
      <c r="C3037" s="757"/>
      <c r="D3037" s="1092"/>
      <c r="E3037" s="758"/>
      <c r="F3037" s="758"/>
      <c r="G3037" s="1194"/>
      <c r="H3037" s="752"/>
    </row>
    <row r="3038" spans="1:8">
      <c r="A3038" s="756"/>
      <c r="B3038" s="1057" t="s">
        <v>3918</v>
      </c>
      <c r="C3038" s="1057"/>
      <c r="D3038" s="1095"/>
      <c r="E3038" s="799"/>
      <c r="F3038" s="799"/>
      <c r="G3038" s="1193"/>
      <c r="H3038" s="752"/>
    </row>
    <row r="3039" spans="1:8">
      <c r="A3039" s="756"/>
      <c r="B3039" s="1057"/>
      <c r="C3039" s="1057"/>
      <c r="D3039" s="1095"/>
      <c r="E3039" s="799"/>
      <c r="F3039" s="799"/>
      <c r="G3039" s="1193"/>
      <c r="H3039" s="752"/>
    </row>
    <row r="3040" spans="1:8">
      <c r="A3040" s="870" t="s">
        <v>730</v>
      </c>
      <c r="B3040" s="871" t="s">
        <v>3347</v>
      </c>
      <c r="C3040" s="871"/>
      <c r="H3040" s="752"/>
    </row>
    <row r="3041" spans="1:8">
      <c r="A3041" s="869"/>
      <c r="B3041" s="787"/>
      <c r="C3041" s="787"/>
      <c r="H3041" s="752"/>
    </row>
    <row r="3042" spans="1:8">
      <c r="A3042" s="870" t="s">
        <v>3210</v>
      </c>
      <c r="B3042" s="787" t="s">
        <v>3348</v>
      </c>
      <c r="C3042" s="787"/>
      <c r="H3042" s="752"/>
    </row>
    <row r="3043" spans="1:8">
      <c r="A3043" s="756"/>
      <c r="B3043" s="1057"/>
      <c r="C3043" s="1057"/>
      <c r="D3043" s="1095"/>
      <c r="E3043" s="799"/>
      <c r="F3043" s="799"/>
      <c r="G3043" s="1193"/>
      <c r="H3043" s="752"/>
    </row>
    <row r="3044" spans="1:8">
      <c r="A3044" s="756"/>
      <c r="B3044" s="1057" t="s">
        <v>3919</v>
      </c>
      <c r="C3044" s="1057"/>
      <c r="D3044" s="1095"/>
      <c r="E3044" s="799"/>
      <c r="F3044" s="799"/>
      <c r="G3044" s="1193"/>
      <c r="H3044" s="752"/>
    </row>
    <row r="3045" spans="1:8">
      <c r="A3045" s="756"/>
      <c r="B3045" s="1057"/>
      <c r="C3045" s="1057"/>
      <c r="D3045" s="1095"/>
      <c r="E3045" s="799"/>
      <c r="F3045" s="799"/>
      <c r="G3045" s="1193"/>
      <c r="H3045" s="752"/>
    </row>
    <row r="3046" spans="1:8">
      <c r="A3046" s="756"/>
      <c r="B3046" s="1044" t="s">
        <v>3920</v>
      </c>
      <c r="C3046" s="1044"/>
      <c r="D3046" s="1095"/>
      <c r="E3046" s="799"/>
      <c r="F3046" s="799"/>
      <c r="G3046" s="1193"/>
      <c r="H3046" s="752"/>
    </row>
    <row r="3047" spans="1:8">
      <c r="A3047" s="756"/>
      <c r="B3047" s="1057"/>
      <c r="C3047" s="1057"/>
      <c r="D3047" s="1095"/>
      <c r="E3047" s="799"/>
      <c r="F3047" s="799"/>
      <c r="G3047" s="1193"/>
      <c r="H3047" s="752"/>
    </row>
    <row r="3048" spans="1:8">
      <c r="A3048" s="756"/>
      <c r="B3048" s="1057" t="s">
        <v>3921</v>
      </c>
      <c r="C3048" s="1057"/>
      <c r="D3048" s="1095"/>
      <c r="E3048" s="799"/>
      <c r="F3048" s="799"/>
      <c r="G3048" s="1212"/>
      <c r="H3048" s="752"/>
    </row>
    <row r="3049" spans="1:8">
      <c r="A3049" s="756"/>
      <c r="B3049" s="757"/>
      <c r="C3049" s="757"/>
      <c r="D3049" s="1092"/>
      <c r="E3049" s="758"/>
      <c r="F3049" s="758"/>
      <c r="G3049" s="1194"/>
      <c r="H3049" s="752"/>
    </row>
    <row r="3050" spans="1:8">
      <c r="A3050" s="759" t="s">
        <v>3781</v>
      </c>
      <c r="B3050" s="1043" t="s">
        <v>3782</v>
      </c>
      <c r="C3050" s="1043"/>
      <c r="D3050" s="1092"/>
      <c r="E3050" s="758"/>
      <c r="F3050" s="758"/>
      <c r="G3050" s="1193"/>
      <c r="H3050" s="752"/>
    </row>
    <row r="3051" spans="1:8">
      <c r="A3051" s="759"/>
      <c r="B3051" s="1043"/>
      <c r="C3051" s="1043"/>
      <c r="D3051" s="1092"/>
      <c r="E3051" s="758"/>
      <c r="F3051" s="758"/>
      <c r="G3051" s="1193"/>
      <c r="H3051" s="752"/>
    </row>
    <row r="3052" spans="1:8">
      <c r="A3052" s="759" t="s">
        <v>3783</v>
      </c>
      <c r="B3052" s="1044" t="s">
        <v>3784</v>
      </c>
      <c r="C3052" s="1044"/>
      <c r="D3052" s="1092"/>
      <c r="E3052" s="758"/>
      <c r="F3052" s="758"/>
      <c r="G3052" s="1193"/>
      <c r="H3052" s="752"/>
    </row>
    <row r="3053" spans="1:8">
      <c r="A3053" s="756"/>
      <c r="B3053" s="757"/>
      <c r="C3053" s="757"/>
      <c r="D3053" s="1092"/>
      <c r="E3053" s="758"/>
      <c r="F3053" s="758"/>
      <c r="G3053" s="1194"/>
      <c r="H3053" s="752"/>
    </row>
    <row r="3054" spans="1:8">
      <c r="A3054" s="759" t="s">
        <v>3781</v>
      </c>
      <c r="B3054" s="1057"/>
      <c r="C3054" s="1057"/>
      <c r="D3054" s="1095"/>
      <c r="E3054" s="799"/>
      <c r="F3054" s="799"/>
      <c r="G3054" s="1193"/>
      <c r="H3054" s="752"/>
    </row>
    <row r="3055" spans="1:8">
      <c r="A3055" s="759"/>
      <c r="B3055" s="1057"/>
      <c r="C3055" s="1057"/>
      <c r="D3055" s="1095"/>
      <c r="E3055" s="799"/>
      <c r="F3055" s="799"/>
      <c r="G3055" s="1193"/>
      <c r="H3055" s="752"/>
    </row>
    <row r="3056" spans="1:8">
      <c r="A3056" s="759" t="s">
        <v>3783</v>
      </c>
      <c r="B3056" s="1057"/>
      <c r="C3056" s="1057"/>
      <c r="D3056" s="1095"/>
      <c r="E3056" s="799"/>
      <c r="F3056" s="799"/>
      <c r="G3056" s="1193"/>
      <c r="H3056" s="752"/>
    </row>
    <row r="3057" spans="1:8">
      <c r="A3057" s="759"/>
      <c r="B3057" s="1057"/>
      <c r="C3057" s="1057"/>
      <c r="D3057" s="1095"/>
      <c r="E3057" s="799"/>
      <c r="F3057" s="799"/>
      <c r="G3057" s="1193"/>
      <c r="H3057" s="752"/>
    </row>
    <row r="3058" spans="1:8">
      <c r="A3058" s="759" t="s">
        <v>3850</v>
      </c>
      <c r="B3058" s="1057"/>
      <c r="C3058" s="1057"/>
      <c r="D3058" s="1095"/>
      <c r="E3058" s="799"/>
      <c r="F3058" s="799"/>
      <c r="G3058" s="1193"/>
      <c r="H3058" s="752"/>
    </row>
    <row r="3059" spans="1:8">
      <c r="A3059" s="759"/>
      <c r="B3059" s="1057"/>
      <c r="C3059" s="1057"/>
      <c r="D3059" s="1095"/>
      <c r="E3059" s="799"/>
      <c r="F3059" s="799"/>
      <c r="G3059" s="1193"/>
      <c r="H3059" s="752"/>
    </row>
    <row r="3060" spans="1:8">
      <c r="A3060" s="756"/>
      <c r="B3060" s="1057" t="s">
        <v>3922</v>
      </c>
      <c r="C3060" s="1057"/>
      <c r="D3060" s="1092"/>
      <c r="E3060" s="758"/>
      <c r="F3060" s="758"/>
      <c r="G3060" s="1193"/>
      <c r="H3060" s="752"/>
    </row>
    <row r="3061" spans="1:8">
      <c r="A3061" s="756"/>
      <c r="B3061" s="757"/>
      <c r="C3061" s="757"/>
      <c r="D3061" s="1092"/>
      <c r="E3061" s="758"/>
      <c r="F3061" s="758"/>
      <c r="G3061" s="1194"/>
      <c r="H3061" s="752"/>
    </row>
    <row r="3065" spans="1:8">
      <c r="A3065" s="982"/>
      <c r="B3065" s="818"/>
      <c r="C3065" s="818"/>
      <c r="D3065" s="1173"/>
      <c r="E3065" s="1191"/>
      <c r="F3065" s="909"/>
      <c r="G3065" s="1205"/>
    </row>
    <row r="3066" spans="1:8">
      <c r="A3066" s="982"/>
      <c r="B3066" s="1083"/>
      <c r="C3066" s="1083"/>
      <c r="D3066" s="1173"/>
      <c r="E3066" s="1191"/>
      <c r="F3066" s="909"/>
      <c r="G3066" s="1205"/>
    </row>
    <row r="3067" spans="1:8">
      <c r="A3067" s="982"/>
      <c r="B3067" s="818"/>
      <c r="C3067" s="818"/>
      <c r="D3067" s="1173"/>
      <c r="E3067" s="1191"/>
      <c r="F3067" s="909"/>
      <c r="G3067" s="1205"/>
    </row>
    <row r="3068" spans="1:8">
      <c r="A3068" s="985"/>
      <c r="B3068" s="963"/>
      <c r="C3068" s="963"/>
      <c r="D3068" s="1174"/>
      <c r="E3068" s="1085"/>
      <c r="F3068" s="909"/>
      <c r="G3068" s="1205"/>
    </row>
    <row r="3069" spans="1:8">
      <c r="A3069" s="982"/>
      <c r="B3069" s="964"/>
      <c r="C3069" s="964"/>
      <c r="D3069" s="1173"/>
      <c r="E3069" s="1191"/>
      <c r="F3069" s="909"/>
      <c r="G3069" s="1205"/>
    </row>
    <row r="3070" spans="1:8">
      <c r="A3070" s="982"/>
      <c r="B3070" s="876"/>
      <c r="C3070" s="876"/>
      <c r="D3070" s="1110"/>
      <c r="E3070" s="976"/>
      <c r="F3070" s="909"/>
      <c r="G3070" s="1205"/>
    </row>
    <row r="3071" spans="1:8">
      <c r="A3071" s="982"/>
      <c r="B3071" s="882"/>
      <c r="C3071" s="882"/>
      <c r="D3071" s="1110"/>
      <c r="E3071" s="976"/>
      <c r="F3071" s="909"/>
      <c r="G3071" s="1205"/>
    </row>
    <row r="3072" spans="1:8">
      <c r="A3072" s="982"/>
      <c r="B3072" s="965"/>
      <c r="C3072" s="965"/>
      <c r="D3072" s="1110"/>
      <c r="E3072" s="976"/>
      <c r="F3072" s="909"/>
      <c r="G3072" s="1205"/>
    </row>
    <row r="3073" spans="1:7">
      <c r="A3073" s="982"/>
      <c r="B3073" s="882"/>
      <c r="C3073" s="882"/>
      <c r="D3073" s="1110"/>
      <c r="E3073" s="976"/>
      <c r="F3073" s="909"/>
      <c r="G3073" s="1205"/>
    </row>
    <row r="3074" spans="1:7">
      <c r="A3074" s="982"/>
      <c r="B3074" s="882"/>
      <c r="C3074" s="882"/>
      <c r="D3074" s="1110"/>
      <c r="E3074" s="976"/>
      <c r="F3074" s="909"/>
      <c r="G3074" s="1205"/>
    </row>
    <row r="3075" spans="1:7">
      <c r="A3075" s="982"/>
      <c r="B3075" s="964"/>
      <c r="C3075" s="964"/>
      <c r="D3075" s="1173"/>
      <c r="E3075" s="1191"/>
      <c r="F3075" s="909"/>
      <c r="G3075" s="1205"/>
    </row>
    <row r="3076" spans="1:7">
      <c r="A3076" s="982"/>
      <c r="B3076" s="876"/>
      <c r="C3076" s="876"/>
      <c r="D3076" s="1110"/>
      <c r="E3076" s="976"/>
      <c r="F3076" s="909"/>
      <c r="G3076" s="1205"/>
    </row>
    <row r="3077" spans="1:7">
      <c r="A3077" s="982"/>
      <c r="B3077" s="882"/>
      <c r="C3077" s="882"/>
      <c r="D3077" s="1110"/>
      <c r="E3077" s="976"/>
      <c r="F3077" s="909"/>
      <c r="G3077" s="1205"/>
    </row>
    <row r="3078" spans="1:7">
      <c r="A3078" s="982"/>
      <c r="B3078" s="965"/>
      <c r="C3078" s="965"/>
      <c r="D3078" s="1110"/>
      <c r="E3078" s="976"/>
      <c r="F3078" s="909"/>
      <c r="G3078" s="1205"/>
    </row>
    <row r="3079" spans="1:7">
      <c r="A3079" s="982"/>
      <c r="B3079" s="882"/>
      <c r="C3079" s="882"/>
      <c r="D3079" s="1110"/>
      <c r="E3079" s="976"/>
      <c r="F3079" s="909"/>
      <c r="G3079" s="1205"/>
    </row>
    <row r="3080" spans="1:7">
      <c r="A3080" s="982"/>
      <c r="B3080" s="882"/>
      <c r="C3080" s="882"/>
      <c r="D3080" s="1110"/>
      <c r="E3080" s="976"/>
      <c r="F3080" s="909"/>
      <c r="G3080" s="1205"/>
    </row>
    <row r="3081" spans="1:7">
      <c r="A3081" s="982"/>
      <c r="B3081" s="882"/>
      <c r="C3081" s="882"/>
      <c r="D3081" s="1110"/>
      <c r="E3081" s="976"/>
      <c r="F3081" s="909"/>
      <c r="G3081" s="1205"/>
    </row>
    <row r="3082" spans="1:7">
      <c r="A3082" s="982"/>
      <c r="B3082" s="818"/>
      <c r="C3082" s="818"/>
      <c r="D3082" s="1173"/>
      <c r="E3082" s="1191"/>
      <c r="F3082" s="909"/>
      <c r="G3082" s="1205"/>
    </row>
    <row r="3083" spans="1:7">
      <c r="A3083" s="985"/>
      <c r="B3083" s="925"/>
      <c r="C3083" s="925"/>
      <c r="D3083" s="1110"/>
      <c r="E3083" s="976"/>
      <c r="F3083" s="909"/>
      <c r="G3083" s="1205"/>
    </row>
    <row r="3084" spans="1:7">
      <c r="A3084" s="985"/>
      <c r="B3084" s="805"/>
      <c r="C3084" s="805"/>
      <c r="D3084" s="1110"/>
      <c r="E3084" s="976"/>
      <c r="F3084" s="909"/>
      <c r="G3084" s="1205"/>
    </row>
    <row r="3085" spans="1:7">
      <c r="A3085" s="985"/>
      <c r="B3085" s="823"/>
      <c r="C3085" s="823"/>
      <c r="D3085" s="1110"/>
      <c r="E3085" s="976"/>
      <c r="F3085" s="909"/>
      <c r="G3085" s="1205"/>
    </row>
    <row r="3086" spans="1:7">
      <c r="A3086" s="985"/>
      <c r="B3086" s="965"/>
      <c r="C3086" s="965"/>
      <c r="D3086" s="1110"/>
      <c r="E3086" s="976"/>
      <c r="F3086" s="909"/>
      <c r="G3086" s="1205"/>
    </row>
    <row r="3087" spans="1:7">
      <c r="A3087" s="985"/>
      <c r="B3087" s="823"/>
      <c r="C3087" s="823"/>
      <c r="D3087" s="1110"/>
      <c r="E3087" s="976"/>
      <c r="F3087" s="909"/>
      <c r="G3087" s="1205"/>
    </row>
    <row r="3088" spans="1:7">
      <c r="A3088" s="985"/>
      <c r="B3088" s="823"/>
      <c r="C3088" s="823"/>
      <c r="D3088" s="1110"/>
      <c r="E3088" s="976"/>
      <c r="F3088" s="909"/>
      <c r="G3088" s="1205"/>
    </row>
    <row r="3089" spans="1:7">
      <c r="A3089" s="985"/>
      <c r="B3089" s="823"/>
      <c r="C3089" s="823"/>
      <c r="D3089" s="1110"/>
      <c r="E3089" s="976"/>
      <c r="F3089" s="909"/>
      <c r="G3089" s="1205"/>
    </row>
    <row r="3090" spans="1:7">
      <c r="A3090" s="982"/>
      <c r="B3090" s="818"/>
      <c r="C3090" s="818"/>
      <c r="D3090" s="1173"/>
      <c r="E3090" s="1191"/>
      <c r="F3090" s="909"/>
      <c r="G3090" s="1205"/>
    </row>
    <row r="3091" spans="1:7">
      <c r="A3091" s="985"/>
      <c r="B3091" s="925"/>
      <c r="C3091" s="925"/>
      <c r="D3091" s="1174"/>
      <c r="E3091" s="1085"/>
      <c r="F3091" s="909"/>
      <c r="G3091" s="1205"/>
    </row>
    <row r="3092" spans="1:7">
      <c r="A3092" s="985"/>
      <c r="B3092" s="805"/>
      <c r="C3092" s="805"/>
      <c r="D3092" s="1110"/>
      <c r="E3092" s="976"/>
      <c r="F3092" s="909"/>
      <c r="G3092" s="1205"/>
    </row>
    <row r="3093" spans="1:7">
      <c r="A3093" s="985"/>
      <c r="B3093" s="823"/>
      <c r="C3093" s="823"/>
      <c r="D3093" s="1110"/>
      <c r="E3093" s="976"/>
      <c r="F3093" s="909"/>
      <c r="G3093" s="1205"/>
    </row>
    <row r="3094" spans="1:7">
      <c r="A3094" s="985"/>
      <c r="B3094" s="965"/>
      <c r="C3094" s="965"/>
      <c r="D3094" s="1110"/>
      <c r="E3094" s="976"/>
      <c r="F3094" s="909"/>
      <c r="G3094" s="1205"/>
    </row>
    <row r="3095" spans="1:7">
      <c r="A3095" s="985"/>
      <c r="B3095" s="823"/>
      <c r="C3095" s="823"/>
      <c r="D3095" s="1110"/>
      <c r="E3095" s="976"/>
      <c r="F3095" s="909"/>
      <c r="G3095" s="1205"/>
    </row>
    <row r="3096" spans="1:7">
      <c r="A3096" s="985"/>
      <c r="B3096" s="823"/>
      <c r="C3096" s="823"/>
      <c r="D3096" s="1110"/>
      <c r="E3096" s="976"/>
      <c r="F3096" s="909"/>
      <c r="G3096" s="1205"/>
    </row>
    <row r="3097" spans="1:7">
      <c r="A3097" s="985"/>
      <c r="B3097" s="823"/>
      <c r="C3097" s="823"/>
      <c r="D3097" s="1110"/>
      <c r="E3097" s="976"/>
      <c r="F3097" s="909"/>
      <c r="G3097" s="1205"/>
    </row>
    <row r="3098" spans="1:7">
      <c r="A3098" s="985"/>
      <c r="B3098" s="823"/>
      <c r="C3098" s="823"/>
      <c r="D3098" s="1110"/>
      <c r="E3098" s="976"/>
      <c r="F3098" s="909"/>
      <c r="G3098" s="1205"/>
    </row>
    <row r="3099" spans="1:7">
      <c r="A3099" s="985"/>
      <c r="B3099" s="925"/>
      <c r="C3099" s="925"/>
      <c r="D3099" s="1110"/>
      <c r="E3099" s="976"/>
      <c r="F3099" s="909"/>
      <c r="G3099" s="1205"/>
    </row>
    <row r="3100" spans="1:7">
      <c r="A3100" s="985"/>
      <c r="B3100" s="881"/>
      <c r="C3100" s="881"/>
      <c r="D3100" s="1110"/>
      <c r="E3100" s="976"/>
      <c r="F3100" s="909"/>
      <c r="G3100" s="1205"/>
    </row>
    <row r="3101" spans="1:7">
      <c r="A3101" s="985"/>
      <c r="B3101" s="882"/>
      <c r="C3101" s="882"/>
      <c r="D3101" s="1110"/>
      <c r="E3101" s="976"/>
      <c r="F3101" s="909"/>
      <c r="G3101" s="1205"/>
    </row>
    <row r="3102" spans="1:7">
      <c r="A3102" s="985"/>
      <c r="B3102" s="965"/>
      <c r="C3102" s="965"/>
      <c r="D3102" s="1110"/>
      <c r="E3102" s="976"/>
      <c r="F3102" s="909"/>
      <c r="G3102" s="1205"/>
    </row>
    <row r="3103" spans="1:7">
      <c r="A3103" s="985"/>
      <c r="B3103" s="882"/>
      <c r="C3103" s="882"/>
      <c r="D3103" s="1110"/>
      <c r="E3103" s="976"/>
      <c r="F3103" s="909"/>
      <c r="G3103" s="1205"/>
    </row>
    <row r="3104" spans="1:7">
      <c r="A3104" s="985"/>
      <c r="B3104" s="882"/>
      <c r="C3104" s="882"/>
      <c r="D3104" s="1110"/>
      <c r="E3104" s="976"/>
      <c r="F3104" s="909"/>
      <c r="G3104" s="1205"/>
    </row>
    <row r="3105" spans="1:7">
      <c r="A3105" s="985"/>
      <c r="B3105" s="882"/>
      <c r="C3105" s="882"/>
      <c r="D3105" s="1110"/>
      <c r="E3105" s="976"/>
      <c r="F3105" s="909"/>
      <c r="G3105" s="1205"/>
    </row>
    <row r="3106" spans="1:7">
      <c r="A3106" s="982"/>
      <c r="B3106" s="818"/>
      <c r="C3106" s="818"/>
      <c r="D3106" s="1173"/>
      <c r="E3106" s="1191"/>
      <c r="F3106" s="909"/>
      <c r="G3106" s="1205"/>
    </row>
    <row r="3107" spans="1:7">
      <c r="A3107" s="985"/>
      <c r="B3107" s="925"/>
      <c r="C3107" s="925"/>
      <c r="D3107" s="1173"/>
      <c r="E3107" s="1191"/>
      <c r="F3107" s="909"/>
      <c r="G3107" s="1205"/>
    </row>
    <row r="3108" spans="1:7">
      <c r="A3108" s="982"/>
      <c r="B3108" s="884"/>
      <c r="C3108" s="884"/>
      <c r="D3108" s="1110"/>
      <c r="E3108" s="976"/>
      <c r="F3108" s="909"/>
      <c r="G3108" s="1205"/>
    </row>
    <row r="3109" spans="1:7">
      <c r="A3109" s="982"/>
      <c r="B3109" s="823"/>
      <c r="C3109" s="823"/>
      <c r="D3109" s="1110"/>
      <c r="E3109" s="976"/>
      <c r="F3109" s="909"/>
      <c r="G3109" s="1205"/>
    </row>
    <row r="3110" spans="1:7">
      <c r="A3110" s="982"/>
      <c r="B3110" s="965"/>
      <c r="C3110" s="965"/>
      <c r="D3110" s="1110"/>
      <c r="E3110" s="976"/>
      <c r="F3110" s="909"/>
      <c r="G3110" s="1205"/>
    </row>
    <row r="3111" spans="1:7">
      <c r="A3111" s="982"/>
      <c r="B3111" s="823"/>
      <c r="C3111" s="823"/>
      <c r="D3111" s="1110"/>
      <c r="E3111" s="976"/>
      <c r="F3111" s="909"/>
      <c r="G3111" s="1205"/>
    </row>
    <row r="3112" spans="1:7">
      <c r="A3112" s="982"/>
      <c r="B3112" s="823"/>
      <c r="C3112" s="823"/>
      <c r="D3112" s="1110"/>
      <c r="E3112" s="976"/>
      <c r="F3112" s="909"/>
      <c r="G3112" s="1205"/>
    </row>
    <row r="3113" spans="1:7">
      <c r="A3113" s="982"/>
      <c r="B3113" s="823"/>
      <c r="C3113" s="823"/>
      <c r="D3113" s="1110"/>
      <c r="E3113" s="976"/>
      <c r="F3113" s="909"/>
      <c r="G3113" s="1205"/>
    </row>
    <row r="3114" spans="1:7">
      <c r="A3114" s="982"/>
      <c r="B3114" s="818"/>
      <c r="C3114" s="818"/>
      <c r="D3114" s="1173"/>
      <c r="E3114" s="1191"/>
      <c r="F3114" s="909"/>
      <c r="G3114" s="1205"/>
    </row>
    <row r="3115" spans="1:7">
      <c r="A3115" s="985"/>
      <c r="B3115" s="925"/>
      <c r="C3115" s="925"/>
      <c r="D3115" s="1173"/>
      <c r="E3115" s="1191"/>
      <c r="F3115" s="909"/>
      <c r="G3115" s="1205"/>
    </row>
    <row r="3116" spans="1:7">
      <c r="A3116" s="982"/>
      <c r="B3116" s="884"/>
      <c r="C3116" s="884"/>
      <c r="D3116" s="1110"/>
      <c r="E3116" s="976"/>
      <c r="F3116" s="909"/>
      <c r="G3116" s="1205"/>
    </row>
    <row r="3117" spans="1:7">
      <c r="A3117" s="982"/>
      <c r="B3117" s="823"/>
      <c r="C3117" s="823"/>
      <c r="D3117" s="1110"/>
      <c r="E3117" s="976"/>
      <c r="F3117" s="909"/>
      <c r="G3117" s="1205"/>
    </row>
    <row r="3118" spans="1:7">
      <c r="A3118" s="982"/>
      <c r="B3118" s="965"/>
      <c r="C3118" s="965"/>
      <c r="D3118" s="1110"/>
      <c r="E3118" s="976"/>
      <c r="F3118" s="909"/>
      <c r="G3118" s="1205"/>
    </row>
    <row r="3119" spans="1:7">
      <c r="A3119" s="982"/>
      <c r="B3119" s="823"/>
      <c r="C3119" s="823"/>
      <c r="D3119" s="1110"/>
      <c r="E3119" s="976"/>
      <c r="F3119" s="909"/>
      <c r="G3119" s="1205"/>
    </row>
    <row r="3120" spans="1:7">
      <c r="A3120" s="982"/>
      <c r="B3120" s="823"/>
      <c r="C3120" s="823"/>
      <c r="D3120" s="1110"/>
      <c r="E3120" s="976"/>
      <c r="F3120" s="909"/>
      <c r="G3120" s="1205"/>
    </row>
    <row r="3121" spans="1:7">
      <c r="A3121" s="982"/>
      <c r="B3121" s="823"/>
      <c r="C3121" s="823"/>
      <c r="D3121" s="1110"/>
      <c r="E3121" s="976"/>
      <c r="F3121" s="909"/>
      <c r="G3121" s="1205"/>
    </row>
    <row r="3122" spans="1:7">
      <c r="A3122" s="982"/>
      <c r="B3122" s="823"/>
      <c r="C3122" s="823"/>
      <c r="D3122" s="1110"/>
      <c r="E3122" s="976"/>
      <c r="F3122" s="909"/>
      <c r="G3122" s="1205"/>
    </row>
    <row r="3123" spans="1:7">
      <c r="A3123" s="985"/>
      <c r="B3123" s="925"/>
      <c r="C3123" s="925"/>
      <c r="D3123" s="1110"/>
      <c r="E3123" s="976"/>
      <c r="F3123" s="909"/>
      <c r="G3123" s="1205"/>
    </row>
    <row r="3124" spans="1:7">
      <c r="A3124" s="982"/>
      <c r="B3124" s="881"/>
      <c r="C3124" s="881"/>
      <c r="D3124" s="1110"/>
      <c r="E3124" s="976"/>
      <c r="F3124" s="909"/>
      <c r="G3124" s="1205"/>
    </row>
    <row r="3125" spans="1:7">
      <c r="A3125" s="982"/>
      <c r="B3125" s="882"/>
      <c r="C3125" s="882"/>
      <c r="D3125" s="1110"/>
      <c r="E3125" s="976"/>
      <c r="F3125" s="909"/>
      <c r="G3125" s="1205"/>
    </row>
    <row r="3126" spans="1:7">
      <c r="A3126" s="982"/>
      <c r="B3126" s="965"/>
      <c r="C3126" s="965"/>
      <c r="D3126" s="1110"/>
      <c r="E3126" s="976"/>
      <c r="F3126" s="909"/>
      <c r="G3126" s="1205"/>
    </row>
    <row r="3127" spans="1:7">
      <c r="A3127" s="982"/>
      <c r="B3127" s="882"/>
      <c r="C3127" s="882"/>
      <c r="D3127" s="1110"/>
      <c r="E3127" s="976"/>
      <c r="F3127" s="909"/>
      <c r="G3127" s="1205"/>
    </row>
    <row r="3128" spans="1:7">
      <c r="A3128" s="982"/>
      <c r="B3128" s="882"/>
      <c r="C3128" s="882"/>
      <c r="D3128" s="1110"/>
      <c r="E3128" s="976"/>
      <c r="F3128" s="909"/>
      <c r="G3128" s="1205"/>
    </row>
    <row r="3129" spans="1:7">
      <c r="A3129" s="982"/>
      <c r="B3129" s="882"/>
      <c r="C3129" s="882"/>
      <c r="D3129" s="1110"/>
      <c r="E3129" s="976"/>
      <c r="F3129" s="909"/>
      <c r="G3129" s="1205"/>
    </row>
    <row r="3130" spans="1:7">
      <c r="A3130" s="982"/>
      <c r="B3130" s="818"/>
      <c r="C3130" s="818"/>
      <c r="D3130" s="1173"/>
      <c r="E3130" s="1191"/>
      <c r="F3130" s="909"/>
      <c r="G3130" s="1205"/>
    </row>
    <row r="3131" spans="1:7">
      <c r="A3131" s="985"/>
      <c r="B3131" s="966"/>
      <c r="C3131" s="966"/>
      <c r="D3131" s="1110"/>
      <c r="E3131" s="976"/>
      <c r="F3131" s="909"/>
      <c r="G3131" s="1205"/>
    </row>
    <row r="3132" spans="1:7">
      <c r="A3132" s="985"/>
      <c r="B3132" s="966"/>
      <c r="C3132" s="966"/>
      <c r="D3132" s="1110"/>
      <c r="E3132" s="976"/>
      <c r="F3132" s="909"/>
      <c r="G3132" s="1205"/>
    </row>
    <row r="3133" spans="1:7">
      <c r="A3133" s="985"/>
      <c r="B3133" s="823"/>
      <c r="C3133" s="823"/>
      <c r="D3133" s="1110"/>
      <c r="E3133" s="976"/>
      <c r="F3133" s="909"/>
      <c r="G3133" s="1205"/>
    </row>
    <row r="3134" spans="1:7">
      <c r="A3134" s="985"/>
      <c r="B3134" s="823"/>
      <c r="C3134" s="823"/>
      <c r="D3134" s="1110"/>
      <c r="E3134" s="976"/>
      <c r="F3134" s="909"/>
      <c r="G3134" s="1205"/>
    </row>
    <row r="3135" spans="1:7">
      <c r="A3135" s="985"/>
      <c r="B3135" s="823"/>
      <c r="C3135" s="823"/>
      <c r="D3135" s="1110"/>
      <c r="E3135" s="976"/>
      <c r="F3135" s="909"/>
      <c r="G3135" s="1205"/>
    </row>
    <row r="3136" spans="1:7">
      <c r="A3136" s="985"/>
      <c r="B3136" s="823"/>
      <c r="C3136" s="823"/>
      <c r="D3136" s="1110"/>
      <c r="E3136" s="976"/>
      <c r="F3136" s="909"/>
      <c r="G3136" s="1205"/>
    </row>
    <row r="3137" spans="1:7">
      <c r="A3137" s="982"/>
      <c r="B3137" s="818"/>
      <c r="C3137" s="818"/>
      <c r="D3137" s="1173"/>
      <c r="E3137" s="1191"/>
      <c r="F3137" s="909"/>
      <c r="G3137" s="1205"/>
    </row>
    <row r="3138" spans="1:7">
      <c r="A3138" s="985"/>
      <c r="B3138" s="925"/>
      <c r="C3138" s="925"/>
      <c r="D3138" s="1115"/>
      <c r="E3138" s="1127"/>
      <c r="F3138" s="909"/>
      <c r="G3138" s="1205"/>
    </row>
    <row r="3139" spans="1:7">
      <c r="A3139" s="985"/>
      <c r="B3139" s="925"/>
      <c r="C3139" s="925"/>
      <c r="D3139" s="1115"/>
      <c r="E3139" s="1127"/>
      <c r="F3139" s="909"/>
      <c r="G3139" s="1205"/>
    </row>
    <row r="3140" spans="1:7">
      <c r="A3140" s="982"/>
      <c r="B3140" s="818"/>
      <c r="C3140" s="818"/>
      <c r="D3140" s="1173"/>
      <c r="E3140" s="1191"/>
      <c r="F3140" s="909"/>
      <c r="G3140" s="1205"/>
    </row>
    <row r="3141" spans="1:7">
      <c r="A3141" s="985"/>
      <c r="B3141" s="892"/>
      <c r="C3141" s="892"/>
      <c r="D3141" s="1115"/>
      <c r="E3141" s="1127"/>
      <c r="F3141" s="909"/>
      <c r="G3141" s="1205"/>
    </row>
    <row r="3142" spans="1:7">
      <c r="A3142" s="985"/>
      <c r="B3142" s="892"/>
      <c r="C3142" s="892"/>
      <c r="D3142" s="1115"/>
      <c r="E3142" s="1127"/>
      <c r="F3142" s="909"/>
      <c r="G3142" s="1205"/>
    </row>
    <row r="3143" spans="1:7">
      <c r="A3143" s="985"/>
      <c r="B3143" s="892"/>
      <c r="C3143" s="892"/>
      <c r="D3143" s="1115"/>
      <c r="E3143" s="1127"/>
      <c r="F3143" s="909"/>
      <c r="G3143" s="1205"/>
    </row>
    <row r="3144" spans="1:7">
      <c r="A3144" s="985"/>
      <c r="B3144" s="927"/>
      <c r="C3144" s="927"/>
      <c r="D3144" s="1115"/>
      <c r="E3144" s="1127"/>
      <c r="F3144" s="909"/>
      <c r="G3144" s="1205"/>
    </row>
    <row r="3145" spans="1:7">
      <c r="A3145" s="985"/>
      <c r="B3145" s="927"/>
      <c r="C3145" s="927"/>
      <c r="D3145" s="1115"/>
      <c r="E3145" s="1127"/>
      <c r="F3145" s="909"/>
      <c r="G3145" s="1205"/>
    </row>
    <row r="3146" spans="1:7">
      <c r="A3146" s="982"/>
      <c r="B3146" s="818"/>
      <c r="C3146" s="818"/>
      <c r="D3146" s="1173"/>
      <c r="E3146" s="1191"/>
      <c r="F3146" s="909"/>
      <c r="G3146" s="1205"/>
    </row>
    <row r="3147" spans="1:7">
      <c r="A3147" s="985"/>
      <c r="B3147" s="888"/>
      <c r="C3147" s="888"/>
      <c r="D3147" s="1115"/>
      <c r="E3147" s="1127"/>
      <c r="F3147" s="909"/>
      <c r="G3147" s="1205"/>
    </row>
    <row r="3148" spans="1:7">
      <c r="A3148" s="985"/>
      <c r="B3148" s="888"/>
      <c r="C3148" s="888"/>
      <c r="D3148" s="1115"/>
      <c r="E3148" s="1127"/>
      <c r="F3148" s="909"/>
      <c r="G3148" s="1205"/>
    </row>
    <row r="3149" spans="1:7">
      <c r="A3149" s="982"/>
      <c r="B3149" s="818"/>
      <c r="C3149" s="818"/>
      <c r="D3149" s="1173"/>
      <c r="E3149" s="1191"/>
      <c r="F3149" s="909"/>
      <c r="G3149" s="1205"/>
    </row>
    <row r="3150" spans="1:7">
      <c r="A3150" s="985"/>
      <c r="B3150" s="925"/>
      <c r="C3150" s="925"/>
      <c r="D3150" s="1115"/>
      <c r="E3150" s="1127"/>
      <c r="F3150" s="909"/>
      <c r="G3150" s="1205"/>
    </row>
    <row r="3151" spans="1:7">
      <c r="A3151" s="985"/>
      <c r="B3151" s="1084"/>
      <c r="C3151" s="1084"/>
      <c r="D3151" s="1175"/>
      <c r="E3151" s="1192"/>
      <c r="F3151" s="909"/>
      <c r="G3151" s="1222"/>
    </row>
    <row r="3152" spans="1:7">
      <c r="A3152" s="795"/>
      <c r="B3152" s="795"/>
      <c r="C3152" s="795"/>
      <c r="D3152" s="1112"/>
      <c r="E3152" s="868"/>
      <c r="F3152" s="868"/>
      <c r="G3152" s="1199"/>
    </row>
    <row r="3153" spans="1:7">
      <c r="A3153" s="975"/>
      <c r="B3153" s="1083"/>
      <c r="C3153" s="1083"/>
      <c r="D3153" s="1139"/>
      <c r="E3153" s="1143"/>
      <c r="F3153" s="976"/>
      <c r="G3153" s="1205"/>
    </row>
    <row r="3154" spans="1:7">
      <c r="A3154" s="975"/>
      <c r="B3154" s="977"/>
      <c r="C3154" s="977"/>
      <c r="D3154" s="1144"/>
      <c r="E3154" s="1181"/>
      <c r="F3154" s="976"/>
      <c r="G3154" s="1205"/>
    </row>
    <row r="3155" spans="1:7">
      <c r="A3155" s="979"/>
      <c r="B3155" s="888"/>
      <c r="C3155" s="888"/>
      <c r="D3155" s="1110"/>
      <c r="E3155" s="976"/>
      <c r="F3155" s="976"/>
      <c r="G3155" s="1205"/>
    </row>
    <row r="3156" spans="1:7">
      <c r="A3156" s="975"/>
      <c r="B3156" s="977"/>
      <c r="C3156" s="977"/>
      <c r="D3156" s="1144"/>
      <c r="E3156" s="1181"/>
      <c r="F3156" s="976"/>
      <c r="G3156" s="1205"/>
    </row>
    <row r="3157" spans="1:7">
      <c r="A3157" s="975"/>
      <c r="B3157" s="884"/>
      <c r="C3157" s="884"/>
      <c r="D3157" s="1110"/>
      <c r="E3157" s="976"/>
      <c r="F3157" s="976"/>
      <c r="G3157" s="1205"/>
    </row>
    <row r="3158" spans="1:7">
      <c r="A3158" s="975"/>
      <c r="B3158" s="823"/>
      <c r="C3158" s="823"/>
      <c r="D3158" s="1110"/>
      <c r="E3158" s="976"/>
      <c r="F3158" s="976"/>
      <c r="G3158" s="1205"/>
    </row>
    <row r="3159" spans="1:7">
      <c r="A3159" s="975"/>
      <c r="B3159" s="965"/>
      <c r="C3159" s="965"/>
      <c r="D3159" s="1110"/>
      <c r="E3159" s="976"/>
      <c r="F3159" s="976"/>
      <c r="G3159" s="1205"/>
    </row>
    <row r="3160" spans="1:7">
      <c r="A3160" s="975"/>
      <c r="B3160" s="823"/>
      <c r="C3160" s="823"/>
      <c r="D3160" s="1110"/>
      <c r="E3160" s="1181"/>
      <c r="F3160" s="976"/>
      <c r="G3160" s="1205"/>
    </row>
    <row r="3161" spans="1:7">
      <c r="A3161" s="982"/>
      <c r="B3161" s="823"/>
      <c r="C3161" s="823"/>
      <c r="D3161" s="1110"/>
      <c r="E3161" s="909"/>
      <c r="F3161" s="909"/>
      <c r="G3161" s="1205"/>
    </row>
    <row r="3162" spans="1:7">
      <c r="A3162" s="982"/>
      <c r="B3162" s="823"/>
      <c r="C3162" s="823"/>
      <c r="D3162" s="1110"/>
      <c r="E3162" s="909"/>
      <c r="F3162" s="909"/>
      <c r="G3162" s="1205"/>
    </row>
    <row r="3163" spans="1:7">
      <c r="A3163" s="983"/>
      <c r="B3163" s="984"/>
      <c r="C3163" s="984"/>
      <c r="D3163" s="1108"/>
      <c r="E3163" s="909"/>
      <c r="F3163" s="909"/>
      <c r="G3163" s="1205"/>
    </row>
    <row r="3164" spans="1:7">
      <c r="A3164" s="985"/>
      <c r="B3164" s="837"/>
      <c r="C3164" s="837"/>
      <c r="D3164" s="1108"/>
      <c r="E3164" s="909"/>
      <c r="F3164" s="909"/>
      <c r="G3164" s="1205"/>
    </row>
    <row r="3165" spans="1:7">
      <c r="A3165" s="985"/>
      <c r="B3165" s="837"/>
      <c r="C3165" s="837"/>
      <c r="D3165" s="1108"/>
      <c r="E3165" s="909"/>
      <c r="F3165" s="909"/>
      <c r="G3165" s="1205"/>
    </row>
    <row r="3166" spans="1:7">
      <c r="A3166" s="983"/>
      <c r="B3166" s="986"/>
      <c r="C3166" s="986"/>
      <c r="D3166" s="1108"/>
      <c r="E3166" s="909"/>
      <c r="F3166" s="909"/>
      <c r="G3166" s="1205"/>
    </row>
    <row r="3167" spans="1:7">
      <c r="A3167" s="985"/>
      <c r="B3167" s="1086"/>
      <c r="C3167" s="1086"/>
      <c r="D3167" s="1108"/>
      <c r="E3167" s="909"/>
      <c r="F3167" s="909"/>
      <c r="G3167" s="1205"/>
    </row>
    <row r="3168" spans="1:7">
      <c r="A3168" s="975"/>
      <c r="B3168" s="978"/>
      <c r="C3168" s="978"/>
      <c r="D3168" s="1139"/>
      <c r="E3168" s="1143"/>
      <c r="F3168" s="976"/>
      <c r="G3168" s="1205"/>
    </row>
    <row r="3169" spans="1:7">
      <c r="A3169" s="975"/>
      <c r="B3169" s="797"/>
      <c r="C3169" s="797"/>
      <c r="D3169" s="1139"/>
      <c r="E3169" s="1143"/>
      <c r="F3169" s="976"/>
      <c r="G3169" s="1205"/>
    </row>
    <row r="3170" spans="1:7">
      <c r="A3170" s="974"/>
      <c r="B3170" s="764"/>
      <c r="C3170" s="764"/>
      <c r="E3170" s="1096"/>
      <c r="F3170" s="900"/>
      <c r="G3170" s="1200"/>
    </row>
  </sheetData>
  <mergeCells count="19">
    <mergeCell ref="A2776:G2776"/>
    <mergeCell ref="A2823:G2823"/>
    <mergeCell ref="A2884:G2884"/>
    <mergeCell ref="A1599:G1599"/>
    <mergeCell ref="A1845:G1845"/>
    <mergeCell ref="A2097:G2097"/>
    <mergeCell ref="A2387:G2387"/>
    <mergeCell ref="A1362:G1362"/>
    <mergeCell ref="A1515:G1515"/>
    <mergeCell ref="A1598:G1598"/>
    <mergeCell ref="A4:G4"/>
    <mergeCell ref="A148:G148"/>
    <mergeCell ref="B391:E391"/>
    <mergeCell ref="A460:G460"/>
    <mergeCell ref="A461:G461"/>
    <mergeCell ref="A756:G756"/>
    <mergeCell ref="A922:G922"/>
    <mergeCell ref="A1083:G1083"/>
    <mergeCell ref="A1084:G1084"/>
  </mergeCells>
  <pageMargins left="0.7" right="0.7" top="0.75" bottom="0.75" header="0.3" footer="0.3"/>
  <pageSetup paperSize="9" scale="64" fitToHeight="0" orientation="portrait" horizontalDpi="4294967294" r:id="rId1"/>
  <headerFooter>
    <oddHeader>&amp;C&amp;"-,Regular"&amp;9RADOVI NA REKONSTRUKCIJI I DOGRADNJI CENTRA ZA ODGOJ, OBRAZOVANJE, REHABILITACIJU I SMJEŠTAJ OSOBA S POSEBNIM POTREBAMA "MOCIRE"</oddHeader>
  </headerFooter>
  <ignoredErrors>
    <ignoredError sqref="E1839" numberStoredAsText="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51"/>
  <sheetViews>
    <sheetView view="pageBreakPreview" zoomScaleNormal="100" zoomScaleSheetLayoutView="100" workbookViewId="0">
      <selection activeCell="D83" sqref="D83"/>
    </sheetView>
  </sheetViews>
  <sheetFormatPr defaultColWidth="9.140625" defaultRowHeight="12.75"/>
  <cols>
    <col min="1" max="1" width="4.42578125" style="1226" customWidth="1"/>
    <col min="2" max="2" width="52.7109375" style="1237" customWidth="1"/>
    <col min="3" max="3" width="21.28515625" style="1237" customWidth="1"/>
    <col min="4" max="4" width="12.140625" style="1228" bestFit="1" customWidth="1"/>
    <col min="5" max="5" width="15.7109375" style="1229" customWidth="1"/>
    <col min="6" max="6" width="15.7109375" style="1230" customWidth="1"/>
    <col min="7" max="7" width="15.7109375" style="1258" customWidth="1"/>
    <col min="8" max="8" width="9.28515625" style="1231" hidden="1" customWidth="1"/>
    <col min="9" max="11" width="0" style="1231" hidden="1" customWidth="1"/>
    <col min="12" max="16384" width="9.140625" style="1231"/>
  </cols>
  <sheetData>
    <row r="1" spans="1:9" s="1255" customFormat="1" ht="25.5" customHeight="1">
      <c r="A1" s="1087" t="s">
        <v>4798</v>
      </c>
      <c r="B1" s="1088" t="s">
        <v>284</v>
      </c>
      <c r="C1" s="1088" t="s">
        <v>4823</v>
      </c>
      <c r="D1" s="1089" t="s">
        <v>4875</v>
      </c>
      <c r="E1" s="1089" t="s">
        <v>4876</v>
      </c>
      <c r="F1" s="1089" t="s">
        <v>4877</v>
      </c>
      <c r="G1" s="1090" t="s">
        <v>4878</v>
      </c>
    </row>
    <row r="3" spans="1:9" s="188" customFormat="1">
      <c r="A3" s="192" t="s">
        <v>287</v>
      </c>
      <c r="B3" s="199" t="s">
        <v>4217</v>
      </c>
      <c r="C3" s="199"/>
      <c r="D3" s="194"/>
      <c r="E3" s="200"/>
      <c r="F3" s="195"/>
      <c r="G3" s="401"/>
      <c r="H3" s="213"/>
      <c r="I3" s="214"/>
    </row>
    <row r="4" spans="1:9" s="188" customFormat="1" ht="109.5" customHeight="1">
      <c r="A4" s="192"/>
      <c r="B4" s="201" t="s">
        <v>4223</v>
      </c>
      <c r="C4" s="201"/>
      <c r="D4" s="194"/>
      <c r="E4" s="200"/>
      <c r="F4" s="195"/>
      <c r="G4" s="401"/>
      <c r="H4" s="213"/>
      <c r="I4" s="214" t="s">
        <v>4281</v>
      </c>
    </row>
    <row r="5" spans="1:9" s="188" customFormat="1" ht="27.75" customHeight="1">
      <c r="A5" s="192"/>
      <c r="B5" s="197" t="s">
        <v>1397</v>
      </c>
      <c r="C5" s="197"/>
      <c r="D5" s="195"/>
      <c r="E5" s="200"/>
      <c r="F5" s="195"/>
      <c r="G5" s="401"/>
      <c r="H5" s="213">
        <v>1</v>
      </c>
      <c r="I5" s="214"/>
    </row>
    <row r="6" spans="1:9" s="188" customFormat="1" ht="12.75" customHeight="1">
      <c r="A6" s="192"/>
      <c r="B6" s="197" t="s">
        <v>134</v>
      </c>
      <c r="C6" s="197"/>
      <c r="D6" s="200" t="s">
        <v>1851</v>
      </c>
      <c r="E6" s="200">
        <v>20</v>
      </c>
      <c r="F6" s="195"/>
      <c r="G6" s="402">
        <f>+E6*F6</f>
        <v>0</v>
      </c>
      <c r="H6" s="213"/>
      <c r="I6" s="214"/>
    </row>
    <row r="7" spans="1:9" s="188" customFormat="1" ht="12.75" customHeight="1">
      <c r="A7" s="192"/>
      <c r="B7" s="197"/>
      <c r="C7" s="197"/>
      <c r="D7" s="200"/>
      <c r="E7" s="200"/>
      <c r="F7" s="195"/>
      <c r="G7" s="402"/>
      <c r="H7" s="213"/>
      <c r="I7" s="214"/>
    </row>
    <row r="8" spans="1:9" s="188" customFormat="1" ht="18.75" customHeight="1">
      <c r="A8" s="192">
        <v>2</v>
      </c>
      <c r="B8" s="193" t="s">
        <v>4228</v>
      </c>
      <c r="C8" s="193"/>
      <c r="D8" s="200"/>
      <c r="E8" s="200"/>
      <c r="F8" s="195"/>
      <c r="G8" s="402"/>
      <c r="H8" s="213"/>
      <c r="I8" s="214"/>
    </row>
    <row r="9" spans="1:9" s="188" customFormat="1" ht="114.75">
      <c r="A9" s="192"/>
      <c r="B9" s="197" t="s">
        <v>4225</v>
      </c>
      <c r="C9" s="197"/>
      <c r="D9" s="200"/>
      <c r="E9" s="200"/>
      <c r="F9" s="195"/>
      <c r="G9" s="402"/>
      <c r="H9" s="213"/>
      <c r="I9" s="214" t="s">
        <v>4280</v>
      </c>
    </row>
    <row r="10" spans="1:9" s="188" customFormat="1" ht="15.75" customHeight="1">
      <c r="A10" s="192"/>
      <c r="B10" s="197" t="s">
        <v>4226</v>
      </c>
      <c r="C10" s="197"/>
      <c r="D10" s="200" t="s">
        <v>1505</v>
      </c>
      <c r="E10" s="200">
        <v>6</v>
      </c>
      <c r="F10" s="195"/>
      <c r="G10" s="402"/>
      <c r="H10" s="213"/>
      <c r="I10" s="214"/>
    </row>
    <row r="11" spans="1:9" ht="42.75" customHeight="1">
      <c r="B11" s="1227" t="s">
        <v>2333</v>
      </c>
      <c r="C11" s="1227"/>
      <c r="D11" s="1229"/>
    </row>
    <row r="12" spans="1:9" ht="12.75" customHeight="1">
      <c r="B12" s="1227" t="s">
        <v>2332</v>
      </c>
      <c r="C12" s="1227"/>
      <c r="D12" s="1229" t="s">
        <v>1851</v>
      </c>
      <c r="E12" s="1229">
        <v>160</v>
      </c>
      <c r="G12" s="1258">
        <f>E12*F12</f>
        <v>0</v>
      </c>
    </row>
    <row r="13" spans="1:9" ht="12.75" customHeight="1">
      <c r="B13" s="1227"/>
      <c r="C13" s="1227"/>
      <c r="D13" s="1229"/>
    </row>
    <row r="14" spans="1:9" ht="25.5" customHeight="1">
      <c r="A14" s="1226" t="s">
        <v>290</v>
      </c>
      <c r="B14" s="287" t="s">
        <v>2331</v>
      </c>
      <c r="C14" s="287"/>
      <c r="D14" s="1229"/>
    </row>
    <row r="15" spans="1:9" ht="38.25" customHeight="1">
      <c r="B15" s="1227" t="s">
        <v>2330</v>
      </c>
      <c r="C15" s="1227"/>
      <c r="D15" s="1229"/>
    </row>
    <row r="16" spans="1:9" ht="25.5" customHeight="1">
      <c r="B16" s="1227" t="s">
        <v>2329</v>
      </c>
      <c r="C16" s="1227"/>
      <c r="D16" s="1229"/>
    </row>
    <row r="17" spans="1:7" ht="38.25" customHeight="1">
      <c r="B17" s="1227" t="s">
        <v>2328</v>
      </c>
      <c r="C17" s="1227"/>
      <c r="D17" s="1229"/>
    </row>
    <row r="18" spans="1:7" ht="25.5" customHeight="1">
      <c r="B18" s="1227" t="s">
        <v>2327</v>
      </c>
      <c r="C18" s="1227"/>
      <c r="D18" s="1229"/>
    </row>
    <row r="19" spans="1:7" ht="38.25" customHeight="1">
      <c r="B19" s="1227" t="s">
        <v>2326</v>
      </c>
      <c r="C19" s="1227"/>
      <c r="D19" s="1229"/>
    </row>
    <row r="20" spans="1:7" ht="12.75" customHeight="1">
      <c r="B20" s="1227"/>
      <c r="C20" s="1227"/>
      <c r="D20" s="1229"/>
    </row>
    <row r="21" spans="1:7" ht="12.75" customHeight="1">
      <c r="B21" s="1227" t="s">
        <v>122</v>
      </c>
      <c r="C21" s="1227"/>
      <c r="D21" s="1229" t="s">
        <v>1505</v>
      </c>
      <c r="E21" s="1229">
        <v>1250</v>
      </c>
      <c r="G21" s="1258">
        <f>E21*F21</f>
        <v>0</v>
      </c>
    </row>
    <row r="22" spans="1:7" ht="12.75" customHeight="1">
      <c r="B22" s="1227"/>
      <c r="C22" s="1227"/>
      <c r="D22" s="1229"/>
    </row>
    <row r="23" spans="1:7" ht="25.5" customHeight="1">
      <c r="A23" s="1226" t="s">
        <v>300</v>
      </c>
      <c r="B23" s="287" t="s">
        <v>2325</v>
      </c>
      <c r="C23" s="287"/>
      <c r="D23" s="1229"/>
    </row>
    <row r="24" spans="1:7" ht="25.5" customHeight="1">
      <c r="B24" s="1227" t="s">
        <v>2324</v>
      </c>
      <c r="C24" s="1227"/>
      <c r="D24" s="1229"/>
    </row>
    <row r="25" spans="1:7" ht="25.5" customHeight="1">
      <c r="B25" s="1227" t="s">
        <v>2323</v>
      </c>
      <c r="C25" s="1227"/>
      <c r="D25" s="1229"/>
    </row>
    <row r="26" spans="1:7" ht="12.75" customHeight="1">
      <c r="B26" s="1227" t="s">
        <v>1688</v>
      </c>
      <c r="C26" s="1227"/>
      <c r="D26" s="1229"/>
    </row>
    <row r="27" spans="1:7" ht="12.75" customHeight="1">
      <c r="B27" s="1227" t="s">
        <v>122</v>
      </c>
      <c r="C27" s="1227"/>
      <c r="D27" s="1229" t="s">
        <v>1505</v>
      </c>
      <c r="E27" s="1229">
        <v>1100</v>
      </c>
      <c r="G27" s="1258">
        <f>E27*F27</f>
        <v>0</v>
      </c>
    </row>
    <row r="28" spans="1:7" ht="12.75" customHeight="1">
      <c r="B28" s="1227"/>
      <c r="C28" s="1227"/>
      <c r="D28" s="1229"/>
    </row>
    <row r="29" spans="1:7" ht="12.75" customHeight="1">
      <c r="A29" s="1226" t="s">
        <v>301</v>
      </c>
      <c r="B29" s="1232" t="s">
        <v>2322</v>
      </c>
      <c r="C29" s="1232"/>
      <c r="D29" s="1229"/>
    </row>
    <row r="30" spans="1:7" ht="25.5">
      <c r="B30" s="1227" t="s">
        <v>2321</v>
      </c>
      <c r="C30" s="1227"/>
      <c r="D30" s="1229"/>
    </row>
    <row r="31" spans="1:7" ht="12.75" customHeight="1">
      <c r="B31" s="1227" t="s">
        <v>1883</v>
      </c>
      <c r="C31" s="1227"/>
      <c r="D31" s="1229" t="s">
        <v>1505</v>
      </c>
      <c r="E31" s="1229">
        <v>10496</v>
      </c>
      <c r="G31" s="1258">
        <f>E31*F31</f>
        <v>0</v>
      </c>
    </row>
    <row r="32" spans="1:7" ht="12.75" customHeight="1">
      <c r="B32" s="1227"/>
      <c r="C32" s="1227"/>
      <c r="D32" s="1229"/>
    </row>
    <row r="33" spans="1:7" ht="12.75" customHeight="1">
      <c r="B33" s="1227"/>
      <c r="C33" s="1227"/>
      <c r="D33" s="1229"/>
    </row>
    <row r="34" spans="1:7" ht="12.75" customHeight="1">
      <c r="A34" s="1226" t="s">
        <v>305</v>
      </c>
      <c r="B34" s="287" t="s">
        <v>1687</v>
      </c>
      <c r="C34" s="287"/>
      <c r="D34" s="1229"/>
    </row>
    <row r="35" spans="1:7" ht="63.75" customHeight="1">
      <c r="B35" s="1227" t="s">
        <v>2320</v>
      </c>
      <c r="C35" s="1227"/>
      <c r="D35" s="1229"/>
    </row>
    <row r="36" spans="1:7" ht="25.5" customHeight="1">
      <c r="B36" s="1227" t="s">
        <v>2319</v>
      </c>
      <c r="C36" s="1227"/>
      <c r="D36" s="1229" t="s">
        <v>1851</v>
      </c>
      <c r="E36" s="1229">
        <v>460</v>
      </c>
      <c r="G36" s="1258">
        <f>E36*F36</f>
        <v>0</v>
      </c>
    </row>
    <row r="37" spans="1:7" ht="12.75" customHeight="1">
      <c r="B37" s="1227"/>
      <c r="C37" s="1227"/>
      <c r="D37" s="1229"/>
    </row>
    <row r="38" spans="1:7" ht="12.75" customHeight="1">
      <c r="B38" s="1233"/>
      <c r="C38" s="1233"/>
      <c r="D38" s="1234"/>
      <c r="E38" s="1235"/>
      <c r="F38" s="1236"/>
      <c r="G38" s="1259"/>
    </row>
    <row r="39" spans="1:7" ht="12.75" customHeight="1">
      <c r="B39" s="1370" t="s">
        <v>291</v>
      </c>
      <c r="C39" s="1370"/>
      <c r="D39" s="1371"/>
      <c r="E39" s="1371"/>
      <c r="G39" s="1258">
        <f>SUM(G9:G38)</f>
        <v>0</v>
      </c>
    </row>
    <row r="40" spans="1:7" ht="12.75" customHeight="1"/>
    <row r="41" spans="1:7" ht="12.75" customHeight="1">
      <c r="A41" s="1368" t="s">
        <v>2318</v>
      </c>
      <c r="B41" s="1369"/>
      <c r="C41" s="1369"/>
      <c r="D41" s="1369"/>
      <c r="E41" s="1369"/>
    </row>
    <row r="42" spans="1:7" ht="12.75" customHeight="1">
      <c r="A42" s="1238"/>
      <c r="B42" s="1227"/>
      <c r="C42" s="1227"/>
      <c r="E42" s="1239"/>
    </row>
    <row r="43" spans="1:7" ht="12.75" customHeight="1">
      <c r="A43" s="1226" t="s">
        <v>287</v>
      </c>
      <c r="B43" s="287" t="s">
        <v>2317</v>
      </c>
      <c r="C43" s="287"/>
    </row>
    <row r="44" spans="1:7" ht="12.75" customHeight="1">
      <c r="A44" s="1238"/>
      <c r="B44" s="1227" t="s">
        <v>3957</v>
      </c>
      <c r="C44" s="1227"/>
    </row>
    <row r="45" spans="1:7" ht="12.75" customHeight="1">
      <c r="A45" s="1238"/>
      <c r="B45" s="1237" t="s">
        <v>1850</v>
      </c>
    </row>
    <row r="46" spans="1:7" ht="12.75" customHeight="1">
      <c r="A46" s="1238"/>
      <c r="B46" s="1227" t="s">
        <v>1199</v>
      </c>
      <c r="C46" s="1227"/>
      <c r="D46" s="1229" t="s">
        <v>1851</v>
      </c>
      <c r="E46" s="1229">
        <v>12</v>
      </c>
      <c r="G46" s="1258">
        <f>E46*F46</f>
        <v>0</v>
      </c>
    </row>
    <row r="47" spans="1:7" ht="12.75" customHeight="1">
      <c r="A47" s="1238"/>
      <c r="B47" s="1227"/>
      <c r="C47" s="1227"/>
      <c r="D47" s="1229"/>
    </row>
    <row r="48" spans="1:7" ht="12.75" customHeight="1">
      <c r="A48" s="1226" t="s">
        <v>290</v>
      </c>
      <c r="B48" s="287" t="s">
        <v>2316</v>
      </c>
      <c r="C48" s="287"/>
      <c r="D48" s="1229"/>
    </row>
    <row r="49" spans="1:7" ht="12.75" customHeight="1">
      <c r="A49" s="1238"/>
      <c r="B49" s="1227" t="s">
        <v>3958</v>
      </c>
      <c r="C49" s="1227"/>
      <c r="D49" s="1229"/>
    </row>
    <row r="50" spans="1:7" ht="12.75" customHeight="1">
      <c r="A50" s="1238"/>
      <c r="B50" s="1237" t="s">
        <v>2068</v>
      </c>
      <c r="D50" s="1229"/>
    </row>
    <row r="51" spans="1:7" ht="12.75" customHeight="1">
      <c r="A51" s="1238"/>
      <c r="B51" s="1227" t="s">
        <v>1190</v>
      </c>
      <c r="C51" s="1227"/>
      <c r="D51" s="1229"/>
    </row>
    <row r="52" spans="1:7" ht="12.75" customHeight="1">
      <c r="A52" s="1238"/>
      <c r="B52" s="285" t="s">
        <v>1854</v>
      </c>
      <c r="C52" s="285"/>
      <c r="D52" s="286"/>
      <c r="E52" s="286"/>
    </row>
    <row r="53" spans="1:7" ht="12.75" customHeight="1">
      <c r="A53" s="1238"/>
      <c r="B53" s="285" t="s">
        <v>1855</v>
      </c>
      <c r="C53" s="285"/>
      <c r="D53" s="286"/>
      <c r="E53" s="286"/>
    </row>
    <row r="54" spans="1:7" ht="12.75" customHeight="1">
      <c r="A54" s="1238"/>
      <c r="B54" s="285" t="s">
        <v>2315</v>
      </c>
      <c r="C54" s="285"/>
      <c r="D54" s="286" t="s">
        <v>1851</v>
      </c>
      <c r="E54" s="286">
        <v>25</v>
      </c>
      <c r="G54" s="1258">
        <f>E54*F54</f>
        <v>0</v>
      </c>
    </row>
    <row r="55" spans="1:7" ht="12.75" customHeight="1">
      <c r="A55" s="1238"/>
      <c r="B55" s="1240" t="s">
        <v>2314</v>
      </c>
      <c r="C55" s="1240"/>
      <c r="D55" s="286" t="s">
        <v>1851</v>
      </c>
      <c r="E55" s="286">
        <v>25</v>
      </c>
      <c r="G55" s="1258">
        <f>E55*F55</f>
        <v>0</v>
      </c>
    </row>
    <row r="56" spans="1:7" ht="12.75" customHeight="1">
      <c r="A56" s="1238"/>
      <c r="B56" s="285"/>
      <c r="C56" s="285"/>
      <c r="D56" s="286"/>
      <c r="E56" s="286"/>
    </row>
    <row r="57" spans="1:7" ht="12.75" customHeight="1">
      <c r="A57" s="1226" t="s">
        <v>300</v>
      </c>
      <c r="B57" s="287" t="s">
        <v>2313</v>
      </c>
      <c r="C57" s="287"/>
      <c r="D57" s="286"/>
      <c r="E57" s="286"/>
    </row>
    <row r="58" spans="1:7" ht="12.75" customHeight="1">
      <c r="A58" s="1238"/>
      <c r="B58" s="285" t="s">
        <v>4181</v>
      </c>
      <c r="C58" s="285"/>
      <c r="D58" s="286"/>
      <c r="E58" s="286"/>
    </row>
    <row r="59" spans="1:7" ht="12.75" customHeight="1">
      <c r="A59" s="1238"/>
      <c r="B59" s="285" t="s">
        <v>1854</v>
      </c>
      <c r="C59" s="285"/>
      <c r="D59" s="286"/>
      <c r="E59" s="286"/>
    </row>
    <row r="60" spans="1:7" ht="12.75" customHeight="1">
      <c r="A60" s="1238"/>
      <c r="B60" s="285" t="s">
        <v>312</v>
      </c>
      <c r="C60" s="285"/>
      <c r="D60" s="286"/>
      <c r="E60" s="286"/>
    </row>
    <row r="61" spans="1:7" ht="12.75" customHeight="1">
      <c r="A61" s="1238"/>
      <c r="B61" s="1240" t="s">
        <v>2312</v>
      </c>
      <c r="C61" s="1240"/>
      <c r="D61" s="286" t="s">
        <v>1851</v>
      </c>
      <c r="E61" s="286">
        <v>25</v>
      </c>
      <c r="G61" s="1258">
        <f>E61*F61</f>
        <v>0</v>
      </c>
    </row>
    <row r="62" spans="1:7" ht="12.75" customHeight="1">
      <c r="A62" s="1238"/>
      <c r="B62" s="1241"/>
      <c r="C62" s="1241"/>
      <c r="D62" s="286"/>
      <c r="E62" s="286"/>
    </row>
    <row r="63" spans="1:7" ht="12.75" customHeight="1">
      <c r="A63" s="1226" t="s">
        <v>300</v>
      </c>
      <c r="B63" s="287" t="s">
        <v>420</v>
      </c>
      <c r="C63" s="287"/>
      <c r="D63" s="286"/>
      <c r="E63" s="286"/>
    </row>
    <row r="64" spans="1:7" ht="12.75" customHeight="1">
      <c r="A64" s="1238"/>
      <c r="B64" s="1240" t="s">
        <v>2311</v>
      </c>
      <c r="C64" s="1240"/>
      <c r="D64" s="286"/>
      <c r="E64" s="286"/>
    </row>
    <row r="65" spans="1:7" ht="12.75" customHeight="1">
      <c r="A65" s="1238"/>
      <c r="B65" s="1240" t="s">
        <v>2310</v>
      </c>
      <c r="C65" s="1240"/>
      <c r="D65" s="286"/>
      <c r="E65" s="286"/>
    </row>
    <row r="66" spans="1:7" ht="12.75" customHeight="1">
      <c r="A66" s="1238"/>
      <c r="B66" s="1240" t="s">
        <v>1065</v>
      </c>
      <c r="C66" s="1240"/>
      <c r="D66" s="286" t="s">
        <v>1505</v>
      </c>
      <c r="E66" s="286">
        <v>250</v>
      </c>
      <c r="G66" s="1258">
        <f>E66*F66</f>
        <v>0</v>
      </c>
    </row>
    <row r="67" spans="1:7" ht="12.75" customHeight="1">
      <c r="A67" s="1238"/>
      <c r="B67" s="1227"/>
      <c r="C67" s="1227"/>
      <c r="D67" s="1229"/>
    </row>
    <row r="68" spans="1:7" ht="12.75" customHeight="1">
      <c r="A68" s="1226" t="s">
        <v>301</v>
      </c>
      <c r="B68" s="287" t="s">
        <v>557</v>
      </c>
      <c r="C68" s="287"/>
      <c r="D68" s="1229"/>
    </row>
    <row r="69" spans="1:7" ht="12.75" customHeight="1">
      <c r="A69" s="1238"/>
      <c r="B69" s="1237" t="s">
        <v>556</v>
      </c>
      <c r="D69" s="1229"/>
      <c r="E69" s="286"/>
    </row>
    <row r="70" spans="1:7" ht="12.75" customHeight="1">
      <c r="A70" s="1238"/>
      <c r="D70" s="1229"/>
      <c r="E70" s="286"/>
    </row>
    <row r="71" spans="1:7" ht="12.75" customHeight="1">
      <c r="A71" s="1238"/>
      <c r="B71" s="269" t="s">
        <v>2209</v>
      </c>
      <c r="C71" s="269"/>
      <c r="D71" s="1229" t="s">
        <v>1028</v>
      </c>
      <c r="E71" s="286">
        <v>3500</v>
      </c>
      <c r="G71" s="1258">
        <f>E71*F71</f>
        <v>0</v>
      </c>
    </row>
    <row r="72" spans="1:7" ht="12.75" customHeight="1">
      <c r="A72" s="1238"/>
      <c r="D72" s="1229"/>
      <c r="E72" s="286"/>
    </row>
    <row r="73" spans="1:7" ht="12.75" customHeight="1">
      <c r="A73" s="1238"/>
      <c r="B73" s="269" t="s">
        <v>2210</v>
      </c>
      <c r="C73" s="269"/>
      <c r="D73" s="1229" t="s">
        <v>1028</v>
      </c>
      <c r="E73" s="286">
        <v>2500</v>
      </c>
      <c r="F73" s="1236"/>
      <c r="G73" s="1259">
        <f>E73*F73</f>
        <v>0</v>
      </c>
    </row>
    <row r="74" spans="1:7" ht="12.75" customHeight="1">
      <c r="A74" s="1238"/>
      <c r="B74" s="1370" t="s">
        <v>292</v>
      </c>
      <c r="C74" s="1370"/>
      <c r="D74" s="1371"/>
      <c r="E74" s="1371"/>
      <c r="G74" s="1258">
        <f>SUM(G46:G73)</f>
        <v>0</v>
      </c>
    </row>
    <row r="75" spans="1:7" ht="12.75" customHeight="1">
      <c r="A75" s="1238"/>
    </row>
    <row r="76" spans="1:7" ht="12.75" customHeight="1">
      <c r="A76" s="1368" t="s">
        <v>2309</v>
      </c>
      <c r="B76" s="1369"/>
      <c r="C76" s="1369"/>
      <c r="D76" s="1369"/>
      <c r="E76" s="1369"/>
    </row>
    <row r="77" spans="1:7" ht="12.75" customHeight="1"/>
    <row r="78" spans="1:7" ht="27.75" customHeight="1">
      <c r="A78" s="245" t="s">
        <v>287</v>
      </c>
      <c r="B78" s="1242" t="s">
        <v>2308</v>
      </c>
      <c r="C78" s="1242"/>
      <c r="D78" s="247"/>
      <c r="E78" s="672"/>
      <c r="F78" s="1243"/>
      <c r="G78" s="1260"/>
    </row>
    <row r="79" spans="1:7" ht="12.75" customHeight="1">
      <c r="A79" s="245"/>
      <c r="B79" s="249" t="s">
        <v>2307</v>
      </c>
      <c r="C79" s="249"/>
      <c r="D79" s="247"/>
      <c r="E79" s="672"/>
      <c r="F79" s="1243"/>
      <c r="G79" s="1260"/>
    </row>
    <row r="80" spans="1:7" ht="12.75" customHeight="1">
      <c r="A80" s="245"/>
      <c r="B80" s="249" t="s">
        <v>2306</v>
      </c>
      <c r="C80" s="249"/>
      <c r="D80" s="247"/>
      <c r="E80" s="1239"/>
      <c r="F80" s="1243"/>
      <c r="G80" s="1260"/>
    </row>
    <row r="81" spans="1:7" ht="12.75" customHeight="1">
      <c r="A81" s="245"/>
      <c r="B81" s="249" t="s">
        <v>4180</v>
      </c>
      <c r="C81" s="249"/>
      <c r="D81" s="247"/>
      <c r="E81" s="672"/>
      <c r="F81" s="1243"/>
      <c r="G81" s="1260"/>
    </row>
    <row r="82" spans="1:7" ht="12.75" customHeight="1">
      <c r="A82" s="245"/>
      <c r="B82" s="249" t="s">
        <v>2305</v>
      </c>
      <c r="C82" s="249"/>
      <c r="D82" s="247"/>
      <c r="E82" s="672"/>
      <c r="F82" s="1243"/>
      <c r="G82" s="1260"/>
    </row>
    <row r="83" spans="1:7" ht="12.75" customHeight="1">
      <c r="A83" s="245"/>
      <c r="B83" s="249" t="s">
        <v>2304</v>
      </c>
      <c r="C83" s="249"/>
      <c r="D83" s="672" t="s">
        <v>299</v>
      </c>
      <c r="E83" s="672">
        <v>250</v>
      </c>
      <c r="F83" s="1243"/>
      <c r="G83" s="1260">
        <f>E83*F83</f>
        <v>0</v>
      </c>
    </row>
    <row r="84" spans="1:7" ht="12.75" customHeight="1">
      <c r="A84" s="245"/>
      <c r="B84" s="249"/>
      <c r="C84" s="249"/>
      <c r="D84" s="672"/>
      <c r="E84" s="672"/>
      <c r="F84" s="1243"/>
      <c r="G84" s="1260"/>
    </row>
    <row r="85" spans="1:7" ht="12.75" customHeight="1">
      <c r="A85" s="245" t="s">
        <v>290</v>
      </c>
      <c r="B85" s="246" t="s">
        <v>2303</v>
      </c>
      <c r="C85" s="246"/>
      <c r="D85" s="672"/>
      <c r="E85" s="672"/>
      <c r="G85" s="1260"/>
    </row>
    <row r="86" spans="1:7" ht="45.75" customHeight="1">
      <c r="A86" s="245"/>
      <c r="B86" s="249" t="s">
        <v>4270</v>
      </c>
      <c r="C86" s="249"/>
      <c r="D86" s="672"/>
      <c r="E86" s="672"/>
      <c r="G86" s="1260"/>
    </row>
    <row r="87" spans="1:7" ht="89.25">
      <c r="A87" s="245"/>
      <c r="B87" s="249" t="s">
        <v>2302</v>
      </c>
      <c r="C87" s="249"/>
      <c r="D87" s="672"/>
      <c r="E87" s="672"/>
      <c r="G87" s="1260"/>
    </row>
    <row r="88" spans="1:7">
      <c r="A88" s="245"/>
      <c r="B88" s="249" t="s">
        <v>2301</v>
      </c>
      <c r="C88" s="249"/>
      <c r="D88" s="672"/>
      <c r="E88" s="1239"/>
      <c r="G88" s="1260"/>
    </row>
    <row r="89" spans="1:7">
      <c r="A89" s="245"/>
      <c r="B89" s="249" t="s">
        <v>1953</v>
      </c>
      <c r="C89" s="249"/>
      <c r="D89" s="1229" t="s">
        <v>1505</v>
      </c>
      <c r="E89" s="1229">
        <v>432</v>
      </c>
      <c r="G89" s="1260">
        <f>E89*F89</f>
        <v>0</v>
      </c>
    </row>
    <row r="90" spans="1:7">
      <c r="A90" s="245"/>
      <c r="B90" s="249"/>
      <c r="C90" s="249"/>
      <c r="D90" s="1229"/>
      <c r="G90" s="1260"/>
    </row>
    <row r="91" spans="1:7">
      <c r="A91" s="1226" t="s">
        <v>300</v>
      </c>
      <c r="B91" s="1242" t="s">
        <v>2300</v>
      </c>
      <c r="C91" s="1242"/>
      <c r="D91" s="1229"/>
      <c r="G91" s="1260"/>
    </row>
    <row r="92" spans="1:7">
      <c r="B92" s="1237" t="s">
        <v>2299</v>
      </c>
      <c r="D92" s="1229"/>
      <c r="G92" s="1260"/>
    </row>
    <row r="93" spans="1:7" ht="25.5">
      <c r="B93" s="1237" t="s">
        <v>2298</v>
      </c>
      <c r="D93" s="1229"/>
      <c r="G93" s="1260"/>
    </row>
    <row r="94" spans="1:7">
      <c r="B94" s="1237" t="s">
        <v>2297</v>
      </c>
      <c r="D94" s="1229" t="s">
        <v>299</v>
      </c>
      <c r="E94" s="1229">
        <v>25</v>
      </c>
      <c r="G94" s="1260">
        <f>E94*F94</f>
        <v>0</v>
      </c>
    </row>
    <row r="95" spans="1:7">
      <c r="A95" s="1226" t="s">
        <v>301</v>
      </c>
      <c r="B95" s="1244" t="s">
        <v>2296</v>
      </c>
      <c r="C95" s="1244"/>
      <c r="D95" s="1229"/>
      <c r="G95" s="1260"/>
    </row>
    <row r="96" spans="1:7" ht="25.5">
      <c r="B96" s="1237" t="s">
        <v>2295</v>
      </c>
      <c r="D96" s="1229"/>
      <c r="G96" s="1260"/>
    </row>
    <row r="97" spans="1:7" ht="25.5">
      <c r="B97" s="1237" t="s">
        <v>2294</v>
      </c>
      <c r="D97" s="1229"/>
      <c r="G97" s="1260"/>
    </row>
    <row r="98" spans="1:7">
      <c r="B98" s="1237" t="s">
        <v>2293</v>
      </c>
      <c r="D98" s="1229"/>
      <c r="G98" s="1260"/>
    </row>
    <row r="99" spans="1:7">
      <c r="B99" s="249" t="s">
        <v>1953</v>
      </c>
      <c r="C99" s="249"/>
      <c r="D99" s="672" t="s">
        <v>1505</v>
      </c>
      <c r="E99" s="672">
        <v>800</v>
      </c>
      <c r="F99" s="1243"/>
      <c r="G99" s="1260">
        <f>E99*F99</f>
        <v>0</v>
      </c>
    </row>
    <row r="100" spans="1:7">
      <c r="A100" s="1226" t="s">
        <v>305</v>
      </c>
      <c r="B100" s="1244" t="s">
        <v>2292</v>
      </c>
      <c r="C100" s="1244"/>
      <c r="D100" s="1229"/>
      <c r="G100" s="1260"/>
    </row>
    <row r="101" spans="1:7" ht="34.5" customHeight="1">
      <c r="B101" s="1245" t="s">
        <v>2291</v>
      </c>
      <c r="C101" s="1245"/>
      <c r="D101" s="672"/>
      <c r="E101" s="672"/>
      <c r="F101" s="1243"/>
      <c r="G101" s="1260"/>
    </row>
    <row r="102" spans="1:7">
      <c r="B102" s="1246" t="s">
        <v>1953</v>
      </c>
      <c r="C102" s="1246"/>
      <c r="D102" s="1235" t="s">
        <v>1505</v>
      </c>
      <c r="E102" s="1235">
        <v>250</v>
      </c>
      <c r="F102" s="1236"/>
      <c r="G102" s="1260">
        <f>E102*F102</f>
        <v>0</v>
      </c>
    </row>
    <row r="103" spans="1:7" ht="12.75" customHeight="1">
      <c r="B103" s="1370" t="s">
        <v>293</v>
      </c>
      <c r="C103" s="1370"/>
      <c r="D103" s="1371"/>
      <c r="E103" s="1371"/>
      <c r="F103" s="1247"/>
      <c r="G103" s="1261">
        <f>SUM(G83:G102)</f>
        <v>0</v>
      </c>
    </row>
    <row r="104" spans="1:7" ht="12.75" customHeight="1">
      <c r="B104" s="1248"/>
      <c r="C104" s="1248"/>
      <c r="D104" s="1249"/>
      <c r="E104" s="1256"/>
      <c r="F104" s="1247"/>
      <c r="G104" s="1261"/>
    </row>
    <row r="105" spans="1:7">
      <c r="A105" s="1368" t="s">
        <v>2290</v>
      </c>
      <c r="B105" s="1369"/>
      <c r="C105" s="1369"/>
      <c r="D105" s="1369"/>
      <c r="E105" s="1369"/>
    </row>
    <row r="106" spans="1:7">
      <c r="A106" s="1238"/>
    </row>
    <row r="107" spans="1:7">
      <c r="A107" s="1238"/>
    </row>
    <row r="108" spans="1:7">
      <c r="A108" s="1226" t="s">
        <v>287</v>
      </c>
      <c r="B108" s="283" t="s">
        <v>2289</v>
      </c>
      <c r="C108" s="283"/>
    </row>
    <row r="109" spans="1:7" ht="25.5">
      <c r="A109" s="1238"/>
      <c r="B109" s="1237" t="s">
        <v>2288</v>
      </c>
    </row>
    <row r="110" spans="1:7">
      <c r="A110" s="1238"/>
      <c r="B110" s="1237" t="s">
        <v>2287</v>
      </c>
    </row>
    <row r="111" spans="1:7" ht="25.5">
      <c r="A111" s="1238"/>
      <c r="B111" s="1237" t="s">
        <v>2286</v>
      </c>
      <c r="E111" s="1239"/>
    </row>
    <row r="112" spans="1:7">
      <c r="A112" s="1238"/>
      <c r="B112" s="1237" t="s">
        <v>2285</v>
      </c>
      <c r="D112" s="1229" t="s">
        <v>1505</v>
      </c>
      <c r="E112" s="1229">
        <v>1300</v>
      </c>
      <c r="G112" s="1258">
        <f>E112*F112</f>
        <v>0</v>
      </c>
    </row>
    <row r="113" spans="1:7">
      <c r="A113" s="1238"/>
    </row>
    <row r="114" spans="1:7">
      <c r="A114" s="1238"/>
      <c r="B114" s="1233"/>
      <c r="C114" s="1233"/>
      <c r="D114" s="1234"/>
      <c r="E114" s="1235"/>
      <c r="F114" s="1236"/>
      <c r="G114" s="1259"/>
    </row>
    <row r="115" spans="1:7">
      <c r="A115" s="1238"/>
      <c r="B115" s="1370" t="s">
        <v>296</v>
      </c>
      <c r="C115" s="1370"/>
      <c r="D115" s="1371"/>
      <c r="E115" s="1371"/>
      <c r="G115" s="1258">
        <f>G112</f>
        <v>0</v>
      </c>
    </row>
    <row r="116" spans="1:7">
      <c r="A116" s="1368" t="s">
        <v>2284</v>
      </c>
      <c r="B116" s="1369"/>
      <c r="C116" s="1369"/>
      <c r="D116" s="1369"/>
      <c r="E116" s="1369"/>
    </row>
    <row r="117" spans="1:7">
      <c r="B117" s="1227"/>
      <c r="C117" s="1227"/>
    </row>
    <row r="118" spans="1:7">
      <c r="B118" s="1227"/>
      <c r="C118" s="1227"/>
    </row>
    <row r="119" spans="1:7">
      <c r="A119" s="1226" t="s">
        <v>287</v>
      </c>
      <c r="B119" s="1232" t="s">
        <v>2283</v>
      </c>
      <c r="C119" s="1232"/>
    </row>
    <row r="120" spans="1:7" ht="38.25">
      <c r="B120" s="1227" t="s">
        <v>2282</v>
      </c>
      <c r="C120" s="1227"/>
    </row>
    <row r="121" spans="1:7">
      <c r="B121" s="1227" t="s">
        <v>2281</v>
      </c>
      <c r="C121" s="1227"/>
    </row>
    <row r="122" spans="1:7" ht="38.25">
      <c r="B122" s="1227" t="s">
        <v>2280</v>
      </c>
      <c r="C122" s="1227"/>
    </row>
    <row r="123" spans="1:7">
      <c r="B123" s="1227" t="s">
        <v>2279</v>
      </c>
      <c r="C123" s="1227"/>
    </row>
    <row r="124" spans="1:7">
      <c r="B124" s="1227" t="s">
        <v>2278</v>
      </c>
      <c r="C124" s="1227"/>
    </row>
    <row r="125" spans="1:7" ht="25.5">
      <c r="B125" s="1227" t="s">
        <v>2277</v>
      </c>
      <c r="C125" s="1227"/>
      <c r="E125" s="1239"/>
    </row>
    <row r="126" spans="1:7">
      <c r="B126" s="1227" t="s">
        <v>2274</v>
      </c>
      <c r="C126" s="1227"/>
      <c r="D126" s="1229" t="s">
        <v>299</v>
      </c>
      <c r="E126" s="1229">
        <v>150</v>
      </c>
      <c r="G126" s="1258">
        <f>E126*F126</f>
        <v>0</v>
      </c>
    </row>
    <row r="127" spans="1:7">
      <c r="A127" s="1226" t="s">
        <v>290</v>
      </c>
      <c r="B127" s="1232" t="s">
        <v>2276</v>
      </c>
      <c r="C127" s="1232"/>
      <c r="D127" s="1229"/>
    </row>
    <row r="128" spans="1:7" ht="38.25">
      <c r="B128" s="1227" t="s">
        <v>2275</v>
      </c>
      <c r="C128" s="1227"/>
      <c r="D128" s="1229"/>
    </row>
    <row r="129" spans="1:7">
      <c r="B129" s="1227" t="s">
        <v>2274</v>
      </c>
      <c r="C129" s="1227"/>
      <c r="D129" s="1229" t="s">
        <v>299</v>
      </c>
      <c r="E129" s="1229">
        <v>400</v>
      </c>
      <c r="G129" s="1258">
        <f>E129*F129</f>
        <v>0</v>
      </c>
    </row>
    <row r="130" spans="1:7">
      <c r="B130" s="1227"/>
      <c r="C130" s="1227"/>
    </row>
    <row r="131" spans="1:7">
      <c r="B131" s="1246"/>
      <c r="C131" s="1246"/>
      <c r="D131" s="1234"/>
      <c r="E131" s="1235"/>
      <c r="F131" s="1236"/>
      <c r="G131" s="1259"/>
    </row>
    <row r="132" spans="1:7">
      <c r="B132" s="1370" t="s">
        <v>296</v>
      </c>
      <c r="C132" s="1370"/>
      <c r="D132" s="1371"/>
      <c r="E132" s="1371"/>
      <c r="G132" s="1258">
        <f>SUM(G126:G131)</f>
        <v>0</v>
      </c>
    </row>
    <row r="134" spans="1:7">
      <c r="A134" s="1368" t="s">
        <v>2273</v>
      </c>
      <c r="B134" s="1369"/>
      <c r="C134" s="1369"/>
      <c r="D134" s="1369"/>
      <c r="E134" s="1369"/>
    </row>
    <row r="136" spans="1:7">
      <c r="A136" s="1226" t="s">
        <v>287</v>
      </c>
      <c r="B136" s="287" t="s">
        <v>2272</v>
      </c>
      <c r="C136" s="287"/>
    </row>
    <row r="137" spans="1:7">
      <c r="B137" s="1227" t="s">
        <v>2271</v>
      </c>
      <c r="C137" s="1227"/>
    </row>
    <row r="138" spans="1:7">
      <c r="B138" s="1227" t="s">
        <v>2270</v>
      </c>
      <c r="C138" s="1227"/>
    </row>
    <row r="139" spans="1:7">
      <c r="B139" s="1227" t="s">
        <v>2269</v>
      </c>
      <c r="C139" s="1227"/>
    </row>
    <row r="140" spans="1:7" ht="25.5">
      <c r="B140" s="1250" t="s">
        <v>2268</v>
      </c>
      <c r="C140" s="1250"/>
      <c r="D140" s="1229"/>
    </row>
    <row r="141" spans="1:7">
      <c r="B141" s="1227" t="s">
        <v>2267</v>
      </c>
      <c r="C141" s="1227"/>
      <c r="D141" s="1229" t="s">
        <v>1505</v>
      </c>
      <c r="E141" s="1229">
        <v>850</v>
      </c>
      <c r="G141" s="1258">
        <f>E141*F141</f>
        <v>0</v>
      </c>
    </row>
    <row r="142" spans="1:7">
      <c r="B142" s="1227"/>
      <c r="C142" s="1227"/>
      <c r="D142" s="1229"/>
    </row>
    <row r="143" spans="1:7">
      <c r="A143" s="1226" t="s">
        <v>290</v>
      </c>
      <c r="B143" s="287" t="s">
        <v>2266</v>
      </c>
      <c r="C143" s="287"/>
      <c r="D143" s="1229"/>
    </row>
    <row r="144" spans="1:7" ht="25.5">
      <c r="B144" s="1227" t="s">
        <v>2265</v>
      </c>
      <c r="C144" s="1227"/>
      <c r="D144" s="1229"/>
    </row>
    <row r="145" spans="2:7">
      <c r="B145" s="1227" t="s">
        <v>2264</v>
      </c>
      <c r="C145" s="1227"/>
      <c r="D145" s="1229"/>
    </row>
    <row r="146" spans="2:7" ht="25.5">
      <c r="B146" s="1227" t="s">
        <v>2263</v>
      </c>
      <c r="C146" s="1227"/>
      <c r="D146" s="1229"/>
    </row>
    <row r="147" spans="2:7">
      <c r="B147" s="1227" t="s">
        <v>1815</v>
      </c>
      <c r="C147" s="1227"/>
      <c r="D147" s="1229" t="s">
        <v>299</v>
      </c>
      <c r="E147" s="1229">
        <v>680</v>
      </c>
      <c r="G147" s="1258">
        <f>E147*F147</f>
        <v>0</v>
      </c>
    </row>
    <row r="148" spans="2:7">
      <c r="B148" s="1227"/>
      <c r="C148" s="1227"/>
    </row>
    <row r="149" spans="2:7">
      <c r="B149" s="1233"/>
      <c r="C149" s="1233"/>
      <c r="D149" s="1234"/>
      <c r="E149" s="1235"/>
      <c r="F149" s="1236"/>
      <c r="G149" s="1259"/>
    </row>
    <row r="150" spans="2:7" ht="13.5" thickBot="1">
      <c r="B150" s="1370" t="s">
        <v>2262</v>
      </c>
      <c r="C150" s="1370"/>
      <c r="D150" s="1371"/>
      <c r="E150" s="1371"/>
      <c r="G150" s="1258">
        <f>SUM(G141:G149)</f>
        <v>0</v>
      </c>
    </row>
    <row r="151" spans="2:7" ht="13.5" thickBot="1">
      <c r="B151" s="1251" t="s">
        <v>2261</v>
      </c>
      <c r="C151" s="1252"/>
      <c r="D151" s="1253"/>
      <c r="E151" s="1254"/>
      <c r="F151" s="1257"/>
      <c r="G151" s="1262">
        <f>G39+G74+G103+G115+G132+G150</f>
        <v>0</v>
      </c>
    </row>
  </sheetData>
  <mergeCells count="11">
    <mergeCell ref="B39:E39"/>
    <mergeCell ref="A41:E41"/>
    <mergeCell ref="B74:E74"/>
    <mergeCell ref="A76:E76"/>
    <mergeCell ref="B103:E103"/>
    <mergeCell ref="A134:E134"/>
    <mergeCell ref="A105:E105"/>
    <mergeCell ref="B150:E150"/>
    <mergeCell ref="B115:E115"/>
    <mergeCell ref="A116:E116"/>
    <mergeCell ref="B132:E132"/>
  </mergeCells>
  <pageMargins left="0.94488188976377963" right="0.15748031496062992" top="0.98425196850393704" bottom="0.98425196850393704" header="0.51181102362204722" footer="0.51181102362204722"/>
  <pageSetup paperSize="9" scale="67" firstPageNumber="6" fitToHeight="0" orientation="portrait" useFirstPageNumber="1" horizontalDpi="300" verticalDpi="300" r:id="rId1"/>
  <headerFooter alignWithMargins="0">
    <oddHeader>&amp;C&amp;"-,Regular"&amp;9RADOVI NA REKONSTRUKCIJI I DOGRADNJI CENTRA ZA ODGOJ, OBRAZOVANJE, REHABILITACIJU I SMJEŠTAJ OSOBA S POSEBNIM POTREBAMA "MOCIRE"</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7"/>
  <sheetViews>
    <sheetView tabSelected="1" view="pageBreakPreview" zoomScaleNormal="100" zoomScaleSheetLayoutView="100" workbookViewId="0">
      <selection activeCell="F15" sqref="F15"/>
    </sheetView>
  </sheetViews>
  <sheetFormatPr defaultRowHeight="12.75"/>
  <cols>
    <col min="1" max="1" width="4" style="188" bestFit="1" customWidth="1"/>
    <col min="2" max="2" width="80.7109375" style="188" customWidth="1"/>
    <col min="3" max="3" width="26" style="1267" bestFit="1" customWidth="1"/>
    <col min="4" max="4" width="21.5703125" style="1265" customWidth="1"/>
    <col min="5" max="5" width="16.5703125" style="188" bestFit="1" customWidth="1"/>
    <col min="6" max="16384" width="9.140625" style="188"/>
  </cols>
  <sheetData>
    <row r="1" spans="1:4" ht="27" thickBot="1">
      <c r="A1" s="1372" t="s">
        <v>294</v>
      </c>
      <c r="B1" s="1373"/>
      <c r="C1" s="1374"/>
      <c r="D1" s="1263"/>
    </row>
    <row r="2" spans="1:4" ht="13.5" thickBot="1">
      <c r="A2" s="293"/>
      <c r="B2" s="293"/>
      <c r="C2" s="1264"/>
      <c r="D2" s="1263"/>
    </row>
    <row r="3" spans="1:4" ht="15.75">
      <c r="A3" s="1274" t="s">
        <v>2211</v>
      </c>
      <c r="B3" s="1275" t="s">
        <v>2430</v>
      </c>
      <c r="C3" s="1276">
        <f>GO_RADOVI!G2134</f>
        <v>0</v>
      </c>
      <c r="D3" s="1263"/>
    </row>
    <row r="4" spans="1:4" ht="15.75">
      <c r="A4" s="1277"/>
      <c r="B4" s="1278"/>
      <c r="C4" s="1279"/>
      <c r="D4" s="1263"/>
    </row>
    <row r="5" spans="1:4" ht="15.75">
      <c r="A5" s="1277" t="s">
        <v>2426</v>
      </c>
      <c r="B5" s="1278" t="s">
        <v>2425</v>
      </c>
      <c r="C5" s="1279">
        <f>DIZALA!G11</f>
        <v>0</v>
      </c>
      <c r="D5" s="1263"/>
    </row>
    <row r="6" spans="1:4" ht="15.75">
      <c r="A6" s="1277"/>
      <c r="B6" s="1278"/>
      <c r="C6" s="1279"/>
      <c r="D6" s="1263"/>
    </row>
    <row r="7" spans="1:4" ht="15.75">
      <c r="A7" s="1277" t="s">
        <v>2427</v>
      </c>
      <c r="B7" s="1278" t="s">
        <v>2424</v>
      </c>
      <c r="C7" s="1279">
        <f>ELEKTRO_RADOVI!G1477</f>
        <v>0</v>
      </c>
      <c r="D7" s="1263"/>
    </row>
    <row r="8" spans="1:4" ht="15.75">
      <c r="A8" s="1277"/>
      <c r="B8" s="1278"/>
      <c r="C8" s="1279"/>
      <c r="D8" s="1263"/>
    </row>
    <row r="9" spans="1:4" ht="15.75">
      <c r="A9" s="1277" t="s">
        <v>2428</v>
      </c>
      <c r="B9" s="1278" t="s">
        <v>2423</v>
      </c>
      <c r="C9" s="1279">
        <f>VIK!H565</f>
        <v>0</v>
      </c>
      <c r="D9" s="1263"/>
    </row>
    <row r="10" spans="1:4" ht="15.75">
      <c r="A10" s="1277"/>
      <c r="B10" s="1278"/>
      <c r="C10" s="1279"/>
      <c r="D10" s="1263"/>
    </row>
    <row r="11" spans="1:4" ht="15.75">
      <c r="A11" s="1277" t="s">
        <v>2429</v>
      </c>
      <c r="B11" s="1278" t="s">
        <v>2422</v>
      </c>
      <c r="C11" s="1279">
        <f>STROJARSKI_RADOVI!G3060</f>
        <v>0</v>
      </c>
      <c r="D11" s="1263"/>
    </row>
    <row r="12" spans="1:4" ht="15.75">
      <c r="A12" s="1277"/>
      <c r="B12" s="1278"/>
      <c r="C12" s="1279"/>
      <c r="D12" s="1263"/>
    </row>
    <row r="13" spans="1:4" ht="15.75">
      <c r="A13" s="1277" t="s">
        <v>3938</v>
      </c>
      <c r="B13" s="1278" t="s">
        <v>3959</v>
      </c>
      <c r="C13" s="1279">
        <f>OKOLIŠ!G151</f>
        <v>0</v>
      </c>
      <c r="D13" s="1263"/>
    </row>
    <row r="14" spans="1:4" ht="15.75">
      <c r="A14" s="1277"/>
      <c r="B14" s="1278"/>
      <c r="C14" s="1279"/>
      <c r="D14" s="1263"/>
    </row>
    <row r="15" spans="1:4" ht="15.75">
      <c r="A15" s="1280"/>
      <c r="B15" s="1278" t="s">
        <v>1922</v>
      </c>
      <c r="C15" s="1279">
        <f>SUM(C2:C13)</f>
        <v>0</v>
      </c>
    </row>
    <row r="16" spans="1:4" ht="15.75">
      <c r="A16" s="1280"/>
      <c r="B16" s="1278" t="s">
        <v>2421</v>
      </c>
      <c r="C16" s="1279">
        <f>0.25*C15</f>
        <v>0</v>
      </c>
    </row>
    <row r="17" spans="1:3" ht="16.5" thickBot="1">
      <c r="A17" s="1281"/>
      <c r="B17" s="1282" t="s">
        <v>2420</v>
      </c>
      <c r="C17" s="1283">
        <f>SUM(C15:C16)</f>
        <v>0</v>
      </c>
    </row>
    <row r="18" spans="1:3">
      <c r="A18" s="235"/>
      <c r="C18" s="480"/>
    </row>
    <row r="20" spans="1:3">
      <c r="B20" s="1266"/>
    </row>
    <row r="22" spans="1:3">
      <c r="C22" s="1268"/>
    </row>
    <row r="23" spans="1:3">
      <c r="C23" s="1264"/>
    </row>
    <row r="27" spans="1:3">
      <c r="C27" s="1268"/>
    </row>
  </sheetData>
  <mergeCells count="1">
    <mergeCell ref="A1:C1"/>
  </mergeCells>
  <pageMargins left="0.75" right="0.75" top="1" bottom="1" header="0.5" footer="0.5"/>
  <pageSetup paperSize="9" scale="79" fitToHeight="0" orientation="portrait" horizontalDpi="300" verticalDpi="300" r:id="rId1"/>
  <headerFooter alignWithMargins="0">
    <oddHeader>&amp;C&amp;"-,Regular"&amp;9RADOVI NA REKONSTRUKCIJI I DOGRADNJI CENTRA ZA ODGOJ, OBRAZOVANJE, REHABILITACIJU I SMJEŠTAJ OSOBA S POSEBNIM POTREBAMA "MOCIRE"</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F344"/>
  <sheetViews>
    <sheetView topLeftCell="A69" workbookViewId="0">
      <selection activeCell="I27" sqref="I27"/>
    </sheetView>
  </sheetViews>
  <sheetFormatPr defaultRowHeight="12.75"/>
  <cols>
    <col min="1" max="1" width="6.140625" style="149" customWidth="1"/>
    <col min="2" max="2" width="39" style="5" customWidth="1"/>
    <col min="3" max="3" width="9.140625" style="7" customWidth="1"/>
    <col min="4" max="4" width="11.7109375" style="23" customWidth="1"/>
    <col min="5" max="5" width="11.7109375" style="175" customWidth="1"/>
    <col min="6" max="6" width="13.140625" style="168" bestFit="1" customWidth="1"/>
  </cols>
  <sheetData>
    <row r="1" spans="1:6" s="4" customFormat="1" ht="25.5" customHeight="1">
      <c r="A1" s="127" t="s">
        <v>1707</v>
      </c>
      <c r="B1" s="2" t="s">
        <v>284</v>
      </c>
      <c r="C1" s="108" t="s">
        <v>285</v>
      </c>
      <c r="D1" s="3" t="s">
        <v>286</v>
      </c>
      <c r="E1" s="181" t="s">
        <v>288</v>
      </c>
      <c r="F1" s="185" t="s">
        <v>289</v>
      </c>
    </row>
    <row r="3" spans="1:6">
      <c r="A3" s="1318" t="s">
        <v>835</v>
      </c>
      <c r="B3" s="1319"/>
      <c r="C3" s="1319"/>
      <c r="D3" s="1319"/>
      <c r="E3" s="1319"/>
      <c r="F3" s="1319"/>
    </row>
    <row r="4" spans="1:6" ht="12.75" customHeight="1"/>
    <row r="5" spans="1:6" ht="63.75" customHeight="1">
      <c r="B5" s="19" t="s">
        <v>999</v>
      </c>
    </row>
    <row r="6" spans="1:6" ht="25.5" customHeight="1">
      <c r="B6" s="19" t="s">
        <v>750</v>
      </c>
    </row>
    <row r="7" spans="1:6" ht="25.5" customHeight="1">
      <c r="B7" s="19" t="s">
        <v>751</v>
      </c>
    </row>
    <row r="8" spans="1:6" ht="38.25" customHeight="1">
      <c r="B8" s="19" t="s">
        <v>1000</v>
      </c>
    </row>
    <row r="9" spans="1:6" ht="51" customHeight="1">
      <c r="B9" s="19" t="s">
        <v>870</v>
      </c>
    </row>
    <row r="10" spans="1:6" ht="63.75" customHeight="1">
      <c r="B10" s="19" t="s">
        <v>140</v>
      </c>
    </row>
    <row r="11" spans="1:6" ht="25.5" customHeight="1">
      <c r="B11" s="19" t="s">
        <v>141</v>
      </c>
    </row>
    <row r="12" spans="1:6" ht="51" customHeight="1">
      <c r="B12" s="19" t="s">
        <v>1356</v>
      </c>
    </row>
    <row r="13" spans="1:6" ht="38.25" customHeight="1">
      <c r="B13" s="19" t="s">
        <v>1357</v>
      </c>
    </row>
    <row r="14" spans="1:6" ht="38.25" customHeight="1">
      <c r="B14" s="19" t="s">
        <v>869</v>
      </c>
    </row>
    <row r="15" spans="1:6" ht="38.25" customHeight="1">
      <c r="B15" s="19" t="s">
        <v>1929</v>
      </c>
    </row>
    <row r="16" spans="1:6" ht="38.25" customHeight="1">
      <c r="B16" s="19" t="s">
        <v>574</v>
      </c>
    </row>
    <row r="17" spans="1:6" ht="76.5" customHeight="1">
      <c r="B17" s="19" t="s">
        <v>1750</v>
      </c>
    </row>
    <row r="18" spans="1:6" ht="38.25" customHeight="1">
      <c r="B18" s="19" t="s">
        <v>44</v>
      </c>
    </row>
    <row r="19" spans="1:6" ht="38.25" customHeight="1">
      <c r="B19" s="19" t="s">
        <v>1838</v>
      </c>
    </row>
    <row r="20" spans="1:6" ht="25.5" customHeight="1">
      <c r="B20" s="19" t="s">
        <v>1839</v>
      </c>
    </row>
    <row r="21" spans="1:6" ht="25.5" customHeight="1">
      <c r="B21" s="19" t="s">
        <v>1840</v>
      </c>
    </row>
    <row r="22" spans="1:6" ht="38.25" customHeight="1">
      <c r="B22" s="19" t="s">
        <v>1841</v>
      </c>
    </row>
    <row r="23" spans="1:6" ht="25.5" customHeight="1">
      <c r="B23" s="19" t="s">
        <v>1126</v>
      </c>
    </row>
    <row r="24" spans="1:6" ht="25.5" customHeight="1">
      <c r="B24" s="19" t="s">
        <v>1127</v>
      </c>
    </row>
    <row r="25" spans="1:6" ht="38.25" customHeight="1">
      <c r="B25" s="19" t="s">
        <v>575</v>
      </c>
    </row>
    <row r="26" spans="1:6" ht="38.25" customHeight="1">
      <c r="B26" s="19" t="s">
        <v>506</v>
      </c>
    </row>
    <row r="27" spans="1:6" ht="38.25" customHeight="1">
      <c r="B27" s="19" t="s">
        <v>507</v>
      </c>
    </row>
    <row r="28" spans="1:6" ht="76.5" customHeight="1">
      <c r="B28" s="19" t="s">
        <v>554</v>
      </c>
    </row>
    <row r="29" spans="1:6" ht="12.75" customHeight="1">
      <c r="B29" s="19"/>
      <c r="D29" s="162"/>
      <c r="E29" s="182"/>
      <c r="F29" s="169"/>
    </row>
    <row r="30" spans="1:6" ht="25.5" customHeight="1">
      <c r="A30" s="148" t="s">
        <v>287</v>
      </c>
      <c r="B30" s="33" t="s">
        <v>1848</v>
      </c>
    </row>
    <row r="31" spans="1:6" ht="12.75" customHeight="1">
      <c r="B31" s="19" t="s">
        <v>1849</v>
      </c>
    </row>
    <row r="32" spans="1:6" ht="6" customHeight="1">
      <c r="B32" s="19"/>
    </row>
    <row r="33" spans="1:6" ht="12.75" customHeight="1">
      <c r="B33" s="5" t="s">
        <v>1850</v>
      </c>
    </row>
    <row r="34" spans="1:6" ht="6" customHeight="1"/>
    <row r="35" spans="1:6" ht="12.75" customHeight="1">
      <c r="B35" s="19" t="s">
        <v>1199</v>
      </c>
      <c r="C35" s="24" t="s">
        <v>1851</v>
      </c>
      <c r="E35" s="182">
        <v>600</v>
      </c>
      <c r="F35" s="169">
        <f>+D35*E35</f>
        <v>0</v>
      </c>
    </row>
    <row r="36" spans="1:6" ht="12.75" customHeight="1">
      <c r="B36" s="19"/>
      <c r="E36" s="182">
        <v>0</v>
      </c>
      <c r="F36" s="169">
        <f t="shared" ref="F36:F99" si="0">+D36*E36</f>
        <v>0</v>
      </c>
    </row>
    <row r="37" spans="1:6" ht="12.75" customHeight="1">
      <c r="A37" s="148" t="s">
        <v>290</v>
      </c>
      <c r="B37" s="32" t="s">
        <v>1852</v>
      </c>
      <c r="E37" s="182">
        <v>0</v>
      </c>
      <c r="F37" s="169">
        <f t="shared" si="0"/>
        <v>0</v>
      </c>
    </row>
    <row r="38" spans="1:6" ht="12.75" customHeight="1">
      <c r="B38" s="19" t="s">
        <v>580</v>
      </c>
      <c r="E38" s="182">
        <v>0</v>
      </c>
      <c r="F38" s="169">
        <f t="shared" si="0"/>
        <v>0</v>
      </c>
    </row>
    <row r="39" spans="1:6" ht="12.75" customHeight="1">
      <c r="B39" s="5" t="s">
        <v>1853</v>
      </c>
      <c r="E39" s="182">
        <v>0</v>
      </c>
      <c r="F39" s="169">
        <f t="shared" si="0"/>
        <v>0</v>
      </c>
    </row>
    <row r="40" spans="1:6" ht="25.5" customHeight="1">
      <c r="B40" s="19" t="s">
        <v>1190</v>
      </c>
      <c r="E40" s="182">
        <v>0</v>
      </c>
      <c r="F40" s="169">
        <f t="shared" si="0"/>
        <v>0</v>
      </c>
    </row>
    <row r="41" spans="1:6" ht="25.5" customHeight="1">
      <c r="B41" s="19" t="s">
        <v>1854</v>
      </c>
      <c r="E41" s="182">
        <v>0</v>
      </c>
      <c r="F41" s="169">
        <f t="shared" si="0"/>
        <v>0</v>
      </c>
    </row>
    <row r="42" spans="1:6" ht="6" customHeight="1">
      <c r="B42" s="19"/>
      <c r="E42" s="182">
        <v>0</v>
      </c>
      <c r="F42" s="169">
        <f t="shared" si="0"/>
        <v>0</v>
      </c>
    </row>
    <row r="43" spans="1:6" ht="12.75" customHeight="1">
      <c r="B43" s="19" t="s">
        <v>1855</v>
      </c>
      <c r="E43" s="182">
        <v>0</v>
      </c>
      <c r="F43" s="169">
        <f t="shared" si="0"/>
        <v>0</v>
      </c>
    </row>
    <row r="44" spans="1:6" ht="6" customHeight="1">
      <c r="B44" s="19"/>
      <c r="E44" s="182">
        <v>0</v>
      </c>
      <c r="F44" s="169">
        <f t="shared" si="0"/>
        <v>0</v>
      </c>
    </row>
    <row r="45" spans="1:6" ht="12.75" customHeight="1">
      <c r="B45" s="19" t="s">
        <v>1165</v>
      </c>
      <c r="C45" s="24" t="s">
        <v>1851</v>
      </c>
      <c r="D45" s="125"/>
      <c r="E45" s="182">
        <v>770</v>
      </c>
      <c r="F45" s="169">
        <f t="shared" si="0"/>
        <v>0</v>
      </c>
    </row>
    <row r="46" spans="1:6" ht="6" customHeight="1">
      <c r="C46" s="24"/>
      <c r="D46" s="125"/>
      <c r="E46" s="182">
        <v>0</v>
      </c>
      <c r="F46" s="169">
        <f t="shared" si="0"/>
        <v>0</v>
      </c>
    </row>
    <row r="47" spans="1:6" ht="12.75" customHeight="1">
      <c r="B47" s="5" t="s">
        <v>1277</v>
      </c>
      <c r="C47" s="24" t="s">
        <v>1851</v>
      </c>
      <c r="D47" s="125"/>
      <c r="E47" s="182">
        <v>700</v>
      </c>
      <c r="F47" s="169">
        <f t="shared" si="0"/>
        <v>0</v>
      </c>
    </row>
    <row r="48" spans="1:6" ht="4.5" customHeight="1">
      <c r="C48" s="24"/>
      <c r="D48" s="125"/>
      <c r="E48" s="182">
        <v>0</v>
      </c>
      <c r="F48" s="169">
        <f t="shared" si="0"/>
        <v>0</v>
      </c>
    </row>
    <row r="49" spans="1:6" ht="12.75" customHeight="1">
      <c r="B49" s="5" t="s">
        <v>1278</v>
      </c>
      <c r="C49" s="24" t="s">
        <v>1851</v>
      </c>
      <c r="D49" s="125"/>
      <c r="E49" s="182">
        <v>680</v>
      </c>
      <c r="F49" s="169">
        <f t="shared" si="0"/>
        <v>0</v>
      </c>
    </row>
    <row r="50" spans="1:6" ht="5.25" customHeight="1">
      <c r="C50" s="24"/>
      <c r="D50" s="125"/>
      <c r="E50" s="182">
        <v>0</v>
      </c>
      <c r="F50" s="169">
        <f t="shared" si="0"/>
        <v>0</v>
      </c>
    </row>
    <row r="51" spans="1:6" ht="12.75" customHeight="1">
      <c r="B51" s="5" t="s">
        <v>1279</v>
      </c>
      <c r="C51" s="24" t="s">
        <v>1851</v>
      </c>
      <c r="D51" s="125"/>
      <c r="E51" s="182">
        <v>650</v>
      </c>
      <c r="F51" s="169">
        <f t="shared" si="0"/>
        <v>0</v>
      </c>
    </row>
    <row r="52" spans="1:6" ht="4.5" customHeight="1">
      <c r="C52" s="24"/>
      <c r="D52" s="125"/>
      <c r="E52" s="182">
        <v>0</v>
      </c>
      <c r="F52" s="169">
        <f t="shared" si="0"/>
        <v>0</v>
      </c>
    </row>
    <row r="53" spans="1:6" ht="12.75" customHeight="1">
      <c r="B53" s="5" t="s">
        <v>1495</v>
      </c>
      <c r="C53" s="24" t="s">
        <v>1851</v>
      </c>
      <c r="D53" s="125"/>
      <c r="E53" s="182">
        <v>950</v>
      </c>
      <c r="F53" s="169">
        <f t="shared" si="0"/>
        <v>0</v>
      </c>
    </row>
    <row r="54" spans="1:6" ht="12.75" customHeight="1">
      <c r="B54" s="19"/>
      <c r="E54" s="182">
        <v>0</v>
      </c>
      <c r="F54" s="169">
        <f t="shared" si="0"/>
        <v>0</v>
      </c>
    </row>
    <row r="55" spans="1:6" ht="12.75" hidden="1" customHeight="1">
      <c r="A55" s="148" t="s">
        <v>300</v>
      </c>
      <c r="B55" s="33" t="s">
        <v>1856</v>
      </c>
      <c r="E55" s="182">
        <v>0</v>
      </c>
      <c r="F55" s="169">
        <f t="shared" si="0"/>
        <v>0</v>
      </c>
    </row>
    <row r="56" spans="1:6" ht="12.75" hidden="1" customHeight="1">
      <c r="B56" s="5" t="s">
        <v>1857</v>
      </c>
      <c r="E56" s="182">
        <v>0</v>
      </c>
      <c r="F56" s="169">
        <f t="shared" si="0"/>
        <v>0</v>
      </c>
    </row>
    <row r="57" spans="1:6" ht="12.75" hidden="1" customHeight="1">
      <c r="B57" s="5" t="s">
        <v>1853</v>
      </c>
      <c r="E57" s="182">
        <v>0</v>
      </c>
      <c r="F57" s="169">
        <f t="shared" si="0"/>
        <v>0</v>
      </c>
    </row>
    <row r="58" spans="1:6" ht="25.5" hidden="1" customHeight="1">
      <c r="B58" s="19" t="s">
        <v>1854</v>
      </c>
      <c r="E58" s="182">
        <v>0</v>
      </c>
      <c r="F58" s="169">
        <f t="shared" si="0"/>
        <v>0</v>
      </c>
    </row>
    <row r="59" spans="1:6" ht="6" hidden="1" customHeight="1">
      <c r="E59" s="182">
        <v>0</v>
      </c>
      <c r="F59" s="169">
        <f t="shared" si="0"/>
        <v>0</v>
      </c>
    </row>
    <row r="60" spans="1:6" ht="12.75" hidden="1" customHeight="1">
      <c r="B60" s="19" t="s">
        <v>308</v>
      </c>
      <c r="E60" s="182">
        <v>0</v>
      </c>
      <c r="F60" s="169">
        <f t="shared" si="0"/>
        <v>0</v>
      </c>
    </row>
    <row r="61" spans="1:6" ht="6" hidden="1" customHeight="1">
      <c r="E61" s="182">
        <v>0</v>
      </c>
      <c r="F61" s="169">
        <f t="shared" si="0"/>
        <v>0</v>
      </c>
    </row>
    <row r="62" spans="1:6" ht="12.75" hidden="1" customHeight="1">
      <c r="B62" s="19" t="s">
        <v>309</v>
      </c>
      <c r="C62" s="7" t="s">
        <v>1851</v>
      </c>
      <c r="E62" s="182">
        <v>1450</v>
      </c>
      <c r="F62" s="169">
        <f t="shared" si="0"/>
        <v>0</v>
      </c>
    </row>
    <row r="63" spans="1:6" ht="12.75" customHeight="1">
      <c r="B63" s="19"/>
      <c r="E63" s="182">
        <v>0</v>
      </c>
      <c r="F63" s="169">
        <f t="shared" si="0"/>
        <v>0</v>
      </c>
    </row>
    <row r="64" spans="1:6" ht="12.75" customHeight="1">
      <c r="A64" s="148" t="s">
        <v>300</v>
      </c>
      <c r="B64" s="131" t="s">
        <v>310</v>
      </c>
      <c r="E64" s="182">
        <v>0</v>
      </c>
      <c r="F64" s="169">
        <f t="shared" si="0"/>
        <v>0</v>
      </c>
    </row>
    <row r="65" spans="1:6" ht="12.75" customHeight="1">
      <c r="A65" s="148"/>
      <c r="B65" s="32" t="s">
        <v>1532</v>
      </c>
      <c r="E65" s="182">
        <v>0</v>
      </c>
      <c r="F65" s="169">
        <f t="shared" si="0"/>
        <v>0</v>
      </c>
    </row>
    <row r="66" spans="1:6" ht="12.75" customHeight="1">
      <c r="B66" s="5" t="s">
        <v>1857</v>
      </c>
      <c r="E66" s="182">
        <v>0</v>
      </c>
      <c r="F66" s="169">
        <f t="shared" si="0"/>
        <v>0</v>
      </c>
    </row>
    <row r="67" spans="1:6" ht="12.75" customHeight="1">
      <c r="B67" s="19" t="s">
        <v>1853</v>
      </c>
      <c r="E67" s="182">
        <v>0</v>
      </c>
      <c r="F67" s="169">
        <f t="shared" si="0"/>
        <v>0</v>
      </c>
    </row>
    <row r="68" spans="1:6" ht="25.5" customHeight="1">
      <c r="B68" s="19" t="s">
        <v>1854</v>
      </c>
      <c r="E68" s="182">
        <v>0</v>
      </c>
      <c r="F68" s="169">
        <f t="shared" si="0"/>
        <v>0</v>
      </c>
    </row>
    <row r="69" spans="1:6" ht="6" customHeight="1">
      <c r="B69" s="19"/>
      <c r="E69" s="182">
        <v>0</v>
      </c>
      <c r="F69" s="169">
        <f t="shared" si="0"/>
        <v>0</v>
      </c>
    </row>
    <row r="70" spans="1:6" ht="12.75" customHeight="1">
      <c r="B70" s="19" t="s">
        <v>311</v>
      </c>
      <c r="E70" s="182">
        <v>0</v>
      </c>
      <c r="F70" s="169">
        <f t="shared" si="0"/>
        <v>0</v>
      </c>
    </row>
    <row r="71" spans="1:6" ht="6" customHeight="1">
      <c r="E71" s="182">
        <v>0</v>
      </c>
      <c r="F71" s="169">
        <f t="shared" si="0"/>
        <v>0</v>
      </c>
    </row>
    <row r="72" spans="1:6" ht="12.75" customHeight="1">
      <c r="B72" s="5" t="s">
        <v>1102</v>
      </c>
      <c r="C72" s="7" t="s">
        <v>1851</v>
      </c>
      <c r="E72" s="182">
        <v>800</v>
      </c>
      <c r="F72" s="169">
        <f t="shared" si="0"/>
        <v>0</v>
      </c>
    </row>
    <row r="73" spans="1:6" ht="12.75" customHeight="1">
      <c r="B73" s="20"/>
      <c r="E73" s="182">
        <v>0</v>
      </c>
      <c r="F73" s="169">
        <f t="shared" si="0"/>
        <v>0</v>
      </c>
    </row>
    <row r="74" spans="1:6" ht="6" customHeight="1">
      <c r="B74" s="20"/>
      <c r="E74" s="182">
        <v>0</v>
      </c>
      <c r="F74" s="169">
        <f t="shared" si="0"/>
        <v>0</v>
      </c>
    </row>
    <row r="75" spans="1:6" ht="25.5" customHeight="1">
      <c r="A75" s="148" t="s">
        <v>301</v>
      </c>
      <c r="B75" s="33" t="s">
        <v>555</v>
      </c>
      <c r="E75" s="182">
        <v>0</v>
      </c>
      <c r="F75" s="169">
        <f t="shared" si="0"/>
        <v>0</v>
      </c>
    </row>
    <row r="76" spans="1:6" ht="12.75" customHeight="1">
      <c r="B76" s="19" t="s">
        <v>1857</v>
      </c>
      <c r="E76" s="182">
        <v>0</v>
      </c>
      <c r="F76" s="169">
        <f t="shared" si="0"/>
        <v>0</v>
      </c>
    </row>
    <row r="77" spans="1:6" ht="25.5" customHeight="1">
      <c r="B77" s="19" t="s">
        <v>780</v>
      </c>
      <c r="E77" s="182">
        <v>0</v>
      </c>
      <c r="F77" s="169">
        <f t="shared" si="0"/>
        <v>0</v>
      </c>
    </row>
    <row r="78" spans="1:6" ht="25.5" customHeight="1">
      <c r="B78" s="19" t="s">
        <v>1854</v>
      </c>
      <c r="E78" s="182">
        <v>0</v>
      </c>
      <c r="F78" s="169">
        <f t="shared" si="0"/>
        <v>0</v>
      </c>
    </row>
    <row r="79" spans="1:6" ht="25.5">
      <c r="B79" s="19" t="s">
        <v>581</v>
      </c>
      <c r="E79" s="182">
        <v>0</v>
      </c>
      <c r="F79" s="169">
        <f t="shared" si="0"/>
        <v>0</v>
      </c>
    </row>
    <row r="80" spans="1:6" ht="12.75" customHeight="1">
      <c r="B80" s="19" t="s">
        <v>312</v>
      </c>
      <c r="E80" s="182">
        <v>0</v>
      </c>
      <c r="F80" s="169">
        <f t="shared" si="0"/>
        <v>0</v>
      </c>
    </row>
    <row r="81" spans="1:6" ht="6" customHeight="1">
      <c r="B81" s="20"/>
      <c r="E81" s="182">
        <v>0</v>
      </c>
      <c r="F81" s="169">
        <f t="shared" si="0"/>
        <v>0</v>
      </c>
    </row>
    <row r="82" spans="1:6" ht="12.75" customHeight="1">
      <c r="B82" s="5" t="s">
        <v>1101</v>
      </c>
      <c r="C82" s="7" t="s">
        <v>1851</v>
      </c>
      <c r="E82" s="182">
        <v>1050</v>
      </c>
      <c r="F82" s="169">
        <f t="shared" si="0"/>
        <v>0</v>
      </c>
    </row>
    <row r="83" spans="1:6" ht="12.75" customHeight="1">
      <c r="B83" s="20"/>
      <c r="E83" s="182">
        <v>0</v>
      </c>
      <c r="F83" s="169">
        <f t="shared" si="0"/>
        <v>0</v>
      </c>
    </row>
    <row r="84" spans="1:6" ht="12.75" customHeight="1">
      <c r="B84" s="20"/>
      <c r="E84" s="182">
        <v>0</v>
      </c>
      <c r="F84" s="169">
        <f t="shared" si="0"/>
        <v>0</v>
      </c>
    </row>
    <row r="85" spans="1:6" ht="25.5" customHeight="1">
      <c r="A85" s="148" t="s">
        <v>1501</v>
      </c>
      <c r="B85" s="33" t="s">
        <v>1222</v>
      </c>
      <c r="E85" s="182">
        <v>0</v>
      </c>
      <c r="F85" s="169">
        <f t="shared" si="0"/>
        <v>0</v>
      </c>
    </row>
    <row r="86" spans="1:6" ht="12.75" customHeight="1">
      <c r="B86" s="5" t="s">
        <v>1857</v>
      </c>
      <c r="E86" s="182">
        <v>0</v>
      </c>
      <c r="F86" s="169">
        <f t="shared" si="0"/>
        <v>0</v>
      </c>
    </row>
    <row r="87" spans="1:6" ht="25.5" customHeight="1">
      <c r="B87" s="19" t="s">
        <v>1854</v>
      </c>
      <c r="E87" s="182">
        <v>0</v>
      </c>
      <c r="F87" s="169">
        <f t="shared" si="0"/>
        <v>0</v>
      </c>
    </row>
    <row r="88" spans="1:6" ht="6" customHeight="1">
      <c r="B88" s="19"/>
      <c r="E88" s="182">
        <v>0</v>
      </c>
      <c r="F88" s="169">
        <f t="shared" si="0"/>
        <v>0</v>
      </c>
    </row>
    <row r="89" spans="1:6" ht="25.5" customHeight="1">
      <c r="B89" s="19" t="s">
        <v>414</v>
      </c>
      <c r="E89" s="182">
        <v>0</v>
      </c>
      <c r="F89" s="169">
        <f t="shared" si="0"/>
        <v>0</v>
      </c>
    </row>
    <row r="90" spans="1:6" ht="6" customHeight="1">
      <c r="E90" s="182">
        <v>0</v>
      </c>
      <c r="F90" s="169">
        <f t="shared" si="0"/>
        <v>0</v>
      </c>
    </row>
    <row r="91" spans="1:6" ht="25.5" customHeight="1">
      <c r="B91" s="5" t="s">
        <v>1177</v>
      </c>
      <c r="C91" s="7" t="s">
        <v>1851</v>
      </c>
      <c r="E91" s="182">
        <v>1000</v>
      </c>
      <c r="F91" s="169">
        <f t="shared" si="0"/>
        <v>0</v>
      </c>
    </row>
    <row r="92" spans="1:6" ht="12.75" customHeight="1">
      <c r="E92" s="182">
        <v>0</v>
      </c>
      <c r="F92" s="169">
        <f t="shared" si="0"/>
        <v>0</v>
      </c>
    </row>
    <row r="93" spans="1:6" ht="38.25" customHeight="1">
      <c r="A93" s="148" t="s">
        <v>1502</v>
      </c>
      <c r="B93" s="123" t="s">
        <v>415</v>
      </c>
      <c r="E93" s="182">
        <v>0</v>
      </c>
      <c r="F93" s="169">
        <f t="shared" si="0"/>
        <v>0</v>
      </c>
    </row>
    <row r="94" spans="1:6" ht="12.75" customHeight="1">
      <c r="B94" s="5" t="s">
        <v>1857</v>
      </c>
      <c r="E94" s="182">
        <v>0</v>
      </c>
      <c r="F94" s="169">
        <f t="shared" si="0"/>
        <v>0</v>
      </c>
    </row>
    <row r="95" spans="1:6" ht="25.5" customHeight="1">
      <c r="B95" s="19" t="s">
        <v>1327</v>
      </c>
      <c r="E95" s="182">
        <v>0</v>
      </c>
      <c r="F95" s="169">
        <f t="shared" si="0"/>
        <v>0</v>
      </c>
    </row>
    <row r="96" spans="1:6" ht="38.25">
      <c r="B96" s="164" t="s">
        <v>1055</v>
      </c>
      <c r="E96" s="182">
        <v>0</v>
      </c>
      <c r="F96" s="169">
        <f t="shared" si="0"/>
        <v>0</v>
      </c>
    </row>
    <row r="97" spans="1:6" ht="12.75" customHeight="1">
      <c r="B97" s="5" t="s">
        <v>1328</v>
      </c>
      <c r="E97" s="182">
        <v>0</v>
      </c>
      <c r="F97" s="169">
        <f t="shared" si="0"/>
        <v>0</v>
      </c>
    </row>
    <row r="98" spans="1:6" ht="12.75" customHeight="1">
      <c r="B98" s="121" t="s">
        <v>1176</v>
      </c>
      <c r="C98" s="7" t="s">
        <v>1851</v>
      </c>
      <c r="E98" s="182">
        <v>650</v>
      </c>
      <c r="F98" s="169">
        <f t="shared" si="0"/>
        <v>0</v>
      </c>
    </row>
    <row r="99" spans="1:6" ht="12.75" customHeight="1">
      <c r="E99" s="182">
        <v>0</v>
      </c>
      <c r="F99" s="169">
        <f t="shared" si="0"/>
        <v>0</v>
      </c>
    </row>
    <row r="100" spans="1:6" ht="38.25" customHeight="1">
      <c r="A100" s="148" t="s">
        <v>1506</v>
      </c>
      <c r="B100" s="123" t="s">
        <v>1884</v>
      </c>
      <c r="E100" s="182">
        <v>0</v>
      </c>
      <c r="F100" s="169">
        <f t="shared" ref="F100:F163" si="1">+D100*E100</f>
        <v>0</v>
      </c>
    </row>
    <row r="101" spans="1:6" ht="12.75" customHeight="1">
      <c r="B101" s="5" t="s">
        <v>1857</v>
      </c>
      <c r="E101" s="182">
        <v>0</v>
      </c>
      <c r="F101" s="169">
        <f t="shared" si="1"/>
        <v>0</v>
      </c>
    </row>
    <row r="102" spans="1:6" ht="25.5" customHeight="1">
      <c r="B102" s="19" t="s">
        <v>1854</v>
      </c>
      <c r="E102" s="182">
        <v>0</v>
      </c>
      <c r="F102" s="169">
        <f t="shared" si="1"/>
        <v>0</v>
      </c>
    </row>
    <row r="103" spans="1:6" ht="12.75" customHeight="1">
      <c r="B103" s="5" t="s">
        <v>1885</v>
      </c>
      <c r="C103" s="7" t="s">
        <v>1851</v>
      </c>
      <c r="E103" s="182">
        <v>1450</v>
      </c>
      <c r="F103" s="169">
        <f t="shared" si="1"/>
        <v>0</v>
      </c>
    </row>
    <row r="104" spans="1:6" ht="12.75" customHeight="1">
      <c r="E104" s="182">
        <v>0</v>
      </c>
      <c r="F104" s="169">
        <f t="shared" si="1"/>
        <v>0</v>
      </c>
    </row>
    <row r="105" spans="1:6" ht="25.5" customHeight="1">
      <c r="A105" s="148" t="s">
        <v>979</v>
      </c>
      <c r="B105" s="123" t="s">
        <v>1927</v>
      </c>
      <c r="E105" s="182">
        <v>0</v>
      </c>
      <c r="F105" s="169">
        <f t="shared" si="1"/>
        <v>0</v>
      </c>
    </row>
    <row r="106" spans="1:6" ht="12.75" customHeight="1">
      <c r="B106" s="5" t="s">
        <v>1857</v>
      </c>
      <c r="E106" s="182">
        <v>0</v>
      </c>
      <c r="F106" s="169">
        <f t="shared" si="1"/>
        <v>0</v>
      </c>
    </row>
    <row r="107" spans="1:6" ht="25.5" customHeight="1">
      <c r="B107" s="19" t="s">
        <v>1854</v>
      </c>
      <c r="E107" s="182">
        <v>0</v>
      </c>
      <c r="F107" s="169">
        <f t="shared" si="1"/>
        <v>0</v>
      </c>
    </row>
    <row r="108" spans="1:6" ht="12.75" customHeight="1">
      <c r="B108" s="5" t="s">
        <v>1172</v>
      </c>
      <c r="C108" s="7" t="s">
        <v>1851</v>
      </c>
      <c r="E108" s="182">
        <v>1650</v>
      </c>
      <c r="F108" s="169">
        <f t="shared" si="1"/>
        <v>0</v>
      </c>
    </row>
    <row r="109" spans="1:6" ht="12.75" customHeight="1">
      <c r="B109" s="20"/>
      <c r="E109" s="182">
        <v>0</v>
      </c>
      <c r="F109" s="169">
        <f t="shared" si="1"/>
        <v>0</v>
      </c>
    </row>
    <row r="110" spans="1:6" ht="25.5" customHeight="1">
      <c r="A110" s="148" t="s">
        <v>680</v>
      </c>
      <c r="B110" s="123" t="s">
        <v>2062</v>
      </c>
      <c r="E110" s="182">
        <v>0</v>
      </c>
      <c r="F110" s="169">
        <f t="shared" si="1"/>
        <v>0</v>
      </c>
    </row>
    <row r="111" spans="1:6" ht="12.75" customHeight="1">
      <c r="B111" s="5" t="s">
        <v>1857</v>
      </c>
      <c r="E111" s="182">
        <v>0</v>
      </c>
      <c r="F111" s="169">
        <f t="shared" si="1"/>
        <v>0</v>
      </c>
    </row>
    <row r="112" spans="1:6" ht="25.5" customHeight="1">
      <c r="B112" s="5" t="s">
        <v>1854</v>
      </c>
      <c r="E112" s="182">
        <v>0</v>
      </c>
      <c r="F112" s="169">
        <f t="shared" si="1"/>
        <v>0</v>
      </c>
    </row>
    <row r="113" spans="1:6" ht="6" customHeight="1">
      <c r="E113" s="182">
        <v>0</v>
      </c>
      <c r="F113" s="169">
        <f t="shared" si="1"/>
        <v>0</v>
      </c>
    </row>
    <row r="114" spans="1:6" ht="12.75" customHeight="1">
      <c r="B114" s="5" t="s">
        <v>561</v>
      </c>
      <c r="E114" s="182">
        <v>0</v>
      </c>
      <c r="F114" s="169">
        <f t="shared" si="1"/>
        <v>0</v>
      </c>
    </row>
    <row r="115" spans="1:6" ht="25.5" hidden="1" customHeight="1">
      <c r="B115" s="5" t="s">
        <v>1337</v>
      </c>
      <c r="C115" s="7" t="s">
        <v>1851</v>
      </c>
      <c r="E115" s="182">
        <v>2020</v>
      </c>
      <c r="F115" s="169">
        <f t="shared" si="1"/>
        <v>0</v>
      </c>
    </row>
    <row r="116" spans="1:6" ht="6" customHeight="1">
      <c r="E116" s="182">
        <v>0</v>
      </c>
      <c r="F116" s="169">
        <f t="shared" si="1"/>
        <v>0</v>
      </c>
    </row>
    <row r="117" spans="1:6" ht="12.75" customHeight="1">
      <c r="B117" s="5" t="s">
        <v>573</v>
      </c>
      <c r="C117" s="7" t="s">
        <v>1851</v>
      </c>
      <c r="E117" s="182">
        <v>1700</v>
      </c>
      <c r="F117" s="169">
        <f t="shared" si="1"/>
        <v>0</v>
      </c>
    </row>
    <row r="118" spans="1:6" ht="6" customHeight="1">
      <c r="E118" s="182">
        <v>0</v>
      </c>
      <c r="F118" s="169">
        <f t="shared" si="1"/>
        <v>0</v>
      </c>
    </row>
    <row r="119" spans="1:6" ht="12.75" customHeight="1">
      <c r="E119" s="182">
        <v>0</v>
      </c>
      <c r="F119" s="169">
        <f t="shared" si="1"/>
        <v>0</v>
      </c>
    </row>
    <row r="120" spans="1:6" ht="25.5" hidden="1" customHeight="1">
      <c r="A120" s="148" t="s">
        <v>1338</v>
      </c>
      <c r="B120" s="33" t="s">
        <v>1339</v>
      </c>
      <c r="E120" s="182">
        <v>0</v>
      </c>
      <c r="F120" s="169">
        <f t="shared" si="1"/>
        <v>0</v>
      </c>
    </row>
    <row r="121" spans="1:6" ht="25.5" hidden="1" customHeight="1">
      <c r="A121" s="148"/>
      <c r="B121" s="40" t="s">
        <v>1827</v>
      </c>
      <c r="E121" s="182">
        <v>0</v>
      </c>
      <c r="F121" s="169">
        <f t="shared" si="1"/>
        <v>0</v>
      </c>
    </row>
    <row r="122" spans="1:6" ht="51" hidden="1" customHeight="1">
      <c r="A122" s="148"/>
      <c r="B122" s="40" t="s">
        <v>1828</v>
      </c>
      <c r="E122" s="182">
        <v>0</v>
      </c>
      <c r="F122" s="169">
        <f t="shared" si="1"/>
        <v>0</v>
      </c>
    </row>
    <row r="123" spans="1:6" ht="25.5" hidden="1" customHeight="1">
      <c r="A123" s="148"/>
      <c r="B123" s="40" t="s">
        <v>1829</v>
      </c>
      <c r="E123" s="182">
        <v>0</v>
      </c>
      <c r="F123" s="169">
        <f t="shared" si="1"/>
        <v>0</v>
      </c>
    </row>
    <row r="124" spans="1:6" ht="38.25" hidden="1" customHeight="1">
      <c r="A124" s="148"/>
      <c r="B124" s="40" t="s">
        <v>1830</v>
      </c>
      <c r="E124" s="182">
        <v>0</v>
      </c>
      <c r="F124" s="169">
        <f t="shared" si="1"/>
        <v>0</v>
      </c>
    </row>
    <row r="125" spans="1:6" ht="25.5" hidden="1" customHeight="1">
      <c r="A125" s="148"/>
      <c r="B125" s="40" t="s">
        <v>668</v>
      </c>
      <c r="E125" s="182">
        <v>0</v>
      </c>
      <c r="F125" s="169">
        <f t="shared" si="1"/>
        <v>0</v>
      </c>
    </row>
    <row r="126" spans="1:6" ht="51" hidden="1" customHeight="1">
      <c r="A126" s="148"/>
      <c r="B126" s="40" t="s">
        <v>669</v>
      </c>
      <c r="E126" s="182">
        <v>0</v>
      </c>
      <c r="F126" s="169">
        <f t="shared" si="1"/>
        <v>0</v>
      </c>
    </row>
    <row r="127" spans="1:6" ht="12.75" hidden="1" customHeight="1">
      <c r="A127" s="148"/>
      <c r="B127" s="40" t="s">
        <v>1345</v>
      </c>
      <c r="E127" s="182">
        <v>0</v>
      </c>
      <c r="F127" s="169">
        <f t="shared" si="1"/>
        <v>0</v>
      </c>
    </row>
    <row r="128" spans="1:6" ht="25.5" hidden="1" customHeight="1">
      <c r="A128" s="148"/>
      <c r="B128" s="40" t="s">
        <v>1346</v>
      </c>
      <c r="E128" s="182">
        <v>0</v>
      </c>
      <c r="F128" s="169">
        <f t="shared" si="1"/>
        <v>0</v>
      </c>
    </row>
    <row r="129" spans="1:6" ht="76.5" hidden="1" customHeight="1">
      <c r="A129" s="148"/>
      <c r="B129" s="40" t="s">
        <v>1347</v>
      </c>
      <c r="E129" s="182">
        <v>0</v>
      </c>
      <c r="F129" s="169">
        <f t="shared" si="1"/>
        <v>0</v>
      </c>
    </row>
    <row r="130" spans="1:6" ht="51" hidden="1" customHeight="1">
      <c r="A130" s="148"/>
      <c r="B130" s="40" t="s">
        <v>1275</v>
      </c>
      <c r="E130" s="182">
        <v>0</v>
      </c>
      <c r="F130" s="169">
        <f t="shared" si="1"/>
        <v>0</v>
      </c>
    </row>
    <row r="131" spans="1:6" ht="12.75" hidden="1" customHeight="1">
      <c r="A131" s="148"/>
      <c r="B131" s="40" t="s">
        <v>1348</v>
      </c>
      <c r="E131" s="182">
        <v>0</v>
      </c>
      <c r="F131" s="169">
        <f t="shared" si="1"/>
        <v>0</v>
      </c>
    </row>
    <row r="132" spans="1:6" ht="12.75" hidden="1" customHeight="1">
      <c r="B132" s="5" t="s">
        <v>883</v>
      </c>
      <c r="E132" s="182">
        <v>0</v>
      </c>
      <c r="F132" s="169">
        <f t="shared" si="1"/>
        <v>0</v>
      </c>
    </row>
    <row r="133" spans="1:6" ht="12.75" hidden="1" customHeight="1">
      <c r="B133" s="5" t="s">
        <v>884</v>
      </c>
      <c r="E133" s="182">
        <v>0</v>
      </c>
      <c r="F133" s="169">
        <f t="shared" si="1"/>
        <v>0</v>
      </c>
    </row>
    <row r="134" spans="1:6" ht="6" hidden="1" customHeight="1">
      <c r="E134" s="182">
        <v>0</v>
      </c>
      <c r="F134" s="169">
        <f t="shared" si="1"/>
        <v>0</v>
      </c>
    </row>
    <row r="135" spans="1:6" ht="12.75" hidden="1" customHeight="1">
      <c r="B135" s="5" t="s">
        <v>886</v>
      </c>
      <c r="C135" s="7" t="s">
        <v>1505</v>
      </c>
      <c r="E135" s="182">
        <v>280</v>
      </c>
      <c r="F135" s="169">
        <f t="shared" si="1"/>
        <v>0</v>
      </c>
    </row>
    <row r="136" spans="1:6" ht="12.75" customHeight="1">
      <c r="E136" s="182">
        <v>0</v>
      </c>
      <c r="F136" s="169">
        <f t="shared" si="1"/>
        <v>0</v>
      </c>
    </row>
    <row r="137" spans="1:6" ht="12.75" customHeight="1">
      <c r="A137" s="148" t="s">
        <v>681</v>
      </c>
      <c r="B137" s="33" t="s">
        <v>420</v>
      </c>
      <c r="E137" s="182">
        <v>0</v>
      </c>
      <c r="F137" s="169">
        <f t="shared" si="1"/>
        <v>0</v>
      </c>
    </row>
    <row r="138" spans="1:6" ht="12.75" customHeight="1">
      <c r="B138" s="5" t="s">
        <v>1849</v>
      </c>
      <c r="E138" s="182">
        <v>0</v>
      </c>
      <c r="F138" s="169">
        <f t="shared" si="1"/>
        <v>0</v>
      </c>
    </row>
    <row r="139" spans="1:6" ht="25.5" customHeight="1">
      <c r="B139" s="5" t="s">
        <v>421</v>
      </c>
      <c r="E139" s="182">
        <v>0</v>
      </c>
      <c r="F139" s="169">
        <f t="shared" si="1"/>
        <v>0</v>
      </c>
    </row>
    <row r="140" spans="1:6" ht="6" customHeight="1">
      <c r="E140" s="182">
        <v>0</v>
      </c>
      <c r="F140" s="169">
        <f t="shared" si="1"/>
        <v>0</v>
      </c>
    </row>
    <row r="141" spans="1:6" ht="25.5" customHeight="1">
      <c r="B141" s="5" t="s">
        <v>1276</v>
      </c>
      <c r="E141" s="182">
        <v>0</v>
      </c>
      <c r="F141" s="169">
        <f t="shared" si="1"/>
        <v>0</v>
      </c>
    </row>
    <row r="142" spans="1:6" ht="6" customHeight="1">
      <c r="E142" s="182">
        <v>0</v>
      </c>
      <c r="F142" s="169">
        <f t="shared" si="1"/>
        <v>0</v>
      </c>
    </row>
    <row r="143" spans="1:6" ht="38.25">
      <c r="B143" s="5" t="s">
        <v>2041</v>
      </c>
      <c r="C143" s="7" t="s">
        <v>1851</v>
      </c>
      <c r="E143" s="182">
        <v>1000</v>
      </c>
      <c r="F143" s="169">
        <f t="shared" si="1"/>
        <v>0</v>
      </c>
    </row>
    <row r="144" spans="1:6" ht="6" customHeight="1">
      <c r="E144" s="182">
        <v>0</v>
      </c>
      <c r="F144" s="169">
        <f t="shared" si="1"/>
        <v>0</v>
      </c>
    </row>
    <row r="145" spans="1:6" ht="25.5" customHeight="1">
      <c r="B145" s="5" t="s">
        <v>972</v>
      </c>
      <c r="E145" s="182">
        <v>0</v>
      </c>
      <c r="F145" s="169">
        <f t="shared" si="1"/>
        <v>0</v>
      </c>
    </row>
    <row r="146" spans="1:6" ht="38.25">
      <c r="B146" s="5" t="s">
        <v>2042</v>
      </c>
      <c r="C146" s="7" t="s">
        <v>1851</v>
      </c>
      <c r="E146" s="182">
        <v>850</v>
      </c>
      <c r="F146" s="169">
        <f t="shared" si="1"/>
        <v>0</v>
      </c>
    </row>
    <row r="147" spans="1:6" ht="38.25" hidden="1" customHeight="1">
      <c r="B147" s="5" t="s">
        <v>1706</v>
      </c>
      <c r="E147" s="182">
        <v>0</v>
      </c>
      <c r="F147" s="169">
        <f t="shared" si="1"/>
        <v>0</v>
      </c>
    </row>
    <row r="148" spans="1:6" ht="25.5" hidden="1" customHeight="1">
      <c r="B148" s="5" t="s">
        <v>1065</v>
      </c>
      <c r="C148" s="7" t="s">
        <v>1505</v>
      </c>
      <c r="E148" s="182">
        <v>115</v>
      </c>
      <c r="F148" s="169">
        <f t="shared" si="1"/>
        <v>0</v>
      </c>
    </row>
    <row r="149" spans="1:6" ht="13.5" customHeight="1">
      <c r="C149" s="7" t="s">
        <v>245</v>
      </c>
      <c r="E149" s="182">
        <v>0</v>
      </c>
      <c r="F149" s="169">
        <f t="shared" si="1"/>
        <v>0</v>
      </c>
    </row>
    <row r="150" spans="1:6" ht="38.25" customHeight="1">
      <c r="A150" s="148" t="s">
        <v>868</v>
      </c>
      <c r="B150" s="33" t="s">
        <v>418</v>
      </c>
      <c r="E150" s="182">
        <v>0</v>
      </c>
      <c r="F150" s="169">
        <f t="shared" si="1"/>
        <v>0</v>
      </c>
    </row>
    <row r="151" spans="1:6" ht="25.5" customHeight="1">
      <c r="B151" s="19" t="s">
        <v>417</v>
      </c>
      <c r="E151" s="182">
        <v>0</v>
      </c>
      <c r="F151" s="169">
        <f t="shared" si="1"/>
        <v>0</v>
      </c>
    </row>
    <row r="152" spans="1:6" ht="51" customHeight="1">
      <c r="B152" s="19" t="s">
        <v>119</v>
      </c>
      <c r="E152" s="182">
        <v>0</v>
      </c>
      <c r="F152" s="169">
        <f t="shared" si="1"/>
        <v>0</v>
      </c>
    </row>
    <row r="153" spans="1:6" ht="51" customHeight="1">
      <c r="B153" s="19" t="s">
        <v>307</v>
      </c>
      <c r="E153" s="182">
        <v>0</v>
      </c>
      <c r="F153" s="169">
        <f t="shared" si="1"/>
        <v>0</v>
      </c>
    </row>
    <row r="154" spans="1:6" ht="12.75" customHeight="1">
      <c r="B154" s="5" t="s">
        <v>419</v>
      </c>
      <c r="E154" s="182">
        <v>0</v>
      </c>
      <c r="F154" s="169">
        <f t="shared" si="1"/>
        <v>0</v>
      </c>
    </row>
    <row r="155" spans="1:6" ht="38.25" customHeight="1">
      <c r="B155" s="19" t="s">
        <v>1340</v>
      </c>
      <c r="E155" s="182">
        <v>0</v>
      </c>
      <c r="F155" s="169">
        <f t="shared" si="1"/>
        <v>0</v>
      </c>
    </row>
    <row r="156" spans="1:6" ht="6" customHeight="1">
      <c r="E156" s="182">
        <v>0</v>
      </c>
      <c r="F156" s="169">
        <f t="shared" si="1"/>
        <v>0</v>
      </c>
    </row>
    <row r="157" spans="1:6" ht="12.75" customHeight="1">
      <c r="B157" s="164" t="s">
        <v>1056</v>
      </c>
      <c r="C157" s="7" t="s">
        <v>1505</v>
      </c>
      <c r="E157" s="182">
        <v>55</v>
      </c>
      <c r="F157" s="169">
        <f t="shared" si="1"/>
        <v>0</v>
      </c>
    </row>
    <row r="158" spans="1:6" ht="6" customHeight="1">
      <c r="E158" s="182">
        <v>0</v>
      </c>
      <c r="F158" s="169">
        <f t="shared" si="1"/>
        <v>0</v>
      </c>
    </row>
    <row r="159" spans="1:6" ht="12.75" hidden="1" customHeight="1">
      <c r="B159" s="5" t="s">
        <v>1341</v>
      </c>
      <c r="C159" s="7" t="s">
        <v>1505</v>
      </c>
      <c r="E159" s="182">
        <v>75</v>
      </c>
      <c r="F159" s="169">
        <f t="shared" si="1"/>
        <v>0</v>
      </c>
    </row>
    <row r="160" spans="1:6" ht="6" hidden="1" customHeight="1">
      <c r="E160" s="182">
        <v>0</v>
      </c>
      <c r="F160" s="169">
        <f t="shared" si="1"/>
        <v>0</v>
      </c>
    </row>
    <row r="161" spans="1:6" ht="12.75" hidden="1" customHeight="1">
      <c r="B161" s="5" t="s">
        <v>1342</v>
      </c>
      <c r="C161" s="7" t="s">
        <v>1505</v>
      </c>
      <c r="E161" s="182">
        <v>80</v>
      </c>
      <c r="F161" s="169">
        <f t="shared" si="1"/>
        <v>0</v>
      </c>
    </row>
    <row r="162" spans="1:6" ht="6" hidden="1" customHeight="1">
      <c r="B162" s="20"/>
      <c r="E162" s="182">
        <v>0</v>
      </c>
      <c r="F162" s="169">
        <f t="shared" si="1"/>
        <v>0</v>
      </c>
    </row>
    <row r="163" spans="1:6" ht="12.75" hidden="1" customHeight="1">
      <c r="B163" s="5" t="s">
        <v>416</v>
      </c>
      <c r="C163" s="7" t="s">
        <v>1505</v>
      </c>
      <c r="E163" s="182">
        <v>80</v>
      </c>
      <c r="F163" s="169">
        <f t="shared" si="1"/>
        <v>0</v>
      </c>
    </row>
    <row r="164" spans="1:6" ht="25.5" customHeight="1">
      <c r="A164" s="148" t="s">
        <v>1338</v>
      </c>
      <c r="B164" s="123" t="s">
        <v>425</v>
      </c>
      <c r="E164" s="182">
        <v>0</v>
      </c>
      <c r="F164" s="169">
        <f t="shared" ref="F164:F223" si="2">+D164*E164</f>
        <v>0</v>
      </c>
    </row>
    <row r="165" spans="1:6" ht="12.75" customHeight="1">
      <c r="B165" s="19" t="s">
        <v>887</v>
      </c>
      <c r="E165" s="182">
        <v>0</v>
      </c>
      <c r="F165" s="169">
        <f t="shared" si="2"/>
        <v>0</v>
      </c>
    </row>
    <row r="166" spans="1:6" ht="25.5" customHeight="1">
      <c r="B166" s="19" t="s">
        <v>1854</v>
      </c>
      <c r="E166" s="182">
        <v>0</v>
      </c>
      <c r="F166" s="169">
        <f t="shared" si="2"/>
        <v>0</v>
      </c>
    </row>
    <row r="167" spans="1:6" ht="25.5" customHeight="1">
      <c r="B167" s="19" t="s">
        <v>1021</v>
      </c>
      <c r="E167" s="182">
        <v>0</v>
      </c>
      <c r="F167" s="169">
        <f t="shared" si="2"/>
        <v>0</v>
      </c>
    </row>
    <row r="168" spans="1:6" ht="6" customHeight="1">
      <c r="E168" s="182">
        <v>0</v>
      </c>
      <c r="F168" s="169">
        <f t="shared" si="2"/>
        <v>0</v>
      </c>
    </row>
    <row r="169" spans="1:6" ht="12.75" customHeight="1">
      <c r="B169" s="5" t="s">
        <v>1022</v>
      </c>
      <c r="E169" s="182">
        <v>0</v>
      </c>
      <c r="F169" s="169">
        <f t="shared" si="2"/>
        <v>0</v>
      </c>
    </row>
    <row r="170" spans="1:6" ht="6" customHeight="1">
      <c r="E170" s="182">
        <v>0</v>
      </c>
      <c r="F170" s="169">
        <f t="shared" si="2"/>
        <v>0</v>
      </c>
    </row>
    <row r="171" spans="1:6" ht="12.75" customHeight="1">
      <c r="B171" s="5" t="s">
        <v>1533</v>
      </c>
      <c r="C171" s="7" t="s">
        <v>1851</v>
      </c>
      <c r="E171" s="182">
        <v>1150</v>
      </c>
      <c r="F171" s="169">
        <f t="shared" si="2"/>
        <v>0</v>
      </c>
    </row>
    <row r="172" spans="1:6" ht="12.75" customHeight="1">
      <c r="E172" s="182">
        <v>0</v>
      </c>
      <c r="F172" s="169">
        <f t="shared" si="2"/>
        <v>0</v>
      </c>
    </row>
    <row r="173" spans="1:6" ht="12.75" customHeight="1">
      <c r="B173" s="19"/>
      <c r="E173" s="182">
        <v>0</v>
      </c>
      <c r="F173" s="169">
        <f t="shared" si="2"/>
        <v>0</v>
      </c>
    </row>
    <row r="174" spans="1:6" ht="25.5">
      <c r="A174" s="150" t="s">
        <v>885</v>
      </c>
      <c r="B174" s="123" t="s">
        <v>976</v>
      </c>
      <c r="C174" s="122"/>
      <c r="D174" s="6"/>
      <c r="E174" s="182">
        <v>0</v>
      </c>
      <c r="F174" s="169">
        <f t="shared" si="2"/>
        <v>0</v>
      </c>
    </row>
    <row r="175" spans="1:6">
      <c r="A175" s="145"/>
      <c r="B175" s="120" t="s">
        <v>977</v>
      </c>
      <c r="C175" s="122"/>
      <c r="D175" s="6"/>
      <c r="E175" s="182">
        <v>0</v>
      </c>
      <c r="F175" s="169">
        <f t="shared" si="2"/>
        <v>0</v>
      </c>
    </row>
    <row r="176" spans="1:6" ht="25.5">
      <c r="A176" s="145"/>
      <c r="B176" s="120" t="s">
        <v>1854</v>
      </c>
      <c r="C176" s="122"/>
      <c r="D176" s="6"/>
      <c r="E176" s="182">
        <v>0</v>
      </c>
      <c r="F176" s="169">
        <f t="shared" si="2"/>
        <v>0</v>
      </c>
    </row>
    <row r="177" spans="1:6">
      <c r="A177" s="145"/>
      <c r="B177" s="120" t="s">
        <v>978</v>
      </c>
      <c r="C177" s="122"/>
      <c r="D177" s="6"/>
      <c r="E177" s="182">
        <v>0</v>
      </c>
      <c r="F177" s="169">
        <f t="shared" si="2"/>
        <v>0</v>
      </c>
    </row>
    <row r="178" spans="1:6">
      <c r="A178" s="145"/>
      <c r="B178" s="121" t="s">
        <v>997</v>
      </c>
      <c r="C178" s="122"/>
      <c r="D178" s="6"/>
      <c r="E178" s="182">
        <v>0</v>
      </c>
      <c r="F178" s="169">
        <f t="shared" si="2"/>
        <v>0</v>
      </c>
    </row>
    <row r="179" spans="1:6">
      <c r="A179" s="145"/>
      <c r="B179" s="121"/>
      <c r="C179" s="122"/>
      <c r="D179" s="6"/>
      <c r="E179" s="182">
        <v>0</v>
      </c>
      <c r="F179" s="169">
        <f t="shared" si="2"/>
        <v>0</v>
      </c>
    </row>
    <row r="180" spans="1:6">
      <c r="A180" s="145"/>
      <c r="B180" s="121" t="s">
        <v>265</v>
      </c>
      <c r="C180" s="122" t="s">
        <v>1851</v>
      </c>
      <c r="D180" s="6"/>
      <c r="E180" s="182">
        <v>850</v>
      </c>
      <c r="F180" s="169">
        <f t="shared" si="2"/>
        <v>0</v>
      </c>
    </row>
    <row r="181" spans="1:6">
      <c r="A181" s="145"/>
      <c r="B181" s="121" t="s">
        <v>266</v>
      </c>
      <c r="C181" s="122" t="s">
        <v>1851</v>
      </c>
      <c r="D181" s="6"/>
      <c r="E181" s="182">
        <v>1250</v>
      </c>
      <c r="F181" s="169">
        <f t="shared" si="2"/>
        <v>0</v>
      </c>
    </row>
    <row r="182" spans="1:6">
      <c r="A182" s="145"/>
      <c r="B182" s="121" t="s">
        <v>267</v>
      </c>
      <c r="C182" s="122" t="s">
        <v>1851</v>
      </c>
      <c r="D182" s="6"/>
      <c r="E182" s="182">
        <v>1120</v>
      </c>
      <c r="F182" s="169">
        <f t="shared" si="2"/>
        <v>0</v>
      </c>
    </row>
    <row r="183" spans="1:6">
      <c r="A183" s="145"/>
      <c r="B183" s="138"/>
      <c r="C183" s="122"/>
      <c r="D183" s="6"/>
      <c r="E183" s="182">
        <v>0</v>
      </c>
      <c r="F183" s="169">
        <f t="shared" si="2"/>
        <v>0</v>
      </c>
    </row>
    <row r="184" spans="1:6">
      <c r="A184" s="145"/>
      <c r="B184" s="138"/>
      <c r="C184" s="122"/>
      <c r="D184" s="6"/>
      <c r="E184" s="182">
        <v>0</v>
      </c>
      <c r="F184" s="169">
        <f t="shared" si="2"/>
        <v>0</v>
      </c>
    </row>
    <row r="185" spans="1:6" ht="25.5">
      <c r="A185" s="150" t="s">
        <v>888</v>
      </c>
      <c r="B185" s="123" t="s">
        <v>268</v>
      </c>
      <c r="C185" s="122"/>
      <c r="D185" s="6"/>
      <c r="E185" s="182">
        <v>0</v>
      </c>
      <c r="F185" s="169">
        <f t="shared" si="2"/>
        <v>0</v>
      </c>
    </row>
    <row r="186" spans="1:6">
      <c r="A186" s="145"/>
      <c r="B186" s="121" t="s">
        <v>887</v>
      </c>
      <c r="C186" s="122"/>
      <c r="D186" s="6"/>
      <c r="E186" s="182">
        <v>0</v>
      </c>
      <c r="F186" s="169">
        <f t="shared" si="2"/>
        <v>0</v>
      </c>
    </row>
    <row r="187" spans="1:6" ht="25.5">
      <c r="A187" s="145"/>
      <c r="B187" s="120" t="s">
        <v>1854</v>
      </c>
      <c r="C187" s="122"/>
      <c r="D187" s="6"/>
      <c r="E187" s="182">
        <v>0</v>
      </c>
      <c r="F187" s="169">
        <f t="shared" si="2"/>
        <v>0</v>
      </c>
    </row>
    <row r="188" spans="1:6">
      <c r="A188" s="145"/>
      <c r="B188" s="121" t="s">
        <v>311</v>
      </c>
      <c r="C188" s="122"/>
      <c r="D188" s="6"/>
      <c r="E188" s="182">
        <v>0</v>
      </c>
      <c r="F188" s="169">
        <f t="shared" si="2"/>
        <v>0</v>
      </c>
    </row>
    <row r="189" spans="1:6">
      <c r="A189" s="145"/>
      <c r="B189" s="121" t="s">
        <v>1093</v>
      </c>
      <c r="C189" s="122" t="s">
        <v>1851</v>
      </c>
      <c r="D189" s="6"/>
      <c r="E189" s="182">
        <v>1150</v>
      </c>
      <c r="F189" s="169">
        <f t="shared" si="2"/>
        <v>0</v>
      </c>
    </row>
    <row r="190" spans="1:6">
      <c r="A190" s="145"/>
      <c r="B190" s="121"/>
      <c r="C190" s="122"/>
      <c r="D190" s="6"/>
      <c r="E190" s="182">
        <v>0</v>
      </c>
      <c r="F190" s="169">
        <f t="shared" si="2"/>
        <v>0</v>
      </c>
    </row>
    <row r="191" spans="1:6" ht="25.5">
      <c r="A191" s="150" t="s">
        <v>422</v>
      </c>
      <c r="B191" s="123" t="s">
        <v>269</v>
      </c>
      <c r="C191" s="122"/>
      <c r="D191" s="6"/>
      <c r="E191" s="182">
        <v>0</v>
      </c>
      <c r="F191" s="169">
        <f t="shared" si="2"/>
        <v>0</v>
      </c>
    </row>
    <row r="192" spans="1:6" ht="25.5">
      <c r="A192" s="145"/>
      <c r="B192" s="120" t="s">
        <v>270</v>
      </c>
      <c r="C192" s="122"/>
      <c r="D192" s="6"/>
      <c r="E192" s="182">
        <v>0</v>
      </c>
      <c r="F192" s="169">
        <f t="shared" si="2"/>
        <v>0</v>
      </c>
    </row>
    <row r="193" spans="1:6">
      <c r="A193" s="145"/>
      <c r="B193" s="120" t="s">
        <v>271</v>
      </c>
      <c r="C193" s="122"/>
      <c r="D193" s="6"/>
      <c r="E193" s="182">
        <v>0</v>
      </c>
      <c r="F193" s="169">
        <f t="shared" si="2"/>
        <v>0</v>
      </c>
    </row>
    <row r="194" spans="1:6">
      <c r="A194" s="145"/>
      <c r="B194" s="139" t="s">
        <v>272</v>
      </c>
      <c r="C194" s="122"/>
      <c r="D194" s="6"/>
      <c r="E194" s="182">
        <v>0</v>
      </c>
      <c r="F194" s="169">
        <f t="shared" si="2"/>
        <v>0</v>
      </c>
    </row>
    <row r="195" spans="1:6" ht="38.25">
      <c r="A195" s="145"/>
      <c r="B195" s="139" t="s">
        <v>273</v>
      </c>
      <c r="C195" s="122"/>
      <c r="D195" s="6"/>
      <c r="E195" s="182">
        <v>0</v>
      </c>
      <c r="F195" s="169">
        <f t="shared" si="2"/>
        <v>0</v>
      </c>
    </row>
    <row r="196" spans="1:6" ht="25.5">
      <c r="A196" s="145"/>
      <c r="B196" s="139" t="s">
        <v>274</v>
      </c>
      <c r="C196" s="122"/>
      <c r="D196" s="6"/>
      <c r="E196" s="182">
        <v>0</v>
      </c>
      <c r="F196" s="169">
        <f t="shared" si="2"/>
        <v>0</v>
      </c>
    </row>
    <row r="197" spans="1:6">
      <c r="A197" s="145"/>
      <c r="B197" s="120" t="s">
        <v>275</v>
      </c>
      <c r="C197" s="122"/>
      <c r="D197" s="6"/>
      <c r="E197" s="182">
        <v>0</v>
      </c>
      <c r="F197" s="169">
        <f t="shared" si="2"/>
        <v>0</v>
      </c>
    </row>
    <row r="198" spans="1:6" ht="38.25">
      <c r="A198" s="145"/>
      <c r="B198" s="120" t="s">
        <v>1896</v>
      </c>
      <c r="C198" s="122"/>
      <c r="D198" s="6"/>
      <c r="E198" s="182">
        <v>0</v>
      </c>
      <c r="F198" s="169">
        <f t="shared" si="2"/>
        <v>0</v>
      </c>
    </row>
    <row r="199" spans="1:6" ht="25.5">
      <c r="A199" s="145"/>
      <c r="B199" s="121" t="s">
        <v>1897</v>
      </c>
      <c r="C199" s="122"/>
      <c r="D199" s="6"/>
      <c r="E199" s="182">
        <v>0</v>
      </c>
      <c r="F199" s="169">
        <f t="shared" si="2"/>
        <v>0</v>
      </c>
    </row>
    <row r="200" spans="1:6" ht="38.25">
      <c r="A200" s="145"/>
      <c r="B200" s="120" t="s">
        <v>1085</v>
      </c>
      <c r="C200" s="122"/>
      <c r="D200" s="6"/>
      <c r="E200" s="182">
        <v>0</v>
      </c>
      <c r="F200" s="169">
        <f t="shared" si="2"/>
        <v>0</v>
      </c>
    </row>
    <row r="201" spans="1:6" ht="25.5">
      <c r="A201" s="145"/>
      <c r="B201" s="120" t="s">
        <v>1086</v>
      </c>
      <c r="C201" s="122"/>
      <c r="D201" s="6"/>
      <c r="E201" s="182">
        <v>0</v>
      </c>
      <c r="F201" s="169">
        <f t="shared" si="2"/>
        <v>0</v>
      </c>
    </row>
    <row r="202" spans="1:6">
      <c r="A202" s="145"/>
      <c r="B202" s="121"/>
      <c r="C202" s="122"/>
      <c r="D202" s="6"/>
      <c r="E202" s="182">
        <v>0</v>
      </c>
      <c r="F202" s="169">
        <f t="shared" si="2"/>
        <v>0</v>
      </c>
    </row>
    <row r="203" spans="1:6">
      <c r="A203" s="145"/>
      <c r="B203" s="121" t="s">
        <v>1087</v>
      </c>
      <c r="C203" s="122" t="s">
        <v>302</v>
      </c>
      <c r="D203" s="6"/>
      <c r="E203" s="182">
        <v>1850</v>
      </c>
      <c r="F203" s="169">
        <f t="shared" si="2"/>
        <v>0</v>
      </c>
    </row>
    <row r="204" spans="1:6">
      <c r="A204" s="145"/>
      <c r="B204" s="121" t="s">
        <v>1088</v>
      </c>
      <c r="C204" s="122"/>
      <c r="D204" s="6"/>
      <c r="E204" s="182">
        <v>0</v>
      </c>
      <c r="F204" s="169">
        <f t="shared" si="2"/>
        <v>0</v>
      </c>
    </row>
    <row r="205" spans="1:6">
      <c r="A205" s="145"/>
      <c r="B205" s="140" t="s">
        <v>1089</v>
      </c>
      <c r="C205" s="122"/>
      <c r="D205" s="6"/>
      <c r="E205" s="182">
        <v>0</v>
      </c>
      <c r="F205" s="169">
        <f t="shared" si="2"/>
        <v>0</v>
      </c>
    </row>
    <row r="206" spans="1:6">
      <c r="A206" s="145"/>
      <c r="B206" s="140" t="s">
        <v>1090</v>
      </c>
      <c r="C206" s="122"/>
      <c r="D206" s="6"/>
      <c r="E206" s="182">
        <v>0</v>
      </c>
      <c r="F206" s="169">
        <f t="shared" si="2"/>
        <v>0</v>
      </c>
    </row>
    <row r="207" spans="1:6">
      <c r="A207" s="145"/>
      <c r="B207" s="140" t="s">
        <v>1091</v>
      </c>
      <c r="C207" s="122"/>
      <c r="D207" s="6"/>
      <c r="E207" s="182">
        <v>0</v>
      </c>
      <c r="F207" s="169">
        <f t="shared" si="2"/>
        <v>0</v>
      </c>
    </row>
    <row r="208" spans="1:6">
      <c r="A208" s="145"/>
      <c r="B208" s="140" t="s">
        <v>1092</v>
      </c>
      <c r="C208" s="122"/>
      <c r="D208" s="6"/>
      <c r="E208" s="182">
        <v>0</v>
      </c>
      <c r="F208" s="169">
        <f t="shared" si="2"/>
        <v>0</v>
      </c>
    </row>
    <row r="209" spans="1:6">
      <c r="A209" s="145"/>
      <c r="B209" s="140"/>
      <c r="C209" s="122"/>
      <c r="D209" s="6"/>
      <c r="E209" s="182">
        <v>0</v>
      </c>
      <c r="F209" s="169">
        <f t="shared" si="2"/>
        <v>0</v>
      </c>
    </row>
    <row r="210" spans="1:6" ht="25.5">
      <c r="A210" s="148" t="s">
        <v>423</v>
      </c>
      <c r="B210" s="123" t="s">
        <v>1057</v>
      </c>
      <c r="C210" s="122"/>
      <c r="D210" s="125"/>
      <c r="E210" s="182">
        <v>0</v>
      </c>
      <c r="F210" s="169">
        <f t="shared" si="2"/>
        <v>0</v>
      </c>
    </row>
    <row r="211" spans="1:6">
      <c r="A211" s="148"/>
      <c r="B211" s="142" t="s">
        <v>1058</v>
      </c>
      <c r="C211" s="122"/>
      <c r="D211" s="125"/>
      <c r="E211" s="182">
        <v>0</v>
      </c>
      <c r="F211" s="169">
        <f t="shared" si="2"/>
        <v>0</v>
      </c>
    </row>
    <row r="212" spans="1:6">
      <c r="B212" s="121" t="s">
        <v>1857</v>
      </c>
      <c r="C212" s="122"/>
      <c r="D212" s="125"/>
      <c r="E212" s="182">
        <v>0</v>
      </c>
      <c r="F212" s="169">
        <f t="shared" si="2"/>
        <v>0</v>
      </c>
    </row>
    <row r="213" spans="1:6" ht="25.5">
      <c r="B213" s="120" t="s">
        <v>1854</v>
      </c>
      <c r="C213" s="122"/>
      <c r="D213" s="125"/>
      <c r="E213" s="182">
        <v>0</v>
      </c>
      <c r="F213" s="169">
        <f t="shared" si="2"/>
        <v>0</v>
      </c>
    </row>
    <row r="214" spans="1:6" ht="25.5">
      <c r="B214" s="120" t="s">
        <v>414</v>
      </c>
      <c r="C214" s="122"/>
      <c r="D214" s="125"/>
      <c r="E214" s="182">
        <v>0</v>
      </c>
      <c r="F214" s="169">
        <f t="shared" si="2"/>
        <v>0</v>
      </c>
    </row>
    <row r="215" spans="1:6" ht="25.5">
      <c r="B215" s="121" t="s">
        <v>1177</v>
      </c>
      <c r="C215" s="122" t="s">
        <v>1851</v>
      </c>
      <c r="D215" s="125"/>
      <c r="E215" s="182">
        <v>1800</v>
      </c>
      <c r="F215" s="169">
        <f t="shared" si="2"/>
        <v>0</v>
      </c>
    </row>
    <row r="216" spans="1:6">
      <c r="A216" s="145"/>
      <c r="B216" s="140"/>
      <c r="C216" s="122"/>
      <c r="D216" s="124"/>
      <c r="E216" s="182">
        <v>0</v>
      </c>
      <c r="F216" s="169">
        <f t="shared" si="2"/>
        <v>0</v>
      </c>
    </row>
    <row r="217" spans="1:6" ht="38.25" customHeight="1">
      <c r="A217" s="146" t="s">
        <v>424</v>
      </c>
      <c r="B217" s="123" t="s">
        <v>557</v>
      </c>
      <c r="C217" s="122"/>
      <c r="D217" s="125"/>
      <c r="E217" s="182">
        <v>0</v>
      </c>
      <c r="F217" s="169">
        <f t="shared" si="2"/>
        <v>0</v>
      </c>
    </row>
    <row r="218" spans="1:6" ht="6" customHeight="1">
      <c r="E218" s="182">
        <v>0</v>
      </c>
      <c r="F218" s="169">
        <f t="shared" si="2"/>
        <v>0</v>
      </c>
    </row>
    <row r="219" spans="1:6" ht="25.5" customHeight="1">
      <c r="B219" s="5" t="s">
        <v>556</v>
      </c>
      <c r="E219" s="182">
        <v>0</v>
      </c>
      <c r="F219" s="169">
        <f t="shared" si="2"/>
        <v>0</v>
      </c>
    </row>
    <row r="220" spans="1:6" ht="6" customHeight="1">
      <c r="D220" s="125"/>
      <c r="E220" s="182">
        <v>0</v>
      </c>
      <c r="F220" s="169">
        <f t="shared" si="2"/>
        <v>0</v>
      </c>
    </row>
    <row r="221" spans="1:6" ht="12.75" customHeight="1">
      <c r="B221" s="5" t="s">
        <v>1026</v>
      </c>
      <c r="C221" s="7" t="s">
        <v>1028</v>
      </c>
      <c r="D221" s="125"/>
      <c r="E221" s="182">
        <v>6</v>
      </c>
      <c r="F221" s="169">
        <f t="shared" si="2"/>
        <v>0</v>
      </c>
    </row>
    <row r="222" spans="1:6" ht="6" customHeight="1">
      <c r="D222" s="125"/>
      <c r="E222" s="182">
        <v>0</v>
      </c>
      <c r="F222" s="169">
        <f t="shared" si="2"/>
        <v>0</v>
      </c>
    </row>
    <row r="223" spans="1:6" ht="12.75" customHeight="1">
      <c r="B223" s="5" t="s">
        <v>1027</v>
      </c>
      <c r="C223" s="7" t="s">
        <v>1028</v>
      </c>
      <c r="D223" s="125"/>
      <c r="E223" s="182">
        <v>6</v>
      </c>
      <c r="F223" s="169">
        <f t="shared" si="2"/>
        <v>0</v>
      </c>
    </row>
    <row r="224" spans="1:6" ht="12.75" customHeight="1">
      <c r="D224" s="125"/>
    </row>
    <row r="225" spans="2:6" ht="12.75" customHeight="1">
      <c r="B225" s="12"/>
      <c r="C225" s="9"/>
      <c r="E225" s="178"/>
      <c r="F225" s="187"/>
    </row>
    <row r="226" spans="2:6" ht="12.75" customHeight="1">
      <c r="B226" s="1315" t="s">
        <v>293</v>
      </c>
      <c r="C226" s="1316"/>
      <c r="D226" s="1316"/>
      <c r="E226" s="1317">
        <f>SUM(F29:F224)</f>
        <v>0</v>
      </c>
      <c r="F226" s="1317"/>
    </row>
    <row r="227" spans="2:6" ht="12.75" customHeight="1"/>
    <row r="228" spans="2:6" ht="12.75" customHeight="1">
      <c r="D228" s="23">
        <f>+D45+D47+D49+D51+D53+D72+D82+D91+D98</f>
        <v>0</v>
      </c>
    </row>
    <row r="229" spans="2:6" ht="12.75" customHeight="1"/>
    <row r="230" spans="2:6" ht="12.75" customHeight="1"/>
    <row r="231" spans="2:6" ht="12.75" customHeight="1"/>
    <row r="232" spans="2:6" ht="12.75" customHeight="1"/>
    <row r="233" spans="2:6" ht="12.75" customHeight="1"/>
    <row r="234" spans="2:6" ht="12.75" customHeight="1"/>
    <row r="235" spans="2:6" ht="12.75" customHeight="1"/>
    <row r="236" spans="2:6" ht="12.75" customHeight="1"/>
    <row r="237" spans="2:6" ht="12.75" customHeight="1"/>
    <row r="238" spans="2:6" ht="12.75" customHeight="1"/>
    <row r="239" spans="2:6" ht="12.75" customHeight="1"/>
    <row r="240" spans="2:6"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sheetData>
  <mergeCells count="3">
    <mergeCell ref="A3:F3"/>
    <mergeCell ref="B226:D226"/>
    <mergeCell ref="E226:F226"/>
  </mergeCells>
  <phoneticPr fontId="0" type="noConversion"/>
  <pageMargins left="0.94488188976377963" right="0.15748031496062992" top="0.98425196850393704" bottom="0.98425196850393704" header="0.51181102362204722" footer="0.51181102362204722"/>
  <pageSetup paperSize="9" firstPageNumber="20" orientation="portrait" useFirstPageNumber="1" verticalDpi="300" r:id="rId1"/>
  <headerFooter alignWithMargins="0">
    <oddFooter>Troškovnik Stacionar,dil.A-B-C</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showGridLines="0" view="pageBreakPreview" zoomScaleNormal="100" zoomScaleSheetLayoutView="100" workbookViewId="0">
      <selection activeCell="M52" sqref="M52"/>
    </sheetView>
  </sheetViews>
  <sheetFormatPr defaultRowHeight="12.75"/>
  <cols>
    <col min="9" max="9" width="9.140625" customWidth="1"/>
  </cols>
  <sheetData>
    <row r="1" spans="1:9">
      <c r="A1" s="1325" t="s">
        <v>4801</v>
      </c>
      <c r="B1" s="1326"/>
      <c r="C1" s="1326"/>
      <c r="D1" s="1326"/>
      <c r="E1" s="1326"/>
      <c r="F1" s="1326"/>
      <c r="G1" s="1326"/>
      <c r="H1" s="1326"/>
      <c r="I1" s="1326"/>
    </row>
    <row r="2" spans="1:9" ht="13.5" customHeight="1">
      <c r="A2" s="1326"/>
      <c r="B2" s="1326"/>
      <c r="C2" s="1326"/>
      <c r="D2" s="1326"/>
      <c r="E2" s="1326"/>
      <c r="F2" s="1326"/>
      <c r="G2" s="1326"/>
      <c r="H2" s="1326"/>
      <c r="I2" s="1326"/>
    </row>
    <row r="3" spans="1:9">
      <c r="A3" s="1326"/>
      <c r="B3" s="1326"/>
      <c r="C3" s="1326"/>
      <c r="D3" s="1326"/>
      <c r="E3" s="1326"/>
      <c r="F3" s="1326"/>
      <c r="G3" s="1326"/>
      <c r="H3" s="1326"/>
      <c r="I3" s="1326"/>
    </row>
    <row r="4" spans="1:9">
      <c r="A4" s="1326"/>
      <c r="B4" s="1326"/>
      <c r="C4" s="1326"/>
      <c r="D4" s="1326"/>
      <c r="E4" s="1326"/>
      <c r="F4" s="1326"/>
      <c r="G4" s="1326"/>
      <c r="H4" s="1326"/>
      <c r="I4" s="1326"/>
    </row>
    <row r="5" spans="1:9">
      <c r="A5" s="1326"/>
      <c r="B5" s="1326"/>
      <c r="C5" s="1326"/>
      <c r="D5" s="1326"/>
      <c r="E5" s="1326"/>
      <c r="F5" s="1326"/>
      <c r="G5" s="1326"/>
      <c r="H5" s="1326"/>
      <c r="I5" s="1326"/>
    </row>
    <row r="6" spans="1:9">
      <c r="A6" s="1326"/>
      <c r="B6" s="1326"/>
      <c r="C6" s="1326"/>
      <c r="D6" s="1326"/>
      <c r="E6" s="1326"/>
      <c r="F6" s="1326"/>
      <c r="G6" s="1326"/>
      <c r="H6" s="1326"/>
      <c r="I6" s="1326"/>
    </row>
    <row r="7" spans="1:9" ht="22.5" customHeight="1">
      <c r="A7" s="1326"/>
      <c r="B7" s="1326"/>
      <c r="C7" s="1326"/>
      <c r="D7" s="1326"/>
      <c r="E7" s="1326"/>
      <c r="F7" s="1326"/>
      <c r="G7" s="1326"/>
      <c r="H7" s="1326"/>
      <c r="I7" s="1326"/>
    </row>
    <row r="8" spans="1:9" ht="17.25" customHeight="1">
      <c r="A8" s="1271"/>
      <c r="B8" s="1271"/>
      <c r="C8" s="1271"/>
      <c r="D8" s="1271"/>
      <c r="E8" s="1271"/>
      <c r="F8" s="1271"/>
      <c r="G8" s="1271"/>
      <c r="H8" s="1271"/>
      <c r="I8" s="1271"/>
    </row>
    <row r="9" spans="1:9" ht="44.25" customHeight="1">
      <c r="A9" s="1271"/>
      <c r="B9" s="1271"/>
      <c r="C9" s="1271"/>
      <c r="D9" s="1271"/>
      <c r="E9" s="1271"/>
      <c r="F9" s="1271"/>
      <c r="G9" s="1271"/>
      <c r="H9" s="1271"/>
      <c r="I9" s="1271"/>
    </row>
    <row r="10" spans="1:9" ht="12.75" customHeight="1">
      <c r="A10" s="1271"/>
      <c r="B10" s="1271"/>
      <c r="C10" s="1271"/>
      <c r="D10" s="1271"/>
      <c r="E10" s="1271"/>
      <c r="F10" s="1271"/>
      <c r="G10" s="1271"/>
      <c r="H10" s="1271"/>
      <c r="I10" s="1271"/>
    </row>
    <row r="11" spans="1:9" ht="48.75" customHeight="1">
      <c r="A11" s="1321" t="s">
        <v>4799</v>
      </c>
      <c r="B11" s="1322"/>
      <c r="C11" s="1322"/>
      <c r="D11" s="1322"/>
      <c r="E11" s="1322"/>
      <c r="F11" s="1322"/>
      <c r="G11" s="1322"/>
      <c r="H11" s="1322"/>
      <c r="I11" s="1323"/>
    </row>
    <row r="12" spans="1:9" ht="41.25" customHeight="1">
      <c r="A12" s="1271"/>
      <c r="B12" s="1271"/>
      <c r="C12" s="1271"/>
      <c r="D12" s="1271"/>
      <c r="E12" s="1271"/>
      <c r="F12" s="1271"/>
      <c r="G12" s="1271"/>
      <c r="H12" s="1271"/>
      <c r="I12" s="1271"/>
    </row>
    <row r="13" spans="1:9" ht="12.75" customHeight="1">
      <c r="A13" s="1324" t="s">
        <v>4800</v>
      </c>
      <c r="B13" s="1324"/>
      <c r="C13" s="1324"/>
      <c r="D13" s="1324"/>
      <c r="E13" s="1324"/>
      <c r="F13" s="1324"/>
      <c r="G13" s="1324"/>
      <c r="H13" s="1324"/>
      <c r="I13" s="1324"/>
    </row>
    <row r="14" spans="1:9" ht="12.75" customHeight="1">
      <c r="A14" s="1324"/>
      <c r="B14" s="1324"/>
      <c r="C14" s="1324"/>
      <c r="D14" s="1324"/>
      <c r="E14" s="1324"/>
      <c r="F14" s="1324"/>
      <c r="G14" s="1324"/>
      <c r="H14" s="1324"/>
      <c r="I14" s="1324"/>
    </row>
    <row r="15" spans="1:9" ht="68.25" customHeight="1">
      <c r="A15" s="1324"/>
      <c r="B15" s="1324"/>
      <c r="C15" s="1324"/>
      <c r="D15" s="1324"/>
      <c r="E15" s="1324"/>
      <c r="F15" s="1324"/>
      <c r="G15" s="1324"/>
      <c r="H15" s="1324"/>
      <c r="I15" s="1324"/>
    </row>
    <row r="16" spans="1:9">
      <c r="A16" s="1324"/>
      <c r="B16" s="1324"/>
      <c r="C16" s="1324"/>
      <c r="D16" s="1324"/>
      <c r="E16" s="1324"/>
      <c r="F16" s="1324"/>
      <c r="G16" s="1324"/>
      <c r="H16" s="1324"/>
      <c r="I16" s="1324"/>
    </row>
    <row r="17" spans="1:9">
      <c r="A17" s="1324"/>
      <c r="B17" s="1324"/>
      <c r="C17" s="1324"/>
      <c r="D17" s="1324"/>
      <c r="E17" s="1324"/>
      <c r="F17" s="1324"/>
      <c r="G17" s="1324"/>
      <c r="H17" s="1324"/>
      <c r="I17" s="1324"/>
    </row>
    <row r="18" spans="1:9">
      <c r="A18" s="1324"/>
      <c r="B18" s="1324"/>
      <c r="C18" s="1324"/>
      <c r="D18" s="1324"/>
      <c r="E18" s="1324"/>
      <c r="F18" s="1324"/>
      <c r="G18" s="1324"/>
      <c r="H18" s="1324"/>
      <c r="I18" s="1324"/>
    </row>
    <row r="19" spans="1:9">
      <c r="A19" s="1271"/>
      <c r="B19" s="1271"/>
      <c r="C19" s="1271"/>
      <c r="D19" s="1271"/>
      <c r="E19" s="1271"/>
      <c r="F19" s="1271"/>
      <c r="G19" s="1271"/>
      <c r="H19" s="1271"/>
      <c r="I19" s="1271"/>
    </row>
    <row r="20" spans="1:9">
      <c r="A20" s="1271"/>
      <c r="B20" s="1271"/>
      <c r="C20" s="1271"/>
      <c r="D20" s="1271"/>
      <c r="E20" s="1271"/>
      <c r="F20" s="1271"/>
      <c r="G20" s="1271"/>
      <c r="H20" s="1271"/>
      <c r="I20" s="1271"/>
    </row>
    <row r="21" spans="1:9">
      <c r="A21" s="1271"/>
      <c r="B21" s="1271"/>
      <c r="C21" s="1271"/>
      <c r="D21" s="1271"/>
      <c r="E21" s="1271"/>
      <c r="F21" s="1271"/>
      <c r="G21" s="1271"/>
      <c r="H21" s="1271"/>
      <c r="I21" s="1271"/>
    </row>
    <row r="22" spans="1:9">
      <c r="A22" s="1271"/>
      <c r="B22" s="1271"/>
      <c r="C22" s="1271"/>
      <c r="D22" s="1271"/>
      <c r="E22" s="1271"/>
      <c r="F22" s="1271"/>
      <c r="G22" s="1271"/>
      <c r="H22" s="1271"/>
      <c r="I22" s="1271"/>
    </row>
    <row r="23" spans="1:9">
      <c r="A23" s="1271"/>
      <c r="B23" s="1271"/>
      <c r="C23" s="1271"/>
      <c r="D23" s="1271"/>
      <c r="E23" s="1271"/>
      <c r="F23" s="1271"/>
      <c r="G23" s="1271"/>
      <c r="H23" s="1271"/>
      <c r="I23" s="1271"/>
    </row>
    <row r="24" spans="1:9">
      <c r="A24" s="1271"/>
      <c r="B24" s="1271"/>
      <c r="C24" s="1271"/>
      <c r="D24" s="1271"/>
      <c r="E24" s="1271"/>
      <c r="F24" s="1271"/>
      <c r="G24" s="1271"/>
      <c r="H24" s="1271"/>
      <c r="I24" s="1271"/>
    </row>
    <row r="25" spans="1:9">
      <c r="A25" s="1271"/>
      <c r="B25" s="1271"/>
      <c r="C25" s="1271"/>
      <c r="D25" s="1271"/>
      <c r="E25" s="1271"/>
      <c r="F25" s="1271"/>
      <c r="G25" s="1271"/>
      <c r="H25" s="1271"/>
      <c r="I25" s="1271"/>
    </row>
    <row r="26" spans="1:9">
      <c r="A26" s="1271"/>
      <c r="B26" s="1271"/>
      <c r="C26" s="1271"/>
      <c r="D26" s="1271"/>
      <c r="E26" s="1271"/>
      <c r="F26" s="1271"/>
      <c r="G26" s="1271"/>
      <c r="H26" s="1271"/>
      <c r="I26" s="1271"/>
    </row>
    <row r="27" spans="1:9">
      <c r="A27" s="1271"/>
      <c r="B27" s="1271"/>
      <c r="C27" s="1271"/>
      <c r="D27" s="1271"/>
      <c r="E27" s="1271"/>
      <c r="F27" s="1271"/>
      <c r="G27" s="1271"/>
      <c r="H27" s="1271"/>
      <c r="I27" s="1271"/>
    </row>
    <row r="28" spans="1:9">
      <c r="A28" s="1271"/>
      <c r="B28" s="1271"/>
      <c r="C28" s="1271"/>
      <c r="D28" s="1271"/>
      <c r="E28" s="1271"/>
      <c r="F28" s="1271"/>
      <c r="G28" s="1271"/>
      <c r="H28" s="1271"/>
      <c r="I28" s="1271"/>
    </row>
    <row r="29" spans="1:9">
      <c r="A29" s="1271"/>
      <c r="B29" s="1271"/>
      <c r="C29" s="1271"/>
      <c r="D29" s="1271"/>
      <c r="E29" s="1271"/>
      <c r="F29" s="1271"/>
      <c r="G29" s="1271"/>
      <c r="H29" s="1271"/>
      <c r="I29" s="1271"/>
    </row>
    <row r="30" spans="1:9">
      <c r="A30" s="1271"/>
      <c r="B30" s="1271"/>
      <c r="C30" s="1271"/>
      <c r="D30" s="1271"/>
      <c r="E30" s="1271"/>
      <c r="F30" s="1271"/>
      <c r="G30" s="1271"/>
      <c r="H30" s="1271"/>
      <c r="I30" s="1271"/>
    </row>
    <row r="31" spans="1:9">
      <c r="A31" s="1271"/>
      <c r="B31" s="1271"/>
      <c r="C31" s="1271"/>
      <c r="D31" s="1271"/>
      <c r="E31" s="1271"/>
      <c r="F31" s="1271"/>
      <c r="G31" s="1271"/>
      <c r="H31" s="1271"/>
      <c r="I31" s="1271"/>
    </row>
    <row r="32" spans="1:9">
      <c r="A32" s="1271"/>
      <c r="B32" s="1271"/>
      <c r="C32" s="1271"/>
      <c r="D32" s="1271"/>
      <c r="E32" s="1271"/>
      <c r="F32" s="1271"/>
      <c r="G32" s="1271"/>
      <c r="H32" s="1271"/>
      <c r="I32" s="1271"/>
    </row>
    <row r="33" spans="1:9">
      <c r="A33" s="1271"/>
      <c r="B33" s="1271"/>
      <c r="C33" s="1271"/>
      <c r="D33" s="1271"/>
      <c r="E33" s="1271"/>
      <c r="F33" s="1271"/>
      <c r="G33" s="1271"/>
      <c r="H33" s="1271"/>
      <c r="I33" s="1271"/>
    </row>
    <row r="34" spans="1:9">
      <c r="A34" s="1271"/>
      <c r="B34" s="1271"/>
      <c r="C34" s="1271"/>
      <c r="D34" s="1271"/>
      <c r="E34" s="1271"/>
      <c r="F34" s="1271"/>
      <c r="G34" s="1271"/>
      <c r="H34" s="1271"/>
      <c r="I34" s="1271"/>
    </row>
    <row r="35" spans="1:9">
      <c r="A35" s="1271"/>
      <c r="B35" s="1271"/>
      <c r="C35" s="1271"/>
      <c r="D35" s="1271"/>
      <c r="E35" s="1271"/>
      <c r="F35" s="1271"/>
      <c r="G35" s="1271"/>
      <c r="H35" s="1271"/>
      <c r="I35" s="1271"/>
    </row>
    <row r="36" spans="1:9">
      <c r="A36" s="1271"/>
      <c r="B36" s="1271"/>
      <c r="C36" s="1271"/>
      <c r="D36" s="1271"/>
      <c r="E36" s="1271"/>
      <c r="F36" s="1271"/>
      <c r="G36" s="1271"/>
      <c r="H36" s="1271"/>
      <c r="I36" s="1271"/>
    </row>
    <row r="37" spans="1:9">
      <c r="A37" s="1271"/>
      <c r="B37" s="1271"/>
      <c r="C37" s="1271"/>
      <c r="D37" s="1271"/>
      <c r="E37" s="1271"/>
      <c r="F37" s="1271"/>
      <c r="G37" s="1271"/>
      <c r="H37" s="1271"/>
      <c r="I37" s="1271"/>
    </row>
    <row r="38" spans="1:9">
      <c r="A38" s="1271"/>
      <c r="B38" s="1271"/>
      <c r="C38" s="1271"/>
      <c r="D38" s="1271"/>
      <c r="E38" s="1271"/>
      <c r="F38" s="1271"/>
      <c r="G38" s="1271"/>
      <c r="H38" s="1271"/>
      <c r="I38" s="1271"/>
    </row>
    <row r="39" spans="1:9">
      <c r="A39" s="1271"/>
      <c r="B39" s="1271"/>
      <c r="C39" s="1271"/>
      <c r="D39" s="1271"/>
      <c r="E39" s="1271"/>
      <c r="F39" s="1271"/>
      <c r="G39" s="1271"/>
      <c r="H39" s="1271"/>
      <c r="I39" s="1271"/>
    </row>
    <row r="40" spans="1:9">
      <c r="A40" s="1271"/>
      <c r="B40" s="1271"/>
      <c r="C40" s="1271"/>
      <c r="D40" s="1271"/>
      <c r="E40" s="1271"/>
      <c r="F40" s="1271"/>
      <c r="G40" s="1271"/>
      <c r="H40" s="1271"/>
      <c r="I40" s="1271"/>
    </row>
    <row r="41" spans="1:9">
      <c r="A41" s="1271"/>
      <c r="B41" s="1271"/>
      <c r="C41" s="1271"/>
      <c r="D41" s="1271"/>
      <c r="E41" s="1271"/>
      <c r="F41" s="1271"/>
      <c r="G41" s="1271"/>
      <c r="H41" s="1271"/>
      <c r="I41" s="1271"/>
    </row>
    <row r="42" spans="1:9">
      <c r="A42" s="1271"/>
      <c r="B42" s="1271"/>
      <c r="C42" s="1271"/>
      <c r="D42" s="1271"/>
      <c r="E42" s="1271"/>
      <c r="F42" s="1271"/>
      <c r="G42" s="1271"/>
      <c r="H42" s="1271"/>
      <c r="I42" s="1271"/>
    </row>
    <row r="43" spans="1:9">
      <c r="A43" s="1271"/>
      <c r="B43" s="1271"/>
      <c r="C43" s="1271"/>
      <c r="D43" s="1271"/>
      <c r="E43" s="1271"/>
      <c r="F43" s="1271"/>
      <c r="G43" s="1271"/>
      <c r="H43" s="1271"/>
      <c r="I43" s="1271"/>
    </row>
    <row r="44" spans="1:9">
      <c r="A44" s="1271"/>
      <c r="B44" s="1271"/>
      <c r="C44" s="1271"/>
      <c r="D44" s="1271"/>
      <c r="E44" s="1271"/>
      <c r="F44" s="1271"/>
      <c r="G44" s="1271"/>
      <c r="H44" s="1271"/>
      <c r="I44" s="1271"/>
    </row>
    <row r="45" spans="1:9">
      <c r="A45" s="1271"/>
      <c r="B45" s="1271"/>
      <c r="C45" s="1271"/>
      <c r="D45" s="1271"/>
      <c r="E45" s="1271"/>
      <c r="F45" s="1271"/>
      <c r="G45" s="1271"/>
      <c r="H45" s="1271"/>
      <c r="I45" s="1271"/>
    </row>
    <row r="46" spans="1:9" ht="15.75">
      <c r="A46" s="1271"/>
      <c r="B46" s="1271"/>
      <c r="C46" s="1271"/>
      <c r="D46" s="1320" t="s">
        <v>5273</v>
      </c>
      <c r="E46" s="1320"/>
      <c r="F46" s="1320"/>
      <c r="G46" s="1271"/>
      <c r="H46" s="1271"/>
      <c r="I46" s="1271"/>
    </row>
    <row r="47" spans="1:9">
      <c r="A47" s="1272"/>
      <c r="B47" s="1272"/>
      <c r="C47" s="1272"/>
      <c r="D47" s="1272"/>
      <c r="E47" s="1272"/>
      <c r="F47" s="1272"/>
      <c r="G47" s="1272"/>
      <c r="H47" s="1272"/>
      <c r="I47" s="1272"/>
    </row>
  </sheetData>
  <mergeCells count="4">
    <mergeCell ref="D46:F46"/>
    <mergeCell ref="A11:I11"/>
    <mergeCell ref="A13:I18"/>
    <mergeCell ref="A1:I7"/>
  </mergeCells>
  <phoneticPr fontId="30" type="noConversion"/>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138"/>
  <sheetViews>
    <sheetView view="pageBreakPreview" zoomScaleNormal="100" zoomScaleSheetLayoutView="100" workbookViewId="0">
      <selection activeCell="B2130" sqref="B2130"/>
    </sheetView>
  </sheetViews>
  <sheetFormatPr defaultRowHeight="12.75"/>
  <cols>
    <col min="1" max="1" width="4.42578125" style="192" customWidth="1"/>
    <col min="2" max="2" width="52.7109375" style="197" customWidth="1"/>
    <col min="3" max="3" width="21.28515625" style="197" customWidth="1"/>
    <col min="4" max="4" width="11.140625" style="195" bestFit="1" customWidth="1"/>
    <col min="5" max="6" width="15.7109375" style="195" customWidth="1"/>
    <col min="7" max="7" width="15.7109375" style="401" customWidth="1"/>
    <col min="8" max="8" width="11.7109375" style="213" hidden="1" customWidth="1"/>
    <col min="9" max="9" width="31.42578125" style="214" customWidth="1"/>
    <col min="10" max="12" width="9.140625" style="188"/>
    <col min="13" max="13" width="18.28515625" style="188" customWidth="1"/>
    <col min="14" max="16384" width="9.140625" style="188"/>
  </cols>
  <sheetData>
    <row r="1" spans="1:8" s="191" customFormat="1" ht="24">
      <c r="A1" s="743" t="s">
        <v>4798</v>
      </c>
      <c r="B1" s="744" t="s">
        <v>284</v>
      </c>
      <c r="C1" s="744" t="s">
        <v>4823</v>
      </c>
      <c r="D1" s="745" t="s">
        <v>4875</v>
      </c>
      <c r="E1" s="745" t="s">
        <v>4876</v>
      </c>
      <c r="F1" s="745" t="s">
        <v>4877</v>
      </c>
      <c r="G1" s="746" t="s">
        <v>4878</v>
      </c>
      <c r="H1" s="190" t="s">
        <v>288</v>
      </c>
    </row>
    <row r="3" spans="1:8">
      <c r="B3" s="193" t="s">
        <v>4409</v>
      </c>
      <c r="C3" s="193"/>
    </row>
    <row r="5" spans="1:8">
      <c r="A5" s="196" t="s">
        <v>287</v>
      </c>
      <c r="B5" s="193" t="s">
        <v>3972</v>
      </c>
      <c r="C5" s="193"/>
    </row>
    <row r="6" spans="1:8" ht="89.25">
      <c r="B6" s="197" t="s">
        <v>4297</v>
      </c>
    </row>
    <row r="7" spans="1:8">
      <c r="B7" s="197" t="s">
        <v>3970</v>
      </c>
      <c r="D7" s="195" t="s">
        <v>760</v>
      </c>
      <c r="E7" s="195">
        <v>1</v>
      </c>
      <c r="G7" s="401">
        <f>E7*F7</f>
        <v>0</v>
      </c>
    </row>
    <row r="9" spans="1:8">
      <c r="A9" s="196" t="s">
        <v>290</v>
      </c>
      <c r="B9" s="193" t="s">
        <v>3973</v>
      </c>
      <c r="C9" s="193"/>
    </row>
    <row r="10" spans="1:8" ht="38.25">
      <c r="B10" s="197" t="s">
        <v>3971</v>
      </c>
    </row>
    <row r="11" spans="1:8">
      <c r="B11" s="198" t="s">
        <v>4287</v>
      </c>
      <c r="C11" s="198"/>
      <c r="D11" s="195" t="s">
        <v>760</v>
      </c>
      <c r="E11" s="195">
        <v>1</v>
      </c>
      <c r="G11" s="401">
        <f>E11*F11</f>
        <v>0</v>
      </c>
    </row>
    <row r="13" spans="1:8">
      <c r="A13" s="196" t="s">
        <v>300</v>
      </c>
      <c r="B13" s="259" t="s">
        <v>4820</v>
      </c>
      <c r="C13" s="259"/>
      <c r="E13" s="200"/>
    </row>
    <row r="14" spans="1:8" ht="243.75" customHeight="1">
      <c r="B14" s="277" t="s">
        <v>4822</v>
      </c>
      <c r="C14" s="277"/>
      <c r="D14" s="200"/>
      <c r="E14" s="200"/>
    </row>
    <row r="15" spans="1:8">
      <c r="B15" s="276" t="s">
        <v>4821</v>
      </c>
      <c r="C15" s="276"/>
      <c r="D15" s="200" t="s">
        <v>760</v>
      </c>
      <c r="E15" s="200">
        <v>1</v>
      </c>
      <c r="G15" s="401">
        <f>E15*F15</f>
        <v>0</v>
      </c>
    </row>
    <row r="16" spans="1:8">
      <c r="D16" s="200"/>
      <c r="E16" s="200"/>
    </row>
    <row r="17" spans="1:8">
      <c r="B17" s="193" t="s">
        <v>4413</v>
      </c>
      <c r="C17" s="193"/>
      <c r="D17" s="200"/>
      <c r="E17" s="200"/>
      <c r="G17" s="402">
        <f>SUM(G6:G16)</f>
        <v>0</v>
      </c>
    </row>
    <row r="18" spans="1:8">
      <c r="B18" s="193"/>
      <c r="C18" s="193"/>
      <c r="D18" s="200"/>
      <c r="E18" s="200"/>
      <c r="G18" s="402"/>
    </row>
    <row r="19" spans="1:8" ht="12.75" customHeight="1">
      <c r="B19" s="193" t="s">
        <v>4410</v>
      </c>
      <c r="C19" s="193"/>
      <c r="D19" s="663"/>
      <c r="E19" s="663"/>
      <c r="F19" s="664"/>
      <c r="G19" s="665"/>
      <c r="H19" s="209"/>
    </row>
    <row r="20" spans="1:8" ht="12.75" customHeight="1"/>
    <row r="21" spans="1:8" ht="51">
      <c r="B21" s="210" t="s">
        <v>4288</v>
      </c>
      <c r="C21" s="210"/>
      <c r="D21" s="666"/>
      <c r="E21" s="666"/>
      <c r="F21" s="667"/>
    </row>
    <row r="22" spans="1:8" ht="63.75" customHeight="1">
      <c r="B22" s="211" t="s">
        <v>4289</v>
      </c>
      <c r="C22" s="211"/>
    </row>
    <row r="23" spans="1:8" ht="25.5">
      <c r="B23" s="197" t="s">
        <v>4290</v>
      </c>
    </row>
    <row r="24" spans="1:8" ht="38.25">
      <c r="B24" s="211" t="s">
        <v>1435</v>
      </c>
      <c r="C24" s="211"/>
    </row>
    <row r="25" spans="1:8" ht="38.25">
      <c r="B25" s="211" t="s">
        <v>4291</v>
      </c>
      <c r="C25" s="211"/>
    </row>
    <row r="26" spans="1:8" ht="102">
      <c r="B26" s="197" t="s">
        <v>4292</v>
      </c>
    </row>
    <row r="28" spans="1:8" s="197" customFormat="1" ht="114.75">
      <c r="A28" s="196" t="s">
        <v>287</v>
      </c>
      <c r="B28" s="197" t="s">
        <v>4298</v>
      </c>
      <c r="D28" s="298"/>
      <c r="E28" s="298"/>
      <c r="F28" s="298"/>
      <c r="G28" s="668"/>
      <c r="H28" s="212"/>
    </row>
    <row r="29" spans="1:8">
      <c r="B29" s="197" t="s">
        <v>4294</v>
      </c>
      <c r="D29" s="200" t="s">
        <v>1505</v>
      </c>
      <c r="E29" s="200">
        <v>2</v>
      </c>
      <c r="G29" s="401">
        <f>SUM(E29*F29)</f>
        <v>0</v>
      </c>
    </row>
    <row r="31" spans="1:8" s="197" customFormat="1" ht="114.75">
      <c r="A31" s="196" t="s">
        <v>290</v>
      </c>
      <c r="B31" s="197" t="s">
        <v>4299</v>
      </c>
      <c r="D31" s="298"/>
      <c r="E31" s="298"/>
      <c r="F31" s="298"/>
      <c r="G31" s="668"/>
      <c r="H31" s="212"/>
    </row>
    <row r="32" spans="1:8">
      <c r="B32" s="197" t="s">
        <v>4293</v>
      </c>
      <c r="D32" s="200" t="s">
        <v>1505</v>
      </c>
      <c r="E32" s="200">
        <v>1</v>
      </c>
      <c r="G32" s="401">
        <f>SUM(E32*F32)</f>
        <v>0</v>
      </c>
    </row>
    <row r="33" spans="1:8" ht="12.75" customHeight="1">
      <c r="D33" s="200"/>
      <c r="E33" s="200"/>
      <c r="G33" s="402"/>
    </row>
    <row r="34" spans="1:8">
      <c r="A34" s="196" t="s">
        <v>300</v>
      </c>
      <c r="B34" s="259" t="s">
        <v>4227</v>
      </c>
      <c r="C34" s="259"/>
      <c r="E34" s="200"/>
    </row>
    <row r="35" spans="1:8" ht="114.75" customHeight="1">
      <c r="B35" s="276" t="s">
        <v>4295</v>
      </c>
      <c r="C35" s="276"/>
      <c r="E35" s="200"/>
      <c r="H35" s="213">
        <v>7</v>
      </c>
    </row>
    <row r="36" spans="1:8">
      <c r="B36" s="197" t="s">
        <v>127</v>
      </c>
      <c r="E36" s="200"/>
    </row>
    <row r="37" spans="1:8">
      <c r="B37" s="197" t="s">
        <v>3974</v>
      </c>
      <c r="D37" s="195" t="s">
        <v>299</v>
      </c>
      <c r="E37" s="200">
        <v>35</v>
      </c>
      <c r="G37" s="401">
        <f>E37*F37</f>
        <v>0</v>
      </c>
    </row>
    <row r="38" spans="1:8">
      <c r="B38" s="197" t="s">
        <v>3975</v>
      </c>
      <c r="D38" s="195" t="s">
        <v>299</v>
      </c>
      <c r="E38" s="200">
        <v>20</v>
      </c>
      <c r="G38" s="402">
        <f>+E38*F38</f>
        <v>0</v>
      </c>
      <c r="H38" s="213">
        <v>10</v>
      </c>
    </row>
    <row r="39" spans="1:8">
      <c r="B39" s="197" t="s">
        <v>3976</v>
      </c>
      <c r="D39" s="195" t="s">
        <v>299</v>
      </c>
      <c r="E39" s="200">
        <v>15</v>
      </c>
      <c r="G39" s="402">
        <f>+E39*F39</f>
        <v>0</v>
      </c>
    </row>
    <row r="40" spans="1:8" ht="12.75" customHeight="1">
      <c r="D40" s="200"/>
      <c r="E40" s="200"/>
      <c r="G40" s="402"/>
    </row>
    <row r="41" spans="1:8" ht="25.5">
      <c r="A41" s="215" t="s">
        <v>301</v>
      </c>
      <c r="B41" s="216" t="s">
        <v>4301</v>
      </c>
      <c r="C41" s="216"/>
      <c r="D41" s="200"/>
      <c r="E41" s="200"/>
      <c r="G41" s="402"/>
    </row>
    <row r="42" spans="1:8" ht="102">
      <c r="B42" s="197" t="s">
        <v>4305</v>
      </c>
      <c r="D42" s="200"/>
      <c r="E42" s="200"/>
      <c r="G42" s="402"/>
    </row>
    <row r="43" spans="1:8">
      <c r="B43" s="217" t="s">
        <v>4224</v>
      </c>
      <c r="C43" s="217"/>
      <c r="D43" s="200"/>
      <c r="E43" s="200"/>
      <c r="G43" s="402"/>
    </row>
    <row r="44" spans="1:8">
      <c r="B44" s="217" t="s">
        <v>4300</v>
      </c>
      <c r="C44" s="217"/>
      <c r="D44" s="200" t="s">
        <v>1505</v>
      </c>
      <c r="E44" s="200">
        <v>14</v>
      </c>
      <c r="G44" s="402">
        <f>SUM(E44*F44)</f>
        <v>0</v>
      </c>
    </row>
    <row r="45" spans="1:8" ht="12.75" customHeight="1">
      <c r="D45" s="200"/>
      <c r="E45" s="200"/>
      <c r="G45" s="402"/>
    </row>
    <row r="46" spans="1:8" ht="25.5">
      <c r="A46" s="215" t="s">
        <v>305</v>
      </c>
      <c r="B46" s="216" t="s">
        <v>4302</v>
      </c>
      <c r="C46" s="216"/>
      <c r="D46" s="200"/>
      <c r="E46" s="200"/>
      <c r="G46" s="402"/>
    </row>
    <row r="47" spans="1:8" ht="102">
      <c r="B47" s="197" t="s">
        <v>4303</v>
      </c>
      <c r="D47" s="200"/>
      <c r="E47" s="200"/>
      <c r="G47" s="402"/>
    </row>
    <row r="48" spans="1:8">
      <c r="B48" s="217" t="s">
        <v>4224</v>
      </c>
      <c r="C48" s="217"/>
      <c r="D48" s="200"/>
      <c r="E48" s="200"/>
      <c r="G48" s="402"/>
    </row>
    <row r="49" spans="1:7">
      <c r="B49" s="217" t="s">
        <v>4300</v>
      </c>
      <c r="C49" s="217"/>
      <c r="D49" s="200" t="s">
        <v>1505</v>
      </c>
      <c r="E49" s="200">
        <v>6.5</v>
      </c>
      <c r="G49" s="402">
        <f>SUM(E49*F49)</f>
        <v>0</v>
      </c>
    </row>
    <row r="50" spans="1:7" ht="12.75" customHeight="1">
      <c r="D50" s="200"/>
      <c r="E50" s="200"/>
      <c r="G50" s="402"/>
    </row>
    <row r="51" spans="1:7" ht="13.5" customHeight="1">
      <c r="A51" s="218" t="s">
        <v>1501</v>
      </c>
      <c r="B51" s="219" t="s">
        <v>4304</v>
      </c>
      <c r="C51" s="219"/>
      <c r="D51" s="204"/>
      <c r="E51" s="204"/>
      <c r="F51" s="204"/>
      <c r="G51" s="403"/>
    </row>
    <row r="52" spans="1:7" ht="140.25" customHeight="1">
      <c r="A52" s="252"/>
      <c r="B52" s="220" t="s">
        <v>4306</v>
      </c>
      <c r="C52" s="220"/>
      <c r="D52" s="204"/>
      <c r="E52" s="204"/>
      <c r="F52" s="204"/>
      <c r="G52" s="403"/>
    </row>
    <row r="53" spans="1:7" ht="13.5" customHeight="1">
      <c r="A53" s="252"/>
      <c r="B53" s="220" t="s">
        <v>4307</v>
      </c>
      <c r="C53" s="220"/>
      <c r="D53" s="204" t="s">
        <v>1851</v>
      </c>
      <c r="E53" s="204">
        <v>5</v>
      </c>
      <c r="F53" s="204"/>
      <c r="G53" s="403">
        <f>SUM(E53*F53)</f>
        <v>0</v>
      </c>
    </row>
    <row r="54" spans="1:7" ht="13.5" customHeight="1">
      <c r="A54" s="252"/>
      <c r="B54" s="220"/>
      <c r="C54" s="220"/>
      <c r="D54" s="204"/>
      <c r="E54" s="204"/>
      <c r="F54" s="204"/>
      <c r="G54" s="403"/>
    </row>
    <row r="55" spans="1:7" ht="13.5" customHeight="1">
      <c r="A55" s="218" t="s">
        <v>1502</v>
      </c>
      <c r="B55" s="219" t="s">
        <v>4308</v>
      </c>
      <c r="C55" s="219"/>
      <c r="D55" s="204"/>
      <c r="E55" s="204"/>
      <c r="F55" s="204"/>
      <c r="G55" s="403"/>
    </row>
    <row r="56" spans="1:7" ht="114.75" customHeight="1">
      <c r="A56" s="252"/>
      <c r="B56" s="220" t="s">
        <v>4309</v>
      </c>
      <c r="C56" s="220"/>
      <c r="D56" s="204"/>
      <c r="E56" s="204"/>
      <c r="F56" s="204"/>
      <c r="G56" s="403"/>
    </row>
    <row r="57" spans="1:7" ht="13.5" customHeight="1">
      <c r="A57" s="252"/>
      <c r="B57" s="220" t="s">
        <v>4307</v>
      </c>
      <c r="C57" s="220"/>
      <c r="D57" s="204" t="s">
        <v>1851</v>
      </c>
      <c r="E57" s="204">
        <v>0.5</v>
      </c>
      <c r="F57" s="204"/>
      <c r="G57" s="403">
        <f>SUM(E57*F57)</f>
        <v>0</v>
      </c>
    </row>
    <row r="58" spans="1:7" ht="13.5" customHeight="1">
      <c r="A58" s="252"/>
      <c r="B58" s="220"/>
      <c r="C58" s="220"/>
      <c r="D58" s="204"/>
      <c r="E58" s="204"/>
      <c r="F58" s="204"/>
      <c r="G58" s="403"/>
    </row>
    <row r="59" spans="1:7" ht="25.5">
      <c r="A59" s="218" t="s">
        <v>1506</v>
      </c>
      <c r="B59" s="219" t="s">
        <v>4310</v>
      </c>
      <c r="C59" s="219"/>
      <c r="D59" s="204"/>
      <c r="E59" s="204"/>
      <c r="F59" s="204"/>
      <c r="G59" s="403"/>
    </row>
    <row r="60" spans="1:7" ht="153" customHeight="1">
      <c r="A60" s="252"/>
      <c r="B60" s="220" t="s">
        <v>4311</v>
      </c>
      <c r="C60" s="220"/>
      <c r="D60" s="204"/>
      <c r="E60" s="204"/>
      <c r="F60" s="204"/>
      <c r="G60" s="403"/>
    </row>
    <row r="61" spans="1:7" ht="13.5" customHeight="1">
      <c r="A61" s="252"/>
      <c r="B61" s="220" t="s">
        <v>4312</v>
      </c>
      <c r="C61" s="220"/>
      <c r="D61" s="204" t="s">
        <v>302</v>
      </c>
      <c r="E61" s="204">
        <v>40</v>
      </c>
      <c r="F61" s="204"/>
      <c r="G61" s="403">
        <f>SUM(E61*F61)</f>
        <v>0</v>
      </c>
    </row>
    <row r="62" spans="1:7" ht="13.5" customHeight="1">
      <c r="A62" s="252"/>
      <c r="B62" s="220"/>
      <c r="C62" s="220"/>
      <c r="D62" s="204"/>
      <c r="E62" s="204"/>
      <c r="F62" s="204"/>
      <c r="G62" s="403"/>
    </row>
    <row r="63" spans="1:7">
      <c r="A63" s="221" t="s">
        <v>979</v>
      </c>
      <c r="B63" s="193" t="s">
        <v>4218</v>
      </c>
      <c r="C63" s="193"/>
      <c r="D63" s="200"/>
      <c r="E63" s="200"/>
      <c r="G63" s="402"/>
    </row>
    <row r="64" spans="1:7" ht="102">
      <c r="B64" s="197" t="s">
        <v>4296</v>
      </c>
      <c r="D64" s="200"/>
      <c r="E64" s="200"/>
      <c r="G64" s="402"/>
    </row>
    <row r="65" spans="1:7">
      <c r="B65" s="197" t="s">
        <v>4224</v>
      </c>
      <c r="D65" s="200"/>
      <c r="E65" s="200"/>
      <c r="G65" s="402"/>
    </row>
    <row r="66" spans="1:7">
      <c r="B66" s="217" t="s">
        <v>122</v>
      </c>
      <c r="C66" s="217"/>
      <c r="D66" s="200" t="s">
        <v>1505</v>
      </c>
      <c r="E66" s="200">
        <v>100</v>
      </c>
      <c r="G66" s="402">
        <f>+E66*F66</f>
        <v>0</v>
      </c>
    </row>
    <row r="67" spans="1:7">
      <c r="B67" s="217"/>
      <c r="C67" s="217"/>
      <c r="D67" s="200"/>
      <c r="E67" s="200"/>
      <c r="G67" s="402"/>
    </row>
    <row r="68" spans="1:7" ht="12.75" customHeight="1">
      <c r="A68" s="196" t="s">
        <v>680</v>
      </c>
      <c r="B68" s="259" t="s">
        <v>4229</v>
      </c>
      <c r="C68" s="259"/>
      <c r="E68" s="200"/>
      <c r="G68" s="402"/>
    </row>
    <row r="69" spans="1:7" ht="153">
      <c r="B69" s="276" t="s">
        <v>4314</v>
      </c>
      <c r="C69" s="276"/>
      <c r="E69" s="200"/>
      <c r="G69" s="402"/>
    </row>
    <row r="70" spans="1:7">
      <c r="B70" s="197" t="s">
        <v>4313</v>
      </c>
      <c r="E70" s="200"/>
      <c r="G70" s="402"/>
    </row>
    <row r="71" spans="1:7">
      <c r="B71" s="197" t="s">
        <v>4320</v>
      </c>
      <c r="D71" s="195" t="s">
        <v>1505</v>
      </c>
      <c r="E71" s="200">
        <v>400</v>
      </c>
      <c r="G71" s="402">
        <f>+E71*F71</f>
        <v>0</v>
      </c>
    </row>
    <row r="72" spans="1:7">
      <c r="B72" s="197" t="s">
        <v>4319</v>
      </c>
      <c r="D72" s="195" t="s">
        <v>1505</v>
      </c>
      <c r="E72" s="200">
        <v>730</v>
      </c>
      <c r="G72" s="402">
        <f>+E72*F72</f>
        <v>0</v>
      </c>
    </row>
    <row r="73" spans="1:7">
      <c r="E73" s="200"/>
    </row>
    <row r="74" spans="1:7">
      <c r="A74" s="196" t="s">
        <v>681</v>
      </c>
      <c r="B74" s="193" t="s">
        <v>4315</v>
      </c>
      <c r="C74" s="193"/>
      <c r="E74" s="200"/>
    </row>
    <row r="75" spans="1:7" ht="127.5">
      <c r="B75" s="197" t="s">
        <v>4316</v>
      </c>
      <c r="E75" s="200"/>
    </row>
    <row r="76" spans="1:7">
      <c r="B76" s="197" t="s">
        <v>4317</v>
      </c>
      <c r="D76" s="195" t="s">
        <v>1505</v>
      </c>
      <c r="E76" s="200">
        <v>200</v>
      </c>
      <c r="G76" s="401">
        <f>SUM(E76*F76)</f>
        <v>0</v>
      </c>
    </row>
    <row r="77" spans="1:7">
      <c r="E77" s="200"/>
    </row>
    <row r="78" spans="1:7">
      <c r="A78" s="196" t="s">
        <v>868</v>
      </c>
      <c r="B78" s="193" t="s">
        <v>4318</v>
      </c>
      <c r="C78" s="193"/>
    </row>
    <row r="79" spans="1:7" ht="280.5" customHeight="1">
      <c r="A79" s="196"/>
      <c r="B79" s="197" t="s">
        <v>4323</v>
      </c>
    </row>
    <row r="80" spans="1:7">
      <c r="B80" s="197" t="s">
        <v>122</v>
      </c>
    </row>
    <row r="81" spans="1:8">
      <c r="B81" s="197" t="s">
        <v>4321</v>
      </c>
      <c r="D81" s="195" t="s">
        <v>1505</v>
      </c>
      <c r="E81" s="200">
        <v>95</v>
      </c>
      <c r="G81" s="402">
        <f>+E81*F81</f>
        <v>0</v>
      </c>
    </row>
    <row r="82" spans="1:8" ht="25.5">
      <c r="B82" s="197" t="s">
        <v>4322</v>
      </c>
      <c r="D82" s="195" t="s">
        <v>1505</v>
      </c>
      <c r="E82" s="200">
        <v>50</v>
      </c>
      <c r="G82" s="402">
        <f>+E82*F82</f>
        <v>0</v>
      </c>
    </row>
    <row r="83" spans="1:8" ht="12.75" customHeight="1"/>
    <row r="84" spans="1:8" ht="12.75" customHeight="1">
      <c r="A84" s="196" t="s">
        <v>1338</v>
      </c>
      <c r="B84" s="193" t="s">
        <v>4324</v>
      </c>
      <c r="C84" s="193"/>
    </row>
    <row r="85" spans="1:8" ht="76.5" customHeight="1">
      <c r="B85" s="197" t="s">
        <v>4325</v>
      </c>
    </row>
    <row r="86" spans="1:8" ht="15.75" customHeight="1">
      <c r="B86" s="197" t="s">
        <v>4326</v>
      </c>
      <c r="D86" s="195" t="s">
        <v>299</v>
      </c>
      <c r="E86" s="195">
        <v>60</v>
      </c>
      <c r="G86" s="401">
        <f>SUM(E86*F86)</f>
        <v>0</v>
      </c>
    </row>
    <row r="87" spans="1:8" ht="12.75" customHeight="1"/>
    <row r="88" spans="1:8">
      <c r="A88" s="196" t="s">
        <v>885</v>
      </c>
      <c r="B88" s="193" t="s">
        <v>4327</v>
      </c>
      <c r="C88" s="193"/>
    </row>
    <row r="89" spans="1:8" ht="267.75" customHeight="1">
      <c r="B89" s="197" t="s">
        <v>4332</v>
      </c>
      <c r="H89" s="213">
        <v>120</v>
      </c>
    </row>
    <row r="90" spans="1:8">
      <c r="B90" s="197" t="s">
        <v>122</v>
      </c>
    </row>
    <row r="91" spans="1:8">
      <c r="B91" s="197" t="s">
        <v>4328</v>
      </c>
      <c r="D91" s="195" t="s">
        <v>1505</v>
      </c>
      <c r="E91" s="200">
        <v>45</v>
      </c>
      <c r="G91" s="402">
        <f>+E91*F91</f>
        <v>0</v>
      </c>
    </row>
    <row r="92" spans="1:8" ht="25.5">
      <c r="B92" s="197" t="s">
        <v>4329</v>
      </c>
      <c r="D92" s="195" t="s">
        <v>1505</v>
      </c>
      <c r="E92" s="200">
        <v>35</v>
      </c>
      <c r="G92" s="402">
        <f>+E92*F92</f>
        <v>0</v>
      </c>
    </row>
    <row r="93" spans="1:8">
      <c r="B93" s="197" t="s">
        <v>4330</v>
      </c>
      <c r="D93" s="195" t="s">
        <v>1505</v>
      </c>
      <c r="E93" s="200">
        <v>20</v>
      </c>
      <c r="G93" s="402">
        <f>+E93*F93</f>
        <v>0</v>
      </c>
    </row>
    <row r="95" spans="1:8">
      <c r="A95" s="196" t="s">
        <v>888</v>
      </c>
      <c r="B95" s="193" t="s">
        <v>4331</v>
      </c>
      <c r="C95" s="193"/>
    </row>
    <row r="96" spans="1:8" ht="229.5" customHeight="1">
      <c r="B96" s="197" t="s">
        <v>4333</v>
      </c>
      <c r="H96" s="213">
        <v>120</v>
      </c>
    </row>
    <row r="97" spans="1:8">
      <c r="B97" s="197" t="s">
        <v>122</v>
      </c>
    </row>
    <row r="98" spans="1:8">
      <c r="B98" s="197" t="s">
        <v>4427</v>
      </c>
      <c r="D98" s="195" t="s">
        <v>1505</v>
      </c>
      <c r="E98" s="200">
        <v>150</v>
      </c>
      <c r="G98" s="402">
        <f>+E98*F98</f>
        <v>0</v>
      </c>
    </row>
    <row r="99" spans="1:8">
      <c r="B99" s="197" t="s">
        <v>4330</v>
      </c>
      <c r="D99" s="195" t="s">
        <v>1505</v>
      </c>
      <c r="E99" s="200">
        <v>50</v>
      </c>
      <c r="G99" s="402">
        <f>+E99*F99</f>
        <v>0</v>
      </c>
    </row>
    <row r="100" spans="1:8">
      <c r="B100" s="193"/>
      <c r="C100" s="193"/>
      <c r="E100" s="200"/>
    </row>
    <row r="101" spans="1:8">
      <c r="A101" s="196" t="s">
        <v>422</v>
      </c>
      <c r="B101" s="193" t="s">
        <v>4334</v>
      </c>
      <c r="C101" s="193"/>
      <c r="E101" s="200"/>
    </row>
    <row r="102" spans="1:8" ht="89.25">
      <c r="B102" s="197" t="s">
        <v>4335</v>
      </c>
      <c r="E102" s="200"/>
    </row>
    <row r="103" spans="1:8">
      <c r="B103" s="197" t="s">
        <v>4336</v>
      </c>
      <c r="D103" s="195" t="s">
        <v>299</v>
      </c>
      <c r="E103" s="200">
        <v>100</v>
      </c>
      <c r="G103" s="401">
        <f>SUM(E103*F103)</f>
        <v>0</v>
      </c>
    </row>
    <row r="104" spans="1:8">
      <c r="E104" s="200"/>
      <c r="H104" s="1286">
        <v>120</v>
      </c>
    </row>
    <row r="105" spans="1:8" ht="12.75" customHeight="1">
      <c r="A105" s="196" t="s">
        <v>423</v>
      </c>
      <c r="B105" s="193" t="s">
        <v>4337</v>
      </c>
      <c r="C105" s="193"/>
      <c r="H105" s="1286"/>
    </row>
    <row r="106" spans="1:8" ht="89.25">
      <c r="B106" s="197" t="s">
        <v>4338</v>
      </c>
    </row>
    <row r="107" spans="1:8">
      <c r="B107" s="197" t="s">
        <v>122</v>
      </c>
      <c r="D107" s="195" t="s">
        <v>1505</v>
      </c>
      <c r="E107" s="195">
        <v>350</v>
      </c>
      <c r="G107" s="401">
        <f>+E107*F107</f>
        <v>0</v>
      </c>
    </row>
    <row r="109" spans="1:8">
      <c r="A109" s="196" t="s">
        <v>424</v>
      </c>
      <c r="B109" s="193" t="s">
        <v>2212</v>
      </c>
      <c r="C109" s="193"/>
    </row>
    <row r="110" spans="1:8" ht="76.5">
      <c r="B110" s="197" t="s">
        <v>4339</v>
      </c>
    </row>
    <row r="111" spans="1:8" ht="25.5">
      <c r="B111" s="197" t="s">
        <v>986</v>
      </c>
      <c r="D111" s="195" t="s">
        <v>760</v>
      </c>
      <c r="E111" s="195">
        <v>10</v>
      </c>
      <c r="G111" s="401">
        <f>+E111*F111</f>
        <v>0</v>
      </c>
    </row>
    <row r="112" spans="1:8" ht="25.5">
      <c r="B112" s="197" t="s">
        <v>1181</v>
      </c>
      <c r="D112" s="195" t="s">
        <v>760</v>
      </c>
      <c r="E112" s="195">
        <v>50</v>
      </c>
      <c r="G112" s="401">
        <f>+E112*F112</f>
        <v>0</v>
      </c>
      <c r="H112" s="1286">
        <v>120</v>
      </c>
    </row>
    <row r="113" spans="1:8" ht="27" customHeight="1">
      <c r="B113" s="197" t="s">
        <v>4230</v>
      </c>
      <c r="D113" s="195" t="s">
        <v>760</v>
      </c>
      <c r="E113" s="195">
        <v>5</v>
      </c>
      <c r="G113" s="401">
        <f>+E113*F113</f>
        <v>0</v>
      </c>
      <c r="H113" s="1286"/>
    </row>
    <row r="114" spans="1:8" ht="25.5">
      <c r="B114" s="197" t="s">
        <v>4231</v>
      </c>
      <c r="D114" s="195" t="s">
        <v>760</v>
      </c>
      <c r="E114" s="195">
        <v>15</v>
      </c>
      <c r="G114" s="401">
        <f>+E114*F114</f>
        <v>0</v>
      </c>
      <c r="H114" s="1286"/>
    </row>
    <row r="115" spans="1:8" ht="12.75" customHeight="1">
      <c r="H115" s="1286"/>
    </row>
    <row r="116" spans="1:8" ht="12.75" customHeight="1">
      <c r="A116" s="196" t="s">
        <v>1023</v>
      </c>
      <c r="B116" s="193" t="s">
        <v>4233</v>
      </c>
      <c r="C116" s="193"/>
      <c r="H116" s="1286">
        <v>120</v>
      </c>
    </row>
    <row r="117" spans="1:8" ht="63.75" customHeight="1">
      <c r="B117" s="197" t="s">
        <v>4340</v>
      </c>
      <c r="H117" s="1286"/>
    </row>
    <row r="118" spans="1:8" ht="38.25">
      <c r="B118" s="197" t="s">
        <v>4341</v>
      </c>
    </row>
    <row r="119" spans="1:8">
      <c r="B119" s="197" t="s">
        <v>1344</v>
      </c>
    </row>
    <row r="120" spans="1:8">
      <c r="B120" s="197" t="s">
        <v>4342</v>
      </c>
      <c r="D120" s="195" t="s">
        <v>302</v>
      </c>
      <c r="E120" s="195">
        <v>11</v>
      </c>
      <c r="G120" s="401">
        <f t="shared" ref="G120:G125" si="0">+E120*F120</f>
        <v>0</v>
      </c>
    </row>
    <row r="121" spans="1:8">
      <c r="B121" s="197" t="s">
        <v>4344</v>
      </c>
      <c r="D121" s="195" t="s">
        <v>302</v>
      </c>
      <c r="E121" s="195">
        <v>5</v>
      </c>
      <c r="G121" s="401">
        <f t="shared" si="0"/>
        <v>0</v>
      </c>
    </row>
    <row r="122" spans="1:8">
      <c r="B122" s="197" t="s">
        <v>4345</v>
      </c>
      <c r="D122" s="195" t="s">
        <v>302</v>
      </c>
      <c r="E122" s="195">
        <v>2</v>
      </c>
      <c r="G122" s="401">
        <f t="shared" si="0"/>
        <v>0</v>
      </c>
    </row>
    <row r="123" spans="1:8">
      <c r="B123" s="197" t="s">
        <v>4346</v>
      </c>
      <c r="D123" s="195" t="s">
        <v>302</v>
      </c>
      <c r="E123" s="195">
        <v>4</v>
      </c>
      <c r="G123" s="401">
        <f t="shared" si="0"/>
        <v>0</v>
      </c>
    </row>
    <row r="124" spans="1:8">
      <c r="B124" s="197" t="s">
        <v>4343</v>
      </c>
      <c r="D124" s="195" t="s">
        <v>302</v>
      </c>
      <c r="E124" s="195">
        <v>3</v>
      </c>
      <c r="G124" s="401">
        <f t="shared" si="0"/>
        <v>0</v>
      </c>
    </row>
    <row r="125" spans="1:8">
      <c r="B125" s="197" t="s">
        <v>4430</v>
      </c>
      <c r="D125" s="195" t="s">
        <v>302</v>
      </c>
      <c r="E125" s="195">
        <v>2</v>
      </c>
      <c r="G125" s="401">
        <f t="shared" si="0"/>
        <v>0</v>
      </c>
      <c r="H125" s="1286">
        <v>120</v>
      </c>
    </row>
    <row r="126" spans="1:8">
      <c r="B126" s="197" t="s">
        <v>4431</v>
      </c>
      <c r="D126" s="195" t="s">
        <v>302</v>
      </c>
      <c r="E126" s="195">
        <v>2</v>
      </c>
      <c r="G126" s="401">
        <f>+E126*F126</f>
        <v>0</v>
      </c>
      <c r="H126" s="1286">
        <v>120</v>
      </c>
    </row>
    <row r="127" spans="1:8" ht="14.25" customHeight="1"/>
    <row r="128" spans="1:8" ht="14.25" customHeight="1">
      <c r="A128" s="196" t="s">
        <v>1024</v>
      </c>
      <c r="B128" s="193" t="s">
        <v>4232</v>
      </c>
      <c r="C128" s="193"/>
    </row>
    <row r="129" spans="1:8" ht="63.75">
      <c r="B129" s="197" t="s">
        <v>4428</v>
      </c>
    </row>
    <row r="130" spans="1:8" ht="38.25">
      <c r="B130" s="197" t="s">
        <v>4341</v>
      </c>
    </row>
    <row r="131" spans="1:8" ht="25.5">
      <c r="B131" s="197" t="s">
        <v>4429</v>
      </c>
      <c r="D131" s="195" t="s">
        <v>302</v>
      </c>
      <c r="E131" s="195">
        <v>2</v>
      </c>
      <c r="G131" s="401">
        <f>SUM(E131*F131)</f>
        <v>0</v>
      </c>
    </row>
    <row r="132" spans="1:8" ht="25.5">
      <c r="B132" s="197" t="s">
        <v>4432</v>
      </c>
      <c r="D132" s="195" t="s">
        <v>302</v>
      </c>
      <c r="E132" s="195">
        <v>1</v>
      </c>
      <c r="G132" s="401">
        <f>SUM(E132*F132)</f>
        <v>0</v>
      </c>
    </row>
    <row r="134" spans="1:8">
      <c r="A134" s="196" t="s">
        <v>1025</v>
      </c>
      <c r="B134" s="193" t="s">
        <v>4434</v>
      </c>
      <c r="C134" s="193"/>
    </row>
    <row r="135" spans="1:8" ht="76.5">
      <c r="B135" s="197" t="s">
        <v>4433</v>
      </c>
      <c r="H135" s="213">
        <v>25</v>
      </c>
    </row>
    <row r="136" spans="1:8" ht="12.75" customHeight="1">
      <c r="B136" s="197" t="s">
        <v>2126</v>
      </c>
    </row>
    <row r="137" spans="1:8" ht="12.75" customHeight="1">
      <c r="B137" s="197" t="s">
        <v>2129</v>
      </c>
    </row>
    <row r="138" spans="1:8" ht="12.75" customHeight="1">
      <c r="B138" s="197" t="s">
        <v>4224</v>
      </c>
    </row>
    <row r="139" spans="1:8">
      <c r="B139" s="197" t="s">
        <v>4757</v>
      </c>
      <c r="D139" s="195" t="s">
        <v>299</v>
      </c>
      <c r="E139" s="195">
        <v>25</v>
      </c>
      <c r="G139" s="401">
        <f>+E139*F139</f>
        <v>0</v>
      </c>
      <c r="H139" s="213">
        <v>20</v>
      </c>
    </row>
    <row r="140" spans="1:8" ht="12.75" customHeight="1"/>
    <row r="141" spans="1:8" ht="12.75" customHeight="1">
      <c r="A141" s="196" t="s">
        <v>114</v>
      </c>
      <c r="B141" s="193" t="s">
        <v>4435</v>
      </c>
      <c r="C141" s="193"/>
    </row>
    <row r="142" spans="1:8" ht="127.5">
      <c r="A142" s="196"/>
      <c r="B142" s="197" t="s">
        <v>4436</v>
      </c>
      <c r="D142" s="195" t="s">
        <v>299</v>
      </c>
      <c r="E142" s="195">
        <v>39</v>
      </c>
      <c r="G142" s="401">
        <f>+E142*F142</f>
        <v>0</v>
      </c>
    </row>
    <row r="143" spans="1:8" ht="12.75" customHeight="1"/>
    <row r="144" spans="1:8" ht="12.75" customHeight="1">
      <c r="A144" s="196" t="s">
        <v>115</v>
      </c>
      <c r="B144" s="193" t="s">
        <v>4236</v>
      </c>
      <c r="C144" s="193"/>
    </row>
    <row r="145" spans="1:8" ht="114.75">
      <c r="B145" s="197" t="s">
        <v>4437</v>
      </c>
    </row>
    <row r="146" spans="1:8">
      <c r="B146" s="197" t="s">
        <v>1344</v>
      </c>
    </row>
    <row r="147" spans="1:8" ht="12.75" customHeight="1">
      <c r="B147" s="197" t="s">
        <v>4224</v>
      </c>
      <c r="H147" s="213">
        <v>5</v>
      </c>
    </row>
    <row r="148" spans="1:8" ht="27.75" customHeight="1">
      <c r="B148" s="197" t="s">
        <v>4234</v>
      </c>
    </row>
    <row r="149" spans="1:8">
      <c r="B149" s="222" t="s">
        <v>4438</v>
      </c>
      <c r="C149" s="222"/>
      <c r="D149" s="195" t="s">
        <v>302</v>
      </c>
      <c r="E149" s="195">
        <v>40</v>
      </c>
      <c r="G149" s="401">
        <f>+E149*F149</f>
        <v>0</v>
      </c>
    </row>
    <row r="150" spans="1:8" ht="25.5">
      <c r="B150" s="197" t="s">
        <v>4235</v>
      </c>
    </row>
    <row r="151" spans="1:8" ht="12.75" customHeight="1">
      <c r="B151" s="222" t="s">
        <v>4439</v>
      </c>
      <c r="C151" s="222"/>
      <c r="D151" s="195" t="s">
        <v>302</v>
      </c>
      <c r="E151" s="195">
        <v>1</v>
      </c>
      <c r="G151" s="401">
        <f t="shared" ref="G151:G156" si="1">+E151*F151</f>
        <v>0</v>
      </c>
    </row>
    <row r="152" spans="1:8" ht="12.75" customHeight="1">
      <c r="B152" s="222" t="s">
        <v>4440</v>
      </c>
      <c r="C152" s="222"/>
      <c r="D152" s="195" t="s">
        <v>302</v>
      </c>
      <c r="E152" s="195">
        <v>2</v>
      </c>
      <c r="G152" s="401">
        <f t="shared" si="1"/>
        <v>0</v>
      </c>
      <c r="H152" s="213">
        <v>40</v>
      </c>
    </row>
    <row r="153" spans="1:8" ht="12.75" customHeight="1">
      <c r="B153" s="222" t="s">
        <v>4441</v>
      </c>
      <c r="C153" s="222"/>
      <c r="D153" s="195" t="s">
        <v>302</v>
      </c>
      <c r="E153" s="195">
        <v>1</v>
      </c>
      <c r="G153" s="401">
        <f t="shared" si="1"/>
        <v>0</v>
      </c>
      <c r="H153" s="213">
        <v>40</v>
      </c>
    </row>
    <row r="154" spans="1:8" ht="12.75" customHeight="1">
      <c r="B154" s="222" t="s">
        <v>4442</v>
      </c>
      <c r="C154" s="222"/>
      <c r="D154" s="195" t="s">
        <v>302</v>
      </c>
      <c r="E154" s="195">
        <v>1</v>
      </c>
      <c r="G154" s="401">
        <f t="shared" si="1"/>
        <v>0</v>
      </c>
    </row>
    <row r="155" spans="1:8" ht="12.75" customHeight="1">
      <c r="B155" s="222" t="s">
        <v>4443</v>
      </c>
      <c r="C155" s="222"/>
      <c r="D155" s="195" t="s">
        <v>302</v>
      </c>
      <c r="E155" s="195">
        <v>1</v>
      </c>
      <c r="G155" s="401">
        <f t="shared" si="1"/>
        <v>0</v>
      </c>
    </row>
    <row r="156" spans="1:8" ht="12.75" customHeight="1">
      <c r="B156" s="222" t="s">
        <v>4444</v>
      </c>
      <c r="C156" s="222"/>
      <c r="D156" s="195" t="s">
        <v>302</v>
      </c>
      <c r="E156" s="195">
        <v>1</v>
      </c>
      <c r="G156" s="401">
        <f t="shared" si="1"/>
        <v>0</v>
      </c>
    </row>
    <row r="157" spans="1:8" ht="12.75" customHeight="1">
      <c r="B157" s="222"/>
      <c r="C157" s="222"/>
    </row>
    <row r="158" spans="1:8">
      <c r="A158" s="196" t="s">
        <v>371</v>
      </c>
      <c r="B158" s="193" t="s">
        <v>2127</v>
      </c>
      <c r="C158" s="193"/>
    </row>
    <row r="159" spans="1:8" ht="15" customHeight="1">
      <c r="B159" s="197" t="s">
        <v>1683</v>
      </c>
    </row>
    <row r="160" spans="1:8" ht="63.75">
      <c r="B160" s="197" t="s">
        <v>4268</v>
      </c>
    </row>
    <row r="161" spans="1:8" ht="25.5">
      <c r="B161" s="197" t="s">
        <v>4445</v>
      </c>
    </row>
    <row r="162" spans="1:8" ht="25.5" customHeight="1">
      <c r="B162" s="197" t="s">
        <v>1211</v>
      </c>
      <c r="H162" s="213">
        <v>75</v>
      </c>
    </row>
    <row r="163" spans="1:8" ht="25.5">
      <c r="B163" s="197" t="s">
        <v>484</v>
      </c>
    </row>
    <row r="164" spans="1:8">
      <c r="B164" s="197" t="s">
        <v>1210</v>
      </c>
      <c r="H164" s="213">
        <v>75</v>
      </c>
    </row>
    <row r="165" spans="1:8">
      <c r="B165" s="197" t="s">
        <v>4224</v>
      </c>
    </row>
    <row r="166" spans="1:8">
      <c r="B166" s="197" t="s">
        <v>2128</v>
      </c>
      <c r="H166" s="213">
        <v>75</v>
      </c>
    </row>
    <row r="167" spans="1:8">
      <c r="B167" s="276" t="s">
        <v>4446</v>
      </c>
      <c r="C167" s="276"/>
      <c r="D167" s="195" t="s">
        <v>302</v>
      </c>
      <c r="E167" s="195">
        <v>1</v>
      </c>
      <c r="G167" s="401">
        <f>+E167*F167</f>
        <v>0</v>
      </c>
    </row>
    <row r="168" spans="1:8" ht="13.5" customHeight="1">
      <c r="A168" s="252"/>
      <c r="B168" s="220"/>
      <c r="C168" s="220"/>
      <c r="D168" s="204"/>
      <c r="E168" s="204"/>
      <c r="F168" s="204"/>
      <c r="G168" s="403"/>
    </row>
    <row r="169" spans="1:8" ht="27" customHeight="1">
      <c r="A169" s="218" t="s">
        <v>374</v>
      </c>
      <c r="B169" s="219" t="s">
        <v>4214</v>
      </c>
      <c r="C169" s="219"/>
      <c r="D169" s="204"/>
      <c r="E169" s="204"/>
      <c r="F169" s="204"/>
      <c r="G169" s="403"/>
    </row>
    <row r="170" spans="1:8" ht="76.5">
      <c r="A170" s="252"/>
      <c r="B170" s="220" t="s">
        <v>4526</v>
      </c>
      <c r="C170" s="220"/>
      <c r="D170" s="204"/>
      <c r="E170" s="204"/>
      <c r="F170" s="204"/>
      <c r="G170" s="403"/>
    </row>
    <row r="171" spans="1:8" ht="13.5" customHeight="1">
      <c r="A171" s="252"/>
      <c r="B171" s="220" t="s">
        <v>4213</v>
      </c>
      <c r="C171" s="220"/>
      <c r="D171" s="204" t="s">
        <v>299</v>
      </c>
      <c r="E171" s="204">
        <v>78</v>
      </c>
      <c r="F171" s="204"/>
      <c r="G171" s="403">
        <f>SUM(E171*F171)</f>
        <v>0</v>
      </c>
    </row>
    <row r="172" spans="1:8" ht="13.5" customHeight="1">
      <c r="A172" s="205"/>
      <c r="B172" s="224"/>
      <c r="C172" s="224"/>
      <c r="D172" s="208"/>
      <c r="E172" s="208"/>
      <c r="F172" s="208"/>
      <c r="G172" s="404"/>
      <c r="H172" s="204"/>
    </row>
    <row r="173" spans="1:8" ht="15" customHeight="1">
      <c r="B173" s="225" t="s">
        <v>4414</v>
      </c>
      <c r="C173" s="225"/>
      <c r="D173" s="232"/>
      <c r="E173" s="232"/>
      <c r="G173" s="401">
        <f>SUM(G27:G171)</f>
        <v>0</v>
      </c>
    </row>
    <row r="175" spans="1:8">
      <c r="A175" s="196"/>
      <c r="B175" s="226" t="s">
        <v>4411</v>
      </c>
      <c r="C175" s="226"/>
      <c r="D175" s="669"/>
      <c r="E175" s="669"/>
      <c r="F175" s="242"/>
      <c r="G175" s="406"/>
    </row>
    <row r="176" spans="1:8">
      <c r="A176" s="196"/>
      <c r="B176" s="226"/>
      <c r="C176" s="226"/>
      <c r="D176" s="669"/>
      <c r="E176" s="669"/>
      <c r="F176" s="242"/>
      <c r="G176" s="406"/>
    </row>
    <row r="177" spans="1:9" ht="40.5" customHeight="1">
      <c r="B177" s="217" t="s">
        <v>4347</v>
      </c>
      <c r="C177" s="217"/>
      <c r="D177" s="669"/>
      <c r="E177" s="669"/>
      <c r="F177" s="242"/>
      <c r="G177" s="406"/>
      <c r="H177" s="213">
        <v>120</v>
      </c>
    </row>
    <row r="178" spans="1:9" ht="25.5">
      <c r="B178" s="217" t="s">
        <v>4348</v>
      </c>
      <c r="C178" s="217"/>
      <c r="D178" s="669"/>
      <c r="E178" s="669"/>
      <c r="F178" s="242"/>
      <c r="G178" s="406"/>
      <c r="H178" s="213">
        <v>150</v>
      </c>
    </row>
    <row r="179" spans="1:9" ht="51" customHeight="1">
      <c r="B179" s="197" t="s">
        <v>4349</v>
      </c>
      <c r="D179" s="669"/>
      <c r="E179" s="669"/>
      <c r="F179" s="242"/>
      <c r="G179" s="406"/>
      <c r="H179" s="213">
        <v>100</v>
      </c>
    </row>
    <row r="180" spans="1:9" ht="25.5">
      <c r="B180" s="217" t="s">
        <v>4350</v>
      </c>
      <c r="C180" s="217"/>
      <c r="D180" s="669"/>
      <c r="E180" s="669"/>
      <c r="F180" s="242"/>
      <c r="G180" s="406"/>
      <c r="H180" s="213">
        <v>120</v>
      </c>
    </row>
    <row r="181" spans="1:9" ht="38.25">
      <c r="B181" s="217" t="s">
        <v>1526</v>
      </c>
      <c r="C181" s="217"/>
      <c r="D181" s="669"/>
      <c r="E181" s="669"/>
      <c r="F181" s="242"/>
      <c r="G181" s="406"/>
      <c r="H181" s="213">
        <v>160</v>
      </c>
    </row>
    <row r="182" spans="1:9" ht="76.5">
      <c r="B182" s="217" t="s">
        <v>4351</v>
      </c>
      <c r="C182" s="217"/>
      <c r="D182" s="669"/>
      <c r="E182" s="669"/>
      <c r="F182" s="242"/>
      <c r="G182" s="406"/>
      <c r="H182" s="213">
        <v>130</v>
      </c>
    </row>
    <row r="183" spans="1:9" ht="89.25">
      <c r="B183" s="217" t="s">
        <v>384</v>
      </c>
      <c r="C183" s="217"/>
      <c r="D183" s="669"/>
      <c r="E183" s="669"/>
      <c r="F183" s="242"/>
      <c r="G183" s="406"/>
      <c r="H183" s="213">
        <v>150</v>
      </c>
    </row>
    <row r="184" spans="1:9" ht="38.25">
      <c r="B184" s="217" t="s">
        <v>4352</v>
      </c>
      <c r="C184" s="217"/>
      <c r="D184" s="669"/>
      <c r="E184" s="669"/>
      <c r="F184" s="242"/>
      <c r="G184" s="406"/>
      <c r="H184" s="213">
        <v>80</v>
      </c>
    </row>
    <row r="185" spans="1:9" ht="25.5">
      <c r="B185" s="217" t="s">
        <v>1668</v>
      </c>
      <c r="C185" s="217"/>
      <c r="D185" s="669"/>
      <c r="E185" s="669"/>
      <c r="F185" s="242"/>
      <c r="G185" s="406"/>
      <c r="H185" s="213">
        <v>80</v>
      </c>
    </row>
    <row r="186" spans="1:9" ht="25.5">
      <c r="B186" s="217" t="s">
        <v>1669</v>
      </c>
      <c r="C186" s="217"/>
      <c r="D186" s="669"/>
      <c r="E186" s="669"/>
      <c r="F186" s="242"/>
      <c r="G186" s="406"/>
      <c r="H186" s="213">
        <v>150</v>
      </c>
    </row>
    <row r="187" spans="1:9" ht="25.5">
      <c r="B187" s="217" t="s">
        <v>4353</v>
      </c>
      <c r="C187" s="217"/>
      <c r="D187" s="669"/>
      <c r="E187" s="669"/>
      <c r="F187" s="242"/>
      <c r="G187" s="406"/>
      <c r="H187" s="213">
        <v>100</v>
      </c>
    </row>
    <row r="188" spans="1:9" s="202" customFormat="1" ht="38.25" customHeight="1">
      <c r="A188" s="1287"/>
      <c r="B188" s="197" t="s">
        <v>4354</v>
      </c>
      <c r="C188" s="197"/>
      <c r="D188" s="669"/>
      <c r="E188" s="669"/>
      <c r="F188" s="242"/>
      <c r="G188" s="406"/>
      <c r="H188" s="213">
        <v>120</v>
      </c>
      <c r="I188" s="214"/>
    </row>
    <row r="189" spans="1:9">
      <c r="B189" s="217"/>
      <c r="C189" s="217"/>
      <c r="D189" s="669"/>
      <c r="E189" s="669"/>
      <c r="F189" s="242"/>
      <c r="G189" s="406"/>
    </row>
    <row r="190" spans="1:9" ht="25.5">
      <c r="A190" s="196" t="s">
        <v>287</v>
      </c>
      <c r="B190" s="193" t="s">
        <v>4807</v>
      </c>
      <c r="C190" s="193"/>
      <c r="D190" s="669"/>
      <c r="E190" s="669"/>
      <c r="F190" s="242"/>
      <c r="G190" s="406"/>
    </row>
    <row r="191" spans="1:9" ht="89.25">
      <c r="A191" s="196"/>
      <c r="B191" s="197" t="s">
        <v>4355</v>
      </c>
    </row>
    <row r="192" spans="1:9">
      <c r="B192" s="197" t="s">
        <v>4237</v>
      </c>
      <c r="D192" s="195" t="s">
        <v>1851</v>
      </c>
      <c r="E192" s="195">
        <v>80</v>
      </c>
      <c r="G192" s="401">
        <f t="shared" ref="G192:G206" si="2">E192*F192</f>
        <v>0</v>
      </c>
    </row>
    <row r="193" spans="1:8">
      <c r="B193" s="197" t="s">
        <v>4238</v>
      </c>
      <c r="D193" s="195" t="s">
        <v>1851</v>
      </c>
      <c r="E193" s="195">
        <v>20</v>
      </c>
      <c r="G193" s="401">
        <f t="shared" si="2"/>
        <v>0</v>
      </c>
    </row>
    <row r="194" spans="1:8">
      <c r="B194" s="197" t="s">
        <v>4239</v>
      </c>
      <c r="D194" s="195" t="s">
        <v>1851</v>
      </c>
      <c r="E194" s="195">
        <v>160</v>
      </c>
      <c r="G194" s="401">
        <f t="shared" si="2"/>
        <v>0</v>
      </c>
      <c r="H194" s="213">
        <v>30</v>
      </c>
    </row>
    <row r="195" spans="1:8">
      <c r="B195" s="210" t="s">
        <v>4282</v>
      </c>
      <c r="C195" s="210"/>
      <c r="D195" s="195" t="s">
        <v>1851</v>
      </c>
      <c r="E195" s="195">
        <v>6</v>
      </c>
      <c r="G195" s="401">
        <f t="shared" si="2"/>
        <v>0</v>
      </c>
    </row>
    <row r="197" spans="1:8" ht="25.5">
      <c r="A197" s="196" t="s">
        <v>290</v>
      </c>
      <c r="B197" s="193" t="s">
        <v>4808</v>
      </c>
      <c r="C197" s="193"/>
      <c r="D197" s="195" t="s">
        <v>1851</v>
      </c>
      <c r="E197" s="195">
        <v>60</v>
      </c>
      <c r="G197" s="401">
        <f>E197*F197</f>
        <v>0</v>
      </c>
      <c r="H197" s="213">
        <v>30</v>
      </c>
    </row>
    <row r="198" spans="1:8" ht="76.5">
      <c r="B198" s="197" t="s">
        <v>4356</v>
      </c>
      <c r="D198" s="195" t="s">
        <v>1851</v>
      </c>
      <c r="E198" s="195">
        <v>60</v>
      </c>
      <c r="G198" s="401">
        <f t="shared" si="2"/>
        <v>0</v>
      </c>
      <c r="H198" s="213">
        <v>30</v>
      </c>
    </row>
    <row r="199" spans="1:8" ht="13.5" customHeight="1">
      <c r="B199" s="222"/>
      <c r="C199" s="222"/>
    </row>
    <row r="200" spans="1:8" ht="38.25">
      <c r="A200" s="196" t="s">
        <v>300</v>
      </c>
      <c r="B200" s="193" t="s">
        <v>4357</v>
      </c>
      <c r="C200" s="193"/>
      <c r="D200" s="195" t="s">
        <v>1851</v>
      </c>
      <c r="E200" s="195">
        <v>80</v>
      </c>
      <c r="G200" s="401">
        <f>E200*F200</f>
        <v>0</v>
      </c>
    </row>
    <row r="201" spans="1:8" ht="51">
      <c r="B201" s="197" t="s">
        <v>4358</v>
      </c>
      <c r="D201" s="195" t="s">
        <v>1851</v>
      </c>
      <c r="E201" s="195">
        <v>80</v>
      </c>
      <c r="G201" s="401">
        <f t="shared" si="2"/>
        <v>0</v>
      </c>
    </row>
    <row r="202" spans="1:8" ht="15" customHeight="1">
      <c r="B202" s="193"/>
      <c r="C202" s="193"/>
    </row>
    <row r="203" spans="1:8">
      <c r="A203" s="196" t="s">
        <v>301</v>
      </c>
      <c r="B203" s="193" t="s">
        <v>4359</v>
      </c>
      <c r="C203" s="193"/>
    </row>
    <row r="204" spans="1:8" ht="140.25" customHeight="1">
      <c r="B204" s="197" t="s">
        <v>4360</v>
      </c>
    </row>
    <row r="205" spans="1:8">
      <c r="B205" s="197" t="s">
        <v>4240</v>
      </c>
      <c r="D205" s="195" t="s">
        <v>1851</v>
      </c>
      <c r="E205" s="195">
        <v>10</v>
      </c>
      <c r="G205" s="401">
        <f t="shared" si="2"/>
        <v>0</v>
      </c>
    </row>
    <row r="206" spans="1:8" ht="12.75" customHeight="1">
      <c r="B206" s="197" t="s">
        <v>4241</v>
      </c>
      <c r="D206" s="195" t="s">
        <v>1851</v>
      </c>
      <c r="E206" s="195">
        <v>10</v>
      </c>
      <c r="G206" s="401">
        <f t="shared" si="2"/>
        <v>0</v>
      </c>
    </row>
    <row r="207" spans="1:8" ht="12.75" customHeight="1">
      <c r="H207" s="213">
        <v>20</v>
      </c>
    </row>
    <row r="208" spans="1:8">
      <c r="A208" s="196" t="s">
        <v>305</v>
      </c>
      <c r="B208" s="259" t="s">
        <v>3979</v>
      </c>
      <c r="C208" s="259"/>
    </row>
    <row r="209" spans="1:8" ht="63.75">
      <c r="B209" s="220" t="s">
        <v>4361</v>
      </c>
      <c r="C209" s="220"/>
    </row>
    <row r="210" spans="1:8" ht="40.5" customHeight="1">
      <c r="B210" s="227" t="s">
        <v>4362</v>
      </c>
      <c r="C210" s="227"/>
      <c r="D210" s="195" t="s">
        <v>1851</v>
      </c>
      <c r="E210" s="195">
        <v>5</v>
      </c>
      <c r="G210" s="401">
        <f>E210*F210</f>
        <v>0</v>
      </c>
      <c r="H210" s="213">
        <v>56</v>
      </c>
    </row>
    <row r="211" spans="1:8" ht="12.75" customHeight="1">
      <c r="B211" s="222"/>
      <c r="C211" s="222"/>
    </row>
    <row r="212" spans="1:8">
      <c r="A212" s="228" t="s">
        <v>1501</v>
      </c>
      <c r="B212" s="259" t="s">
        <v>1687</v>
      </c>
      <c r="C212" s="259"/>
    </row>
    <row r="213" spans="1:8" ht="51">
      <c r="A213" s="229"/>
      <c r="B213" s="276" t="s">
        <v>4363</v>
      </c>
      <c r="C213" s="276"/>
    </row>
    <row r="214" spans="1:8" ht="29.25" customHeight="1">
      <c r="B214" s="197" t="s">
        <v>468</v>
      </c>
      <c r="D214" s="195" t="s">
        <v>1851</v>
      </c>
      <c r="E214" s="195">
        <v>55</v>
      </c>
      <c r="G214" s="401">
        <f>+E214*F214</f>
        <v>0</v>
      </c>
    </row>
    <row r="215" spans="1:8">
      <c r="F215" s="208"/>
    </row>
    <row r="216" spans="1:8" ht="15" customHeight="1">
      <c r="B216" s="230" t="s">
        <v>4412</v>
      </c>
      <c r="C216" s="230"/>
      <c r="D216" s="231"/>
      <c r="E216" s="231"/>
      <c r="G216" s="1327">
        <f>SUM(G180:G214)</f>
        <v>0</v>
      </c>
      <c r="H216" s="1327"/>
    </row>
    <row r="217" spans="1:8" ht="15" customHeight="1">
      <c r="B217" s="219"/>
      <c r="C217" s="219"/>
      <c r="D217" s="232"/>
      <c r="E217" s="232"/>
      <c r="G217" s="405"/>
      <c r="H217" s="233"/>
    </row>
    <row r="218" spans="1:8">
      <c r="A218" s="196"/>
      <c r="B218" s="226" t="s">
        <v>4415</v>
      </c>
      <c r="C218" s="226"/>
      <c r="D218" s="669"/>
      <c r="E218" s="669"/>
      <c r="F218" s="242"/>
      <c r="G218" s="406"/>
    </row>
    <row r="219" spans="1:8">
      <c r="E219" s="204"/>
    </row>
    <row r="220" spans="1:8" ht="25.5">
      <c r="B220" s="276" t="s">
        <v>2143</v>
      </c>
      <c r="C220" s="276"/>
      <c r="D220" s="670"/>
      <c r="E220" s="670"/>
      <c r="F220" s="278"/>
      <c r="G220" s="412"/>
    </row>
    <row r="221" spans="1:8" ht="63.75" customHeight="1">
      <c r="B221" s="276" t="s">
        <v>2144</v>
      </c>
      <c r="C221" s="276"/>
      <c r="D221" s="670"/>
      <c r="E221" s="670"/>
      <c r="F221" s="278"/>
      <c r="G221" s="412"/>
      <c r="H221" s="204"/>
    </row>
    <row r="222" spans="1:8" ht="25.5">
      <c r="B222" s="276" t="s">
        <v>2145</v>
      </c>
      <c r="C222" s="276"/>
      <c r="D222" s="670"/>
      <c r="E222" s="670"/>
      <c r="F222" s="278"/>
      <c r="G222" s="412"/>
      <c r="H222" s="208"/>
    </row>
    <row r="223" spans="1:8" ht="76.5">
      <c r="B223" s="276" t="s">
        <v>4364</v>
      </c>
      <c r="C223" s="276"/>
      <c r="D223" s="670"/>
      <c r="E223" s="670"/>
      <c r="F223" s="278"/>
      <c r="G223" s="412"/>
      <c r="H223" s="235"/>
    </row>
    <row r="224" spans="1:8" ht="51">
      <c r="B224" s="276" t="s">
        <v>2146</v>
      </c>
      <c r="C224" s="276"/>
      <c r="D224" s="670"/>
      <c r="E224" s="670"/>
      <c r="F224" s="278"/>
      <c r="G224" s="412"/>
      <c r="H224" s="204"/>
    </row>
    <row r="225" spans="2:7" ht="38.25">
      <c r="B225" s="276" t="s">
        <v>2147</v>
      </c>
      <c r="C225" s="276"/>
      <c r="D225" s="670"/>
      <c r="E225" s="670"/>
      <c r="F225" s="278"/>
      <c r="G225" s="412"/>
    </row>
    <row r="226" spans="2:7">
      <c r="B226" s="276" t="s">
        <v>2148</v>
      </c>
      <c r="C226" s="276"/>
      <c r="D226" s="670"/>
      <c r="E226" s="670"/>
      <c r="F226" s="278"/>
      <c r="G226" s="412"/>
    </row>
    <row r="227" spans="2:7" ht="38.25">
      <c r="B227" s="276" t="s">
        <v>2149</v>
      </c>
      <c r="C227" s="276"/>
      <c r="D227" s="670"/>
      <c r="E227" s="670"/>
      <c r="F227" s="278"/>
      <c r="G227" s="412"/>
    </row>
    <row r="228" spans="2:7" ht="38.25">
      <c r="B228" s="276" t="s">
        <v>2150</v>
      </c>
      <c r="C228" s="276"/>
      <c r="D228" s="670"/>
      <c r="E228" s="670"/>
      <c r="F228" s="278"/>
      <c r="G228" s="412"/>
    </row>
    <row r="229" spans="2:7" ht="51">
      <c r="B229" s="276" t="s">
        <v>2151</v>
      </c>
      <c r="C229" s="276"/>
      <c r="D229" s="670"/>
      <c r="E229" s="670"/>
      <c r="F229" s="278"/>
      <c r="G229" s="412"/>
    </row>
    <row r="230" spans="2:7" ht="38.25">
      <c r="B230" s="276" t="s">
        <v>2152</v>
      </c>
      <c r="C230" s="276"/>
      <c r="D230" s="670"/>
      <c r="E230" s="670"/>
      <c r="F230" s="278"/>
      <c r="G230" s="412"/>
    </row>
    <row r="231" spans="2:7" ht="25.5">
      <c r="B231" s="276" t="s">
        <v>2153</v>
      </c>
      <c r="C231" s="276"/>
      <c r="D231" s="670"/>
      <c r="E231" s="670"/>
      <c r="F231" s="278"/>
      <c r="G231" s="412"/>
    </row>
    <row r="232" spans="2:7" ht="38.25">
      <c r="B232" s="276" t="s">
        <v>2154</v>
      </c>
      <c r="C232" s="276"/>
      <c r="D232" s="670"/>
      <c r="E232" s="670"/>
      <c r="F232" s="278"/>
      <c r="G232" s="412"/>
    </row>
    <row r="233" spans="2:7" ht="102">
      <c r="B233" s="276" t="s">
        <v>2155</v>
      </c>
      <c r="C233" s="276"/>
      <c r="D233" s="670"/>
      <c r="E233" s="670"/>
      <c r="F233" s="278"/>
      <c r="G233" s="412"/>
    </row>
    <row r="234" spans="2:7" ht="89.25" customHeight="1">
      <c r="B234" s="276" t="s">
        <v>2156</v>
      </c>
      <c r="C234" s="276"/>
      <c r="D234" s="670"/>
      <c r="E234" s="670"/>
      <c r="F234" s="278"/>
      <c r="G234" s="412"/>
    </row>
    <row r="235" spans="2:7" ht="25.5">
      <c r="B235" s="276" t="s">
        <v>4365</v>
      </c>
      <c r="C235" s="276"/>
      <c r="D235" s="670"/>
      <c r="E235" s="670"/>
      <c r="F235" s="278"/>
      <c r="G235" s="412"/>
    </row>
    <row r="236" spans="2:7" ht="89.25" customHeight="1">
      <c r="B236" s="276" t="s">
        <v>4366</v>
      </c>
      <c r="C236" s="276"/>
      <c r="D236" s="670"/>
      <c r="E236" s="670"/>
      <c r="F236" s="278"/>
      <c r="G236" s="412"/>
    </row>
    <row r="237" spans="2:7" ht="38.25">
      <c r="B237" s="276" t="s">
        <v>2157</v>
      </c>
      <c r="C237" s="276"/>
      <c r="D237" s="670"/>
      <c r="E237" s="670"/>
      <c r="F237" s="278"/>
      <c r="G237" s="412"/>
    </row>
    <row r="238" spans="2:7" ht="76.5">
      <c r="B238" s="276" t="s">
        <v>2158</v>
      </c>
      <c r="C238" s="276"/>
      <c r="D238" s="670"/>
      <c r="E238" s="670"/>
      <c r="F238" s="278"/>
      <c r="G238" s="412"/>
    </row>
    <row r="239" spans="2:7" ht="63.75">
      <c r="B239" s="276" t="s">
        <v>2159</v>
      </c>
      <c r="C239" s="276"/>
      <c r="D239" s="670"/>
      <c r="E239" s="670"/>
      <c r="F239" s="278"/>
      <c r="G239" s="412"/>
    </row>
    <row r="240" spans="2:7" ht="51">
      <c r="B240" s="276" t="s">
        <v>2160</v>
      </c>
      <c r="C240" s="276"/>
      <c r="D240" s="670"/>
      <c r="E240" s="670"/>
      <c r="F240" s="278"/>
      <c r="G240" s="412"/>
    </row>
    <row r="241" spans="2:7" ht="51">
      <c r="B241" s="276" t="s">
        <v>2161</v>
      </c>
      <c r="C241" s="276"/>
      <c r="D241" s="670"/>
      <c r="E241" s="670"/>
      <c r="F241" s="278"/>
      <c r="G241" s="412"/>
    </row>
    <row r="242" spans="2:7" ht="38.25">
      <c r="B242" s="276" t="s">
        <v>2162</v>
      </c>
      <c r="C242" s="276"/>
      <c r="D242" s="670"/>
      <c r="E242" s="670"/>
      <c r="F242" s="278"/>
      <c r="G242" s="412"/>
    </row>
    <row r="243" spans="2:7" ht="51">
      <c r="B243" s="276" t="s">
        <v>2163</v>
      </c>
      <c r="C243" s="276"/>
      <c r="D243" s="670"/>
      <c r="E243" s="670"/>
      <c r="F243" s="278"/>
      <c r="G243" s="412"/>
    </row>
    <row r="244" spans="2:7" ht="25.5">
      <c r="B244" s="276" t="s">
        <v>2164</v>
      </c>
      <c r="C244" s="276"/>
      <c r="D244" s="670"/>
      <c r="E244" s="670"/>
      <c r="F244" s="278"/>
      <c r="G244" s="412"/>
    </row>
    <row r="245" spans="2:7" ht="38.25" customHeight="1">
      <c r="B245" s="276" t="s">
        <v>2165</v>
      </c>
      <c r="C245" s="276"/>
      <c r="D245" s="670"/>
      <c r="E245" s="670"/>
      <c r="F245" s="278"/>
      <c r="G245" s="412"/>
    </row>
    <row r="246" spans="2:7" ht="76.5">
      <c r="B246" s="276" t="s">
        <v>2166</v>
      </c>
      <c r="C246" s="276"/>
      <c r="D246" s="670"/>
      <c r="E246" s="670"/>
      <c r="F246" s="278"/>
      <c r="G246" s="412"/>
    </row>
    <row r="247" spans="2:7" ht="102" customHeight="1">
      <c r="B247" s="276" t="s">
        <v>2167</v>
      </c>
      <c r="C247" s="276"/>
      <c r="D247" s="670"/>
      <c r="E247" s="670"/>
      <c r="F247" s="278"/>
      <c r="G247" s="412"/>
    </row>
    <row r="248" spans="2:7" ht="51">
      <c r="B248" s="276" t="s">
        <v>2168</v>
      </c>
      <c r="C248" s="276"/>
      <c r="D248" s="670"/>
      <c r="E248" s="670"/>
      <c r="F248" s="278"/>
      <c r="G248" s="412"/>
    </row>
    <row r="249" spans="2:7" ht="38.25">
      <c r="B249" s="276" t="s">
        <v>2169</v>
      </c>
      <c r="C249" s="276"/>
      <c r="D249" s="670"/>
      <c r="E249" s="670"/>
      <c r="F249" s="278"/>
      <c r="G249" s="412"/>
    </row>
    <row r="250" spans="2:7" ht="76.5">
      <c r="B250" s="276" t="s">
        <v>4367</v>
      </c>
      <c r="C250" s="276"/>
      <c r="D250" s="670"/>
      <c r="E250" s="670"/>
      <c r="F250" s="278"/>
      <c r="G250" s="412"/>
    </row>
    <row r="251" spans="2:7" ht="38.25">
      <c r="B251" s="276" t="s">
        <v>4368</v>
      </c>
      <c r="C251" s="276"/>
      <c r="D251" s="670"/>
      <c r="E251" s="670"/>
      <c r="F251" s="278"/>
      <c r="G251" s="412"/>
    </row>
    <row r="252" spans="2:7" ht="25.5">
      <c r="B252" s="276" t="s">
        <v>2170</v>
      </c>
      <c r="C252" s="276"/>
      <c r="D252" s="670"/>
      <c r="E252" s="670"/>
      <c r="F252" s="278"/>
      <c r="G252" s="412"/>
    </row>
    <row r="253" spans="2:7" ht="38.25">
      <c r="B253" s="276" t="s">
        <v>2171</v>
      </c>
      <c r="C253" s="276"/>
      <c r="D253" s="670"/>
      <c r="E253" s="670"/>
      <c r="F253" s="278"/>
      <c r="G253" s="412"/>
    </row>
    <row r="254" spans="2:7" ht="51">
      <c r="B254" s="276" t="s">
        <v>2172</v>
      </c>
      <c r="C254" s="276"/>
      <c r="D254" s="670"/>
      <c r="E254" s="670"/>
      <c r="F254" s="278"/>
      <c r="G254" s="412"/>
    </row>
    <row r="255" spans="2:7" ht="38.25">
      <c r="B255" s="276" t="s">
        <v>2173</v>
      </c>
      <c r="C255" s="276"/>
      <c r="D255" s="670"/>
      <c r="E255" s="670"/>
      <c r="F255" s="278"/>
      <c r="G255" s="412"/>
    </row>
    <row r="256" spans="2:7" ht="76.5">
      <c r="B256" s="276" t="s">
        <v>2174</v>
      </c>
      <c r="C256" s="276"/>
      <c r="D256" s="670"/>
      <c r="E256" s="670"/>
      <c r="F256" s="278"/>
      <c r="G256" s="412"/>
    </row>
    <row r="257" spans="2:7" ht="38.25">
      <c r="B257" s="276" t="s">
        <v>2175</v>
      </c>
      <c r="C257" s="276"/>
      <c r="D257" s="670"/>
      <c r="E257" s="670"/>
      <c r="F257" s="278"/>
      <c r="G257" s="412"/>
    </row>
    <row r="258" spans="2:7" ht="25.5" customHeight="1">
      <c r="B258" s="276" t="s">
        <v>2176</v>
      </c>
      <c r="C258" s="276"/>
      <c r="D258" s="670"/>
      <c r="E258" s="670"/>
      <c r="F258" s="278"/>
      <c r="G258" s="412"/>
    </row>
    <row r="259" spans="2:7" ht="25.5">
      <c r="B259" s="276" t="s">
        <v>2177</v>
      </c>
      <c r="C259" s="276"/>
      <c r="D259" s="670"/>
      <c r="E259" s="670"/>
      <c r="F259" s="278"/>
      <c r="G259" s="412"/>
    </row>
    <row r="260" spans="2:7" ht="89.25" customHeight="1">
      <c r="B260" s="256" t="s">
        <v>4369</v>
      </c>
      <c r="C260" s="256"/>
      <c r="D260" s="1288"/>
      <c r="E260" s="1288"/>
      <c r="F260" s="253"/>
      <c r="G260" s="408"/>
    </row>
    <row r="261" spans="2:7" ht="38.25">
      <c r="B261" s="276" t="s">
        <v>2178</v>
      </c>
      <c r="C261" s="276"/>
      <c r="D261" s="670"/>
      <c r="E261" s="670"/>
      <c r="F261" s="278"/>
      <c r="G261" s="412"/>
    </row>
    <row r="262" spans="2:7" ht="38.25">
      <c r="B262" s="276" t="s">
        <v>2179</v>
      </c>
      <c r="C262" s="276"/>
      <c r="D262" s="670"/>
      <c r="E262" s="670"/>
      <c r="F262" s="278"/>
      <c r="G262" s="412"/>
    </row>
    <row r="263" spans="2:7">
      <c r="B263" s="276" t="s">
        <v>2180</v>
      </c>
      <c r="C263" s="276"/>
      <c r="D263" s="674"/>
      <c r="E263" s="674"/>
      <c r="F263" s="675"/>
      <c r="G263" s="676"/>
    </row>
    <row r="264" spans="2:7">
      <c r="B264" s="275" t="s">
        <v>2181</v>
      </c>
      <c r="C264" s="275"/>
      <c r="D264" s="670"/>
      <c r="E264" s="670"/>
      <c r="F264" s="278"/>
      <c r="G264" s="412"/>
    </row>
    <row r="265" spans="2:7" ht="25.5">
      <c r="B265" s="276" t="s">
        <v>2182</v>
      </c>
      <c r="C265" s="276"/>
      <c r="D265" s="670"/>
      <c r="E265" s="670"/>
      <c r="F265" s="278"/>
      <c r="G265" s="412"/>
    </row>
    <row r="266" spans="2:7" ht="25.5">
      <c r="B266" s="276" t="s">
        <v>2183</v>
      </c>
      <c r="C266" s="276"/>
      <c r="D266" s="670"/>
      <c r="E266" s="670"/>
      <c r="F266" s="278"/>
      <c r="G266" s="412"/>
    </row>
    <row r="267" spans="2:7">
      <c r="B267" s="276" t="s">
        <v>2184</v>
      </c>
      <c r="C267" s="276"/>
      <c r="D267" s="670"/>
      <c r="E267" s="670"/>
      <c r="F267" s="278"/>
      <c r="G267" s="412"/>
    </row>
    <row r="268" spans="2:7">
      <c r="B268" s="276" t="s">
        <v>2185</v>
      </c>
      <c r="C268" s="276"/>
      <c r="D268" s="670"/>
      <c r="E268" s="670"/>
      <c r="F268" s="278"/>
      <c r="G268" s="412"/>
    </row>
    <row r="269" spans="2:7">
      <c r="B269" s="276" t="s">
        <v>2186</v>
      </c>
      <c r="C269" s="276"/>
      <c r="D269" s="670"/>
      <c r="E269" s="670"/>
      <c r="F269" s="278"/>
      <c r="G269" s="412"/>
    </row>
    <row r="270" spans="2:7">
      <c r="B270" s="276" t="s">
        <v>2187</v>
      </c>
      <c r="C270" s="276"/>
      <c r="D270" s="670"/>
      <c r="E270" s="670"/>
      <c r="F270" s="278"/>
      <c r="G270" s="412"/>
    </row>
    <row r="271" spans="2:7">
      <c r="B271" s="276" t="s">
        <v>2188</v>
      </c>
      <c r="C271" s="276"/>
      <c r="D271" s="670"/>
      <c r="E271" s="670"/>
      <c r="F271" s="278"/>
      <c r="G271" s="412"/>
    </row>
    <row r="272" spans="2:7" ht="25.5">
      <c r="B272" s="276" t="s">
        <v>2189</v>
      </c>
      <c r="C272" s="276"/>
      <c r="D272" s="670"/>
      <c r="E272" s="670"/>
      <c r="F272" s="278"/>
      <c r="G272" s="412"/>
    </row>
    <row r="273" spans="1:7">
      <c r="B273" s="276" t="s">
        <v>2190</v>
      </c>
      <c r="C273" s="276"/>
      <c r="D273" s="670"/>
      <c r="E273" s="670"/>
      <c r="F273" s="278"/>
      <c r="G273" s="412"/>
    </row>
    <row r="274" spans="1:7">
      <c r="B274" s="276" t="s">
        <v>2191</v>
      </c>
      <c r="C274" s="276"/>
      <c r="D274" s="670"/>
      <c r="E274" s="670"/>
      <c r="F274" s="278"/>
      <c r="G274" s="412"/>
    </row>
    <row r="275" spans="1:7" ht="12.75" customHeight="1">
      <c r="B275" s="259" t="s">
        <v>2192</v>
      </c>
      <c r="C275" s="259"/>
      <c r="D275" s="670"/>
      <c r="E275" s="670"/>
      <c r="F275" s="278"/>
      <c r="G275" s="412"/>
    </row>
    <row r="276" spans="1:7" ht="25.5">
      <c r="B276" s="277" t="s">
        <v>4370</v>
      </c>
      <c r="C276" s="277"/>
      <c r="D276" s="670"/>
      <c r="E276" s="670"/>
      <c r="F276" s="278"/>
      <c r="G276" s="412"/>
    </row>
    <row r="277" spans="1:7" ht="38.25">
      <c r="B277" s="277" t="s">
        <v>4371</v>
      </c>
      <c r="C277" s="277"/>
      <c r="D277" s="670"/>
      <c r="E277" s="670"/>
      <c r="F277" s="278"/>
      <c r="G277" s="412"/>
    </row>
    <row r="278" spans="1:7" ht="51">
      <c r="B278" s="277" t="s">
        <v>4372</v>
      </c>
      <c r="C278" s="277"/>
      <c r="D278" s="670"/>
      <c r="E278" s="670"/>
      <c r="F278" s="278"/>
      <c r="G278" s="412"/>
    </row>
    <row r="279" spans="1:7" ht="38.25">
      <c r="B279" s="277" t="s">
        <v>4373</v>
      </c>
      <c r="C279" s="277"/>
      <c r="D279" s="670"/>
      <c r="E279" s="670"/>
      <c r="F279" s="278"/>
      <c r="G279" s="412"/>
    </row>
    <row r="280" spans="1:7" ht="51">
      <c r="B280" s="277" t="s">
        <v>4374</v>
      </c>
      <c r="C280" s="277"/>
      <c r="D280" s="670"/>
      <c r="E280" s="670"/>
      <c r="F280" s="278"/>
      <c r="G280" s="412"/>
    </row>
    <row r="281" spans="1:7" ht="25.5">
      <c r="B281" s="277" t="s">
        <v>4375</v>
      </c>
      <c r="C281" s="277"/>
      <c r="D281" s="670"/>
      <c r="E281" s="670"/>
      <c r="F281" s="278"/>
      <c r="G281" s="412"/>
    </row>
    <row r="282" spans="1:7" ht="12.75" customHeight="1">
      <c r="E282" s="204"/>
    </row>
    <row r="283" spans="1:7" ht="63.75" customHeight="1">
      <c r="A283" s="196" t="s">
        <v>287</v>
      </c>
      <c r="B283" s="197" t="s">
        <v>4809</v>
      </c>
      <c r="D283" s="195" t="s">
        <v>2069</v>
      </c>
      <c r="E283" s="204">
        <v>100</v>
      </c>
      <c r="G283" s="401">
        <f>E283*F283</f>
        <v>0</v>
      </c>
    </row>
    <row r="284" spans="1:7">
      <c r="E284" s="204"/>
    </row>
    <row r="285" spans="1:7" ht="76.5">
      <c r="A285" s="196" t="s">
        <v>290</v>
      </c>
      <c r="B285" s="197" t="s">
        <v>4810</v>
      </c>
      <c r="D285" s="195" t="s">
        <v>1851</v>
      </c>
      <c r="E285" s="204">
        <v>15.5</v>
      </c>
      <c r="G285" s="401">
        <f>E285*F285</f>
        <v>0</v>
      </c>
    </row>
    <row r="286" spans="1:7">
      <c r="D286" s="204"/>
      <c r="E286" s="204"/>
      <c r="F286" s="204"/>
    </row>
    <row r="287" spans="1:7" ht="76.5">
      <c r="A287" s="196" t="s">
        <v>300</v>
      </c>
      <c r="B287" s="197" t="s">
        <v>4811</v>
      </c>
      <c r="D287" s="195" t="s">
        <v>1851</v>
      </c>
      <c r="E287" s="204">
        <v>100</v>
      </c>
      <c r="F287" s="204"/>
      <c r="G287" s="401">
        <f>E287*F287</f>
        <v>0</v>
      </c>
    </row>
    <row r="288" spans="1:7">
      <c r="B288" s="193"/>
      <c r="C288" s="193"/>
      <c r="E288" s="204"/>
      <c r="F288" s="204"/>
    </row>
    <row r="289" spans="1:7" ht="63.75">
      <c r="A289" s="196" t="s">
        <v>301</v>
      </c>
      <c r="B289" s="197" t="s">
        <v>4812</v>
      </c>
      <c r="D289" s="195" t="s">
        <v>1851</v>
      </c>
      <c r="E289" s="204">
        <v>25</v>
      </c>
      <c r="F289" s="204"/>
      <c r="G289" s="401">
        <f>E289*F289</f>
        <v>0</v>
      </c>
    </row>
    <row r="290" spans="1:7">
      <c r="A290" s="196"/>
      <c r="E290" s="204"/>
      <c r="F290" s="204"/>
    </row>
    <row r="291" spans="1:7" ht="76.5">
      <c r="A291" s="196" t="s">
        <v>305</v>
      </c>
      <c r="B291" s="197" t="s">
        <v>4813</v>
      </c>
      <c r="D291" s="195" t="s">
        <v>1851</v>
      </c>
      <c r="E291" s="204">
        <v>85</v>
      </c>
      <c r="F291" s="204"/>
      <c r="G291" s="401">
        <f>E291*F291</f>
        <v>0</v>
      </c>
    </row>
    <row r="292" spans="1:7">
      <c r="A292" s="196"/>
      <c r="E292" s="204"/>
      <c r="F292" s="204"/>
    </row>
    <row r="293" spans="1:7" ht="76.5">
      <c r="A293" s="196" t="s">
        <v>1501</v>
      </c>
      <c r="B293" s="197" t="s">
        <v>4814</v>
      </c>
      <c r="D293" s="195" t="s">
        <v>1851</v>
      </c>
      <c r="E293" s="204">
        <v>167</v>
      </c>
      <c r="F293" s="204"/>
      <c r="G293" s="401">
        <f>E293*F293</f>
        <v>0</v>
      </c>
    </row>
    <row r="294" spans="1:7" ht="76.5">
      <c r="A294" s="196" t="s">
        <v>1502</v>
      </c>
      <c r="B294" s="197" t="s">
        <v>4815</v>
      </c>
      <c r="D294" s="195" t="s">
        <v>1851</v>
      </c>
      <c r="E294" s="204">
        <v>33.700000000000003</v>
      </c>
      <c r="G294" s="401">
        <f>E294*F294</f>
        <v>0</v>
      </c>
    </row>
    <row r="295" spans="1:7">
      <c r="E295" s="204"/>
    </row>
    <row r="296" spans="1:7" ht="63.75">
      <c r="A296" s="196" t="s">
        <v>1506</v>
      </c>
      <c r="B296" s="193" t="s">
        <v>4816</v>
      </c>
      <c r="C296" s="193"/>
      <c r="E296" s="204"/>
      <c r="F296" s="204"/>
    </row>
    <row r="297" spans="1:7" ht="25.5">
      <c r="B297" s="222" t="s">
        <v>2193</v>
      </c>
      <c r="C297" s="222"/>
      <c r="D297" s="195" t="s">
        <v>1851</v>
      </c>
      <c r="E297" s="204">
        <v>1.5</v>
      </c>
      <c r="F297" s="204"/>
      <c r="G297" s="401">
        <f>E297*F297</f>
        <v>0</v>
      </c>
    </row>
    <row r="298" spans="1:7">
      <c r="B298" s="222" t="s">
        <v>4376</v>
      </c>
      <c r="C298" s="222"/>
      <c r="D298" s="195" t="s">
        <v>1851</v>
      </c>
      <c r="E298" s="204">
        <v>3</v>
      </c>
      <c r="F298" s="204"/>
      <c r="G298" s="401">
        <f>E298*F298</f>
        <v>0</v>
      </c>
    </row>
    <row r="299" spans="1:7">
      <c r="B299" s="222"/>
      <c r="C299" s="222"/>
      <c r="E299" s="204"/>
      <c r="F299" s="204"/>
    </row>
    <row r="300" spans="1:7" ht="12.75" customHeight="1">
      <c r="A300" s="196" t="s">
        <v>979</v>
      </c>
      <c r="B300" s="193" t="s">
        <v>2067</v>
      </c>
      <c r="C300" s="193"/>
      <c r="E300" s="204"/>
      <c r="F300" s="204"/>
    </row>
    <row r="301" spans="1:7">
      <c r="B301" s="197" t="s">
        <v>4242</v>
      </c>
      <c r="E301" s="204"/>
      <c r="F301" s="204"/>
    </row>
    <row r="302" spans="1:7" ht="102">
      <c r="B302" s="197" t="s">
        <v>4377</v>
      </c>
      <c r="D302" s="195" t="s">
        <v>1851</v>
      </c>
      <c r="E302" s="204">
        <v>162</v>
      </c>
      <c r="F302" s="204"/>
      <c r="G302" s="401">
        <f>E302*F302</f>
        <v>0</v>
      </c>
    </row>
    <row r="303" spans="1:7" ht="12.75" customHeight="1">
      <c r="E303" s="204"/>
      <c r="F303" s="204"/>
    </row>
    <row r="304" spans="1:7" ht="102">
      <c r="A304" s="196" t="s">
        <v>680</v>
      </c>
      <c r="B304" s="193" t="s">
        <v>4817</v>
      </c>
      <c r="C304" s="193"/>
      <c r="D304" s="195" t="s">
        <v>1851</v>
      </c>
      <c r="E304" s="204">
        <v>35</v>
      </c>
      <c r="F304" s="204"/>
      <c r="G304" s="401">
        <f>E304*F304</f>
        <v>0</v>
      </c>
    </row>
    <row r="305" spans="1:7" ht="12.75" customHeight="1">
      <c r="B305" s="193"/>
      <c r="C305" s="193"/>
      <c r="E305" s="204"/>
      <c r="F305" s="204"/>
    </row>
    <row r="306" spans="1:7">
      <c r="A306" s="196" t="s">
        <v>681</v>
      </c>
      <c r="B306" s="259" t="s">
        <v>3980</v>
      </c>
      <c r="C306" s="259"/>
      <c r="E306" s="204"/>
      <c r="F306" s="204"/>
    </row>
    <row r="307" spans="1:7" ht="63.75">
      <c r="B307" s="197" t="s">
        <v>4378</v>
      </c>
      <c r="D307" s="195" t="s">
        <v>1851</v>
      </c>
      <c r="E307" s="204">
        <v>13.3</v>
      </c>
      <c r="F307" s="204"/>
      <c r="G307" s="401">
        <f>E307*F307</f>
        <v>0</v>
      </c>
    </row>
    <row r="308" spans="1:7">
      <c r="E308" s="204"/>
      <c r="F308" s="204"/>
    </row>
    <row r="309" spans="1:7" ht="25.5">
      <c r="A309" s="196" t="s">
        <v>868</v>
      </c>
      <c r="B309" s="1289" t="s">
        <v>4484</v>
      </c>
      <c r="C309" s="1289"/>
      <c r="E309" s="204"/>
      <c r="F309" s="204"/>
    </row>
    <row r="310" spans="1:7" ht="38.85" customHeight="1">
      <c r="A310" s="196"/>
      <c r="B310" s="269" t="s">
        <v>4485</v>
      </c>
      <c r="C310" s="269"/>
      <c r="E310" s="204"/>
      <c r="F310" s="204"/>
    </row>
    <row r="311" spans="1:7">
      <c r="B311" s="214" t="s">
        <v>5229</v>
      </c>
      <c r="C311" s="214"/>
      <c r="D311" s="195" t="s">
        <v>1851</v>
      </c>
      <c r="E311" s="204">
        <v>4</v>
      </c>
      <c r="F311" s="204"/>
      <c r="G311" s="401">
        <f>E311*F311</f>
        <v>0</v>
      </c>
    </row>
    <row r="312" spans="1:7">
      <c r="B312" s="214" t="s">
        <v>5228</v>
      </c>
      <c r="C312" s="214"/>
      <c r="D312" s="195" t="s">
        <v>1851</v>
      </c>
      <c r="E312" s="204">
        <v>1.5</v>
      </c>
      <c r="F312" s="204"/>
      <c r="G312" s="401">
        <f>E312*F312</f>
        <v>0</v>
      </c>
    </row>
    <row r="313" spans="1:7" ht="12.75" customHeight="1">
      <c r="E313" s="204"/>
      <c r="F313" s="204"/>
    </row>
    <row r="314" spans="1:7" ht="12.75" customHeight="1">
      <c r="A314" s="196" t="s">
        <v>1338</v>
      </c>
      <c r="B314" s="1289" t="s">
        <v>4486</v>
      </c>
      <c r="C314" s="1289"/>
      <c r="E314" s="204"/>
      <c r="F314" s="204"/>
    </row>
    <row r="315" spans="1:7" ht="12.75" customHeight="1">
      <c r="B315" s="269" t="s">
        <v>4486</v>
      </c>
      <c r="C315" s="269"/>
      <c r="E315" s="204"/>
      <c r="F315" s="204"/>
    </row>
    <row r="316" spans="1:7" ht="12.75" customHeight="1">
      <c r="B316" s="269" t="s">
        <v>4181</v>
      </c>
      <c r="C316" s="269"/>
      <c r="E316" s="204"/>
      <c r="F316" s="204"/>
    </row>
    <row r="317" spans="1:7" ht="12.75" customHeight="1">
      <c r="B317" s="269" t="s">
        <v>1854</v>
      </c>
      <c r="C317" s="269"/>
      <c r="E317" s="204"/>
      <c r="F317" s="204"/>
    </row>
    <row r="318" spans="1:7" ht="12.75" customHeight="1">
      <c r="B318" s="269" t="s">
        <v>4487</v>
      </c>
      <c r="C318" s="269"/>
      <c r="E318" s="204"/>
      <c r="F318" s="204"/>
    </row>
    <row r="319" spans="1:7" ht="12.75" customHeight="1">
      <c r="B319" s="269" t="s">
        <v>4488</v>
      </c>
      <c r="C319" s="269"/>
      <c r="D319" s="195" t="s">
        <v>1851</v>
      </c>
      <c r="E319" s="204">
        <v>10.5</v>
      </c>
      <c r="F319" s="204"/>
      <c r="G319" s="401">
        <f>E319*F319</f>
        <v>0</v>
      </c>
    </row>
    <row r="320" spans="1:7" ht="12.75" customHeight="1">
      <c r="E320" s="204"/>
      <c r="F320" s="204"/>
    </row>
    <row r="321" spans="1:8" ht="12.75" customHeight="1">
      <c r="A321" s="196" t="s">
        <v>885</v>
      </c>
      <c r="B321" s="193" t="s">
        <v>3981</v>
      </c>
      <c r="C321" s="193"/>
      <c r="E321" s="204"/>
      <c r="F321" s="204"/>
    </row>
    <row r="322" spans="1:8" ht="102" customHeight="1">
      <c r="B322" s="240" t="s">
        <v>4379</v>
      </c>
      <c r="C322" s="240"/>
      <c r="D322" s="195" t="s">
        <v>1851</v>
      </c>
      <c r="E322" s="204">
        <v>9</v>
      </c>
      <c r="F322" s="204"/>
      <c r="G322" s="401">
        <f>E322*F322</f>
        <v>0</v>
      </c>
    </row>
    <row r="323" spans="1:8" ht="12.75" customHeight="1">
      <c r="E323" s="204"/>
      <c r="F323" s="204"/>
    </row>
    <row r="324" spans="1:8" ht="76.5">
      <c r="A324" s="196" t="s">
        <v>888</v>
      </c>
      <c r="B324" s="193" t="s">
        <v>4818</v>
      </c>
      <c r="C324" s="193"/>
      <c r="D324" s="195" t="s">
        <v>302</v>
      </c>
      <c r="E324" s="204">
        <v>2</v>
      </c>
      <c r="F324" s="204"/>
      <c r="G324" s="403">
        <f>E324*F324</f>
        <v>0</v>
      </c>
    </row>
    <row r="325" spans="1:8" ht="12.75" customHeight="1">
      <c r="E325" s="204"/>
      <c r="F325" s="204"/>
      <c r="G325" s="403"/>
    </row>
    <row r="326" spans="1:8" ht="25.5">
      <c r="A326" s="196" t="s">
        <v>422</v>
      </c>
      <c r="B326" s="259" t="s">
        <v>557</v>
      </c>
      <c r="C326" s="259"/>
      <c r="D326" s="200"/>
      <c r="E326" s="203"/>
      <c r="F326" s="204"/>
      <c r="G326" s="403"/>
    </row>
    <row r="327" spans="1:8" ht="51">
      <c r="B327" s="197" t="s">
        <v>4243</v>
      </c>
      <c r="E327" s="204"/>
      <c r="F327" s="204"/>
      <c r="G327" s="403"/>
    </row>
    <row r="328" spans="1:8" ht="12.75" customHeight="1">
      <c r="B328" s="220" t="s">
        <v>2209</v>
      </c>
      <c r="C328" s="220"/>
      <c r="D328" s="204" t="s">
        <v>1028</v>
      </c>
      <c r="E328" s="203">
        <v>32000</v>
      </c>
      <c r="F328" s="204"/>
      <c r="G328" s="403">
        <f>+E328*F328</f>
        <v>0</v>
      </c>
      <c r="H328" s="204"/>
    </row>
    <row r="329" spans="1:8" ht="12.75" customHeight="1">
      <c r="B329" s="220" t="s">
        <v>2210</v>
      </c>
      <c r="C329" s="220"/>
      <c r="D329" s="204" t="s">
        <v>1028</v>
      </c>
      <c r="E329" s="203">
        <v>18000</v>
      </c>
      <c r="F329" s="204"/>
      <c r="G329" s="403">
        <f>+E329*F329</f>
        <v>0</v>
      </c>
      <c r="H329" s="204"/>
    </row>
    <row r="330" spans="1:8" ht="12.75" customHeight="1">
      <c r="B330" s="224"/>
      <c r="C330" s="224"/>
      <c r="D330" s="208"/>
      <c r="E330" s="207"/>
      <c r="F330" s="208"/>
      <c r="G330" s="404"/>
      <c r="H330" s="204"/>
    </row>
    <row r="331" spans="1:8" ht="12.75" customHeight="1">
      <c r="B331" s="241" t="s">
        <v>4416</v>
      </c>
      <c r="C331" s="241"/>
      <c r="E331" s="204"/>
      <c r="G331" s="406">
        <f>SUM(G261:G330)</f>
        <v>0</v>
      </c>
    </row>
    <row r="332" spans="1:8" ht="10.5" customHeight="1">
      <c r="B332" s="241"/>
      <c r="C332" s="241"/>
      <c r="E332" s="204"/>
      <c r="G332" s="406"/>
    </row>
    <row r="333" spans="1:8" ht="12.75" customHeight="1">
      <c r="A333" s="228"/>
      <c r="B333" s="243" t="s">
        <v>4417</v>
      </c>
      <c r="C333" s="243"/>
      <c r="D333" s="671"/>
      <c r="E333" s="671"/>
      <c r="F333" s="257"/>
      <c r="G333" s="410"/>
    </row>
    <row r="334" spans="1:8" ht="12.75" customHeight="1">
      <c r="A334" s="229"/>
      <c r="B334" s="276"/>
      <c r="C334" s="276"/>
      <c r="D334" s="200"/>
      <c r="E334" s="200"/>
      <c r="F334" s="200"/>
      <c r="G334" s="402"/>
    </row>
    <row r="335" spans="1:8" ht="51">
      <c r="A335" s="229"/>
      <c r="B335" s="276" t="s">
        <v>4380</v>
      </c>
      <c r="C335" s="276"/>
      <c r="D335" s="670"/>
      <c r="E335" s="670"/>
      <c r="F335" s="278"/>
      <c r="G335" s="412"/>
    </row>
    <row r="336" spans="1:8" ht="38.25">
      <c r="A336" s="229"/>
      <c r="B336" s="276" t="s">
        <v>2194</v>
      </c>
      <c r="C336" s="276"/>
      <c r="D336" s="670"/>
      <c r="E336" s="670"/>
      <c r="F336" s="278"/>
      <c r="G336" s="412"/>
    </row>
    <row r="337" spans="1:7" ht="38.25">
      <c r="A337" s="229"/>
      <c r="B337" s="276" t="s">
        <v>2195</v>
      </c>
      <c r="C337" s="276"/>
      <c r="D337" s="670"/>
      <c r="E337" s="670"/>
      <c r="F337" s="278"/>
      <c r="G337" s="412"/>
    </row>
    <row r="338" spans="1:7" ht="25.5" customHeight="1">
      <c r="A338" s="229"/>
      <c r="B338" s="276" t="s">
        <v>2196</v>
      </c>
      <c r="C338" s="276"/>
      <c r="D338" s="670"/>
      <c r="E338" s="670"/>
      <c r="F338" s="278"/>
      <c r="G338" s="412"/>
    </row>
    <row r="339" spans="1:7" ht="38.25">
      <c r="A339" s="229"/>
      <c r="B339" s="276" t="s">
        <v>2197</v>
      </c>
      <c r="C339" s="276"/>
      <c r="D339" s="670"/>
      <c r="E339" s="670"/>
      <c r="F339" s="278"/>
      <c r="G339" s="412"/>
    </row>
    <row r="340" spans="1:7" ht="25.5">
      <c r="A340" s="229"/>
      <c r="B340" s="276" t="s">
        <v>2198</v>
      </c>
      <c r="C340" s="276"/>
      <c r="D340" s="670"/>
      <c r="E340" s="670"/>
      <c r="F340" s="278"/>
      <c r="G340" s="412"/>
    </row>
    <row r="341" spans="1:7" ht="38.25">
      <c r="A341" s="229"/>
      <c r="B341" s="276" t="s">
        <v>2199</v>
      </c>
      <c r="C341" s="276"/>
      <c r="D341" s="670"/>
      <c r="E341" s="670"/>
      <c r="F341" s="278"/>
      <c r="G341" s="412"/>
    </row>
    <row r="342" spans="1:7" ht="38.25">
      <c r="A342" s="229"/>
      <c r="B342" s="276" t="s">
        <v>2200</v>
      </c>
      <c r="C342" s="276"/>
      <c r="D342" s="670"/>
      <c r="E342" s="670"/>
      <c r="F342" s="278"/>
      <c r="G342" s="412"/>
    </row>
    <row r="343" spans="1:7">
      <c r="A343" s="229"/>
      <c r="B343" s="276" t="s">
        <v>2201</v>
      </c>
      <c r="C343" s="276"/>
      <c r="D343" s="670"/>
      <c r="E343" s="670"/>
      <c r="F343" s="278"/>
      <c r="G343" s="412"/>
    </row>
    <row r="344" spans="1:7" ht="38.25">
      <c r="A344" s="229"/>
      <c r="B344" s="276" t="s">
        <v>2202</v>
      </c>
      <c r="C344" s="276"/>
      <c r="D344" s="670"/>
      <c r="E344" s="670"/>
      <c r="F344" s="278"/>
      <c r="G344" s="412"/>
    </row>
    <row r="345" spans="1:7" ht="25.5">
      <c r="A345" s="229"/>
      <c r="B345" s="276" t="s">
        <v>2203</v>
      </c>
      <c r="C345" s="276"/>
      <c r="D345" s="670"/>
      <c r="E345" s="670"/>
      <c r="F345" s="278"/>
      <c r="G345" s="412"/>
    </row>
    <row r="346" spans="1:7" ht="25.5">
      <c r="A346" s="229"/>
      <c r="B346" s="276" t="s">
        <v>2204</v>
      </c>
      <c r="C346" s="276"/>
      <c r="D346" s="670"/>
      <c r="E346" s="670"/>
      <c r="F346" s="278"/>
      <c r="G346" s="412"/>
    </row>
    <row r="347" spans="1:7" ht="63.75">
      <c r="A347" s="244"/>
      <c r="B347" s="276" t="s">
        <v>2205</v>
      </c>
      <c r="C347" s="276"/>
      <c r="D347" s="670"/>
      <c r="E347" s="670"/>
      <c r="F347" s="278"/>
      <c r="G347" s="412"/>
    </row>
    <row r="348" spans="1:7" ht="38.25">
      <c r="A348" s="244"/>
      <c r="B348" s="276" t="s">
        <v>2206</v>
      </c>
      <c r="C348" s="276"/>
      <c r="D348" s="670"/>
      <c r="E348" s="670"/>
      <c r="F348" s="278"/>
      <c r="G348" s="412"/>
    </row>
    <row r="349" spans="1:7">
      <c r="A349" s="244"/>
      <c r="B349" s="276"/>
      <c r="C349" s="276"/>
      <c r="D349" s="670"/>
      <c r="E349" s="670"/>
      <c r="F349" s="278"/>
      <c r="G349" s="412"/>
    </row>
    <row r="350" spans="1:7">
      <c r="A350" s="245" t="s">
        <v>287</v>
      </c>
      <c r="B350" s="246" t="s">
        <v>1064</v>
      </c>
      <c r="C350" s="246"/>
      <c r="D350" s="672"/>
      <c r="E350" s="203"/>
      <c r="F350" s="203"/>
      <c r="G350" s="407"/>
    </row>
    <row r="351" spans="1:7" ht="89.85" customHeight="1">
      <c r="A351" s="248"/>
      <c r="B351" s="249" t="s">
        <v>4381</v>
      </c>
      <c r="C351" s="249"/>
      <c r="D351" s="672"/>
      <c r="E351" s="203"/>
      <c r="F351" s="203"/>
      <c r="G351" s="407"/>
    </row>
    <row r="352" spans="1:7">
      <c r="A352" s="248"/>
      <c r="B352" s="249" t="s">
        <v>1898</v>
      </c>
      <c r="C352" s="249"/>
      <c r="D352" s="672" t="s">
        <v>1505</v>
      </c>
      <c r="E352" s="203">
        <v>125</v>
      </c>
      <c r="F352" s="203"/>
      <c r="G352" s="407">
        <f>E352*F352</f>
        <v>0</v>
      </c>
    </row>
    <row r="353" spans="1:9">
      <c r="A353" s="248"/>
      <c r="B353" s="249"/>
      <c r="C353" s="249"/>
      <c r="D353" s="672"/>
      <c r="E353" s="203"/>
      <c r="F353" s="203"/>
      <c r="G353" s="407"/>
    </row>
    <row r="354" spans="1:9">
      <c r="A354" s="245" t="s">
        <v>290</v>
      </c>
      <c r="B354" s="246" t="s">
        <v>1064</v>
      </c>
      <c r="C354" s="246"/>
      <c r="D354" s="672"/>
      <c r="E354" s="203"/>
      <c r="F354" s="203"/>
      <c r="G354" s="407"/>
    </row>
    <row r="355" spans="1:9" ht="51" customHeight="1">
      <c r="A355" s="248"/>
      <c r="B355" s="249" t="s">
        <v>4382</v>
      </c>
      <c r="C355" s="249"/>
      <c r="D355" s="672"/>
      <c r="E355" s="203"/>
      <c r="F355" s="203"/>
      <c r="G355" s="407"/>
    </row>
    <row r="356" spans="1:9">
      <c r="A356" s="248"/>
      <c r="B356" s="249" t="s">
        <v>1898</v>
      </c>
      <c r="C356" s="249"/>
      <c r="D356" s="672" t="s">
        <v>1505</v>
      </c>
      <c r="E356" s="203">
        <v>30</v>
      </c>
      <c r="F356" s="203"/>
      <c r="G356" s="407">
        <f>E356*F356</f>
        <v>0</v>
      </c>
    </row>
    <row r="357" spans="1:9">
      <c r="A357" s="248"/>
      <c r="B357" s="250"/>
      <c r="C357" s="250"/>
      <c r="D357" s="672"/>
      <c r="E357" s="203"/>
      <c r="F357" s="203"/>
      <c r="G357" s="407"/>
    </row>
    <row r="358" spans="1:9">
      <c r="A358" s="228" t="s">
        <v>300</v>
      </c>
      <c r="B358" s="259" t="s">
        <v>1234</v>
      </c>
      <c r="C358" s="259"/>
      <c r="D358" s="200"/>
      <c r="E358" s="200"/>
      <c r="F358" s="203"/>
      <c r="G358" s="407"/>
    </row>
    <row r="359" spans="1:9" ht="89.25">
      <c r="A359" s="229"/>
      <c r="B359" s="276" t="s">
        <v>1235</v>
      </c>
      <c r="C359" s="276"/>
      <c r="D359" s="200"/>
      <c r="E359" s="200"/>
      <c r="F359" s="203"/>
      <c r="G359" s="407"/>
    </row>
    <row r="360" spans="1:9" ht="114.75">
      <c r="A360" s="229"/>
      <c r="B360" s="251" t="s">
        <v>4383</v>
      </c>
      <c r="C360" s="251"/>
      <c r="D360" s="495"/>
      <c r="E360" s="495"/>
      <c r="F360" s="673"/>
      <c r="G360" s="407"/>
    </row>
    <row r="361" spans="1:9" s="254" customFormat="1" ht="38.25" customHeight="1">
      <c r="A361" s="252"/>
      <c r="B361" s="220" t="s">
        <v>4448</v>
      </c>
      <c r="C361" s="220"/>
      <c r="D361" s="253"/>
      <c r="E361" s="253"/>
      <c r="F361" s="253"/>
      <c r="G361" s="408"/>
      <c r="H361" s="279"/>
      <c r="I361" s="269"/>
    </row>
    <row r="362" spans="1:9" ht="102">
      <c r="A362" s="252"/>
      <c r="B362" s="220" t="s">
        <v>4449</v>
      </c>
      <c r="C362" s="220"/>
      <c r="D362" s="203"/>
      <c r="E362" s="203"/>
      <c r="F362" s="203"/>
      <c r="G362" s="407"/>
    </row>
    <row r="363" spans="1:9" ht="13.5" customHeight="1">
      <c r="A363" s="252"/>
      <c r="B363" s="220" t="s">
        <v>1883</v>
      </c>
      <c r="C363" s="220"/>
      <c r="D363" s="203"/>
      <c r="E363" s="203"/>
      <c r="F363" s="203"/>
      <c r="G363" s="407"/>
    </row>
    <row r="364" spans="1:9" ht="13.5" customHeight="1">
      <c r="A364" s="252"/>
      <c r="B364" s="220" t="s">
        <v>4451</v>
      </c>
      <c r="C364" s="220"/>
      <c r="D364" s="203" t="s">
        <v>1505</v>
      </c>
      <c r="E364" s="203">
        <v>120</v>
      </c>
      <c r="F364" s="203"/>
      <c r="G364" s="407">
        <f>+E364*F364</f>
        <v>0</v>
      </c>
    </row>
    <row r="365" spans="1:9" ht="25.5">
      <c r="A365" s="252"/>
      <c r="B365" s="220" t="s">
        <v>4452</v>
      </c>
      <c r="C365" s="220"/>
      <c r="D365" s="203" t="s">
        <v>1505</v>
      </c>
      <c r="E365" s="203">
        <v>5</v>
      </c>
      <c r="F365" s="203"/>
      <c r="G365" s="407">
        <f>+E365*F365</f>
        <v>0</v>
      </c>
    </row>
    <row r="366" spans="1:9" ht="13.5" customHeight="1">
      <c r="A366" s="252"/>
      <c r="B366" s="220"/>
      <c r="C366" s="220"/>
      <c r="D366" s="203"/>
      <c r="E366" s="203"/>
      <c r="F366" s="203"/>
      <c r="G366" s="407"/>
    </row>
    <row r="367" spans="1:9">
      <c r="A367" s="218" t="s">
        <v>301</v>
      </c>
      <c r="B367" s="219" t="s">
        <v>4447</v>
      </c>
      <c r="C367" s="219"/>
      <c r="D367" s="203"/>
      <c r="E367" s="203"/>
      <c r="F367" s="203"/>
      <c r="G367" s="407"/>
    </row>
    <row r="368" spans="1:9" ht="255">
      <c r="A368" s="252"/>
      <c r="B368" s="220" t="s">
        <v>4450</v>
      </c>
      <c r="C368" s="220"/>
      <c r="D368" s="203"/>
      <c r="E368" s="203"/>
      <c r="F368" s="203"/>
      <c r="G368" s="407"/>
    </row>
    <row r="369" spans="1:7" ht="13.5" customHeight="1">
      <c r="A369" s="252"/>
      <c r="B369" s="220" t="s">
        <v>4451</v>
      </c>
      <c r="C369" s="220"/>
      <c r="D369" s="203" t="s">
        <v>1505</v>
      </c>
      <c r="E369" s="203">
        <v>50</v>
      </c>
      <c r="F369" s="203"/>
      <c r="G369" s="407">
        <f>+E369*F369</f>
        <v>0</v>
      </c>
    </row>
    <row r="370" spans="1:7" ht="25.5">
      <c r="A370" s="252"/>
      <c r="B370" s="220" t="s">
        <v>4452</v>
      </c>
      <c r="C370" s="220"/>
      <c r="D370" s="203" t="s">
        <v>1505</v>
      </c>
      <c r="E370" s="203">
        <v>2</v>
      </c>
      <c r="F370" s="203"/>
      <c r="G370" s="407">
        <f>+E370*F370</f>
        <v>0</v>
      </c>
    </row>
    <row r="371" spans="1:7" ht="13.5" customHeight="1">
      <c r="A371" s="252"/>
      <c r="B371" s="220"/>
      <c r="C371" s="220"/>
      <c r="D371" s="203"/>
      <c r="E371" s="203"/>
      <c r="F371" s="203"/>
      <c r="G371" s="407"/>
    </row>
    <row r="372" spans="1:7">
      <c r="A372" s="228" t="s">
        <v>305</v>
      </c>
      <c r="B372" s="255" t="s">
        <v>3</v>
      </c>
      <c r="C372" s="255"/>
      <c r="D372" s="200"/>
      <c r="E372" s="200"/>
      <c r="F372" s="203"/>
      <c r="G372" s="407"/>
    </row>
    <row r="373" spans="1:7">
      <c r="A373" s="229"/>
      <c r="B373" s="256" t="s">
        <v>1221</v>
      </c>
      <c r="C373" s="256"/>
      <c r="D373" s="200"/>
      <c r="E373" s="200"/>
      <c r="F373" s="203"/>
      <c r="G373" s="407"/>
    </row>
    <row r="374" spans="1:7" ht="38.25">
      <c r="A374" s="229"/>
      <c r="B374" s="256" t="s">
        <v>4803</v>
      </c>
      <c r="C374" s="256"/>
      <c r="D374" s="200"/>
      <c r="E374" s="200"/>
      <c r="F374" s="203"/>
      <c r="G374" s="407"/>
    </row>
    <row r="375" spans="1:7">
      <c r="A375" s="229"/>
      <c r="B375" s="256" t="s">
        <v>4453</v>
      </c>
      <c r="C375" s="256"/>
      <c r="D375" s="200"/>
      <c r="E375" s="200"/>
      <c r="F375" s="203"/>
      <c r="G375" s="407"/>
    </row>
    <row r="376" spans="1:7">
      <c r="A376" s="229"/>
      <c r="B376" s="256" t="s">
        <v>4</v>
      </c>
      <c r="C376" s="256"/>
      <c r="D376" s="200" t="s">
        <v>1505</v>
      </c>
      <c r="E376" s="200">
        <v>20</v>
      </c>
      <c r="F376" s="203"/>
      <c r="G376" s="407">
        <f>+E376*F376</f>
        <v>0</v>
      </c>
    </row>
    <row r="377" spans="1:7">
      <c r="A377" s="229"/>
      <c r="B377" s="256"/>
      <c r="C377" s="256"/>
      <c r="D377" s="200"/>
      <c r="E377" s="200"/>
      <c r="F377" s="203"/>
      <c r="G377" s="407"/>
    </row>
    <row r="378" spans="1:7">
      <c r="A378" s="196" t="s">
        <v>1501</v>
      </c>
      <c r="B378" s="259" t="s">
        <v>3</v>
      </c>
      <c r="C378" s="259"/>
      <c r="E378" s="200"/>
      <c r="F378" s="200"/>
      <c r="G378" s="407"/>
    </row>
    <row r="379" spans="1:7" ht="25.5">
      <c r="B379" s="197" t="s">
        <v>4269</v>
      </c>
      <c r="E379" s="200"/>
      <c r="F379" s="200"/>
      <c r="G379" s="407"/>
    </row>
    <row r="380" spans="1:7" ht="38.25">
      <c r="B380" s="197" t="s">
        <v>2080</v>
      </c>
      <c r="E380" s="200"/>
      <c r="F380" s="200"/>
      <c r="G380" s="407"/>
    </row>
    <row r="381" spans="1:7">
      <c r="B381" s="197" t="s">
        <v>1754</v>
      </c>
      <c r="E381" s="200"/>
      <c r="F381" s="200"/>
      <c r="G381" s="407"/>
    </row>
    <row r="382" spans="1:7">
      <c r="B382" s="197" t="s">
        <v>4</v>
      </c>
      <c r="D382" s="195" t="s">
        <v>1505</v>
      </c>
      <c r="E382" s="200">
        <v>80</v>
      </c>
      <c r="F382" s="200"/>
      <c r="G382" s="407">
        <f>+E382*F382</f>
        <v>0</v>
      </c>
    </row>
    <row r="383" spans="1:7">
      <c r="A383" s="229"/>
      <c r="B383" s="256"/>
      <c r="C383" s="256"/>
      <c r="D383" s="200"/>
      <c r="E383" s="200"/>
      <c r="F383" s="203"/>
      <c r="G383" s="407"/>
    </row>
    <row r="384" spans="1:7">
      <c r="A384" s="218" t="s">
        <v>1502</v>
      </c>
      <c r="B384" s="255" t="s">
        <v>2070</v>
      </c>
      <c r="C384" s="255"/>
      <c r="D384" s="204"/>
      <c r="E384" s="200"/>
      <c r="F384" s="200"/>
      <c r="G384" s="407"/>
    </row>
    <row r="385" spans="1:7" ht="102">
      <c r="A385" s="252"/>
      <c r="B385" s="220" t="s">
        <v>4384</v>
      </c>
      <c r="C385" s="220"/>
      <c r="D385" s="204"/>
      <c r="E385" s="200"/>
      <c r="F385" s="200"/>
      <c r="G385" s="407"/>
    </row>
    <row r="386" spans="1:7">
      <c r="A386" s="252"/>
      <c r="B386" s="220" t="s">
        <v>2071</v>
      </c>
      <c r="C386" s="220"/>
      <c r="D386" s="204" t="s">
        <v>1505</v>
      </c>
      <c r="E386" s="200">
        <v>650</v>
      </c>
      <c r="F386" s="200"/>
      <c r="G386" s="407">
        <f>+E386*F386</f>
        <v>0</v>
      </c>
    </row>
    <row r="387" spans="1:7">
      <c r="A387" s="252"/>
      <c r="B387" s="220"/>
      <c r="C387" s="220"/>
      <c r="D387" s="204"/>
      <c r="E387" s="200"/>
      <c r="F387" s="200"/>
      <c r="G387" s="407"/>
    </row>
    <row r="388" spans="1:7" ht="25.5">
      <c r="A388" s="218" t="s">
        <v>1506</v>
      </c>
      <c r="B388" s="219" t="s">
        <v>4385</v>
      </c>
      <c r="C388" s="219"/>
      <c r="D388" s="204"/>
      <c r="E388" s="200"/>
      <c r="F388" s="200"/>
      <c r="G388" s="407"/>
    </row>
    <row r="389" spans="1:7" ht="369.75" customHeight="1">
      <c r="A389" s="252"/>
      <c r="B389" s="220" t="s">
        <v>4391</v>
      </c>
      <c r="C389" s="220"/>
      <c r="D389" s="204"/>
      <c r="E389" s="200"/>
      <c r="F389" s="200"/>
      <c r="G389" s="407"/>
    </row>
    <row r="390" spans="1:7">
      <c r="A390" s="252"/>
      <c r="B390" s="220" t="s">
        <v>4392</v>
      </c>
      <c r="C390" s="220"/>
      <c r="D390" s="204" t="s">
        <v>1505</v>
      </c>
      <c r="E390" s="200">
        <v>70</v>
      </c>
      <c r="F390" s="200"/>
      <c r="G390" s="407">
        <f>+E390*F390</f>
        <v>0</v>
      </c>
    </row>
    <row r="391" spans="1:7">
      <c r="A391" s="252"/>
      <c r="B391" s="220"/>
      <c r="C391" s="220"/>
      <c r="D391" s="204"/>
      <c r="E391" s="200"/>
      <c r="F391" s="200"/>
      <c r="G391" s="407"/>
    </row>
    <row r="392" spans="1:7" ht="25.5">
      <c r="A392" s="196" t="s">
        <v>979</v>
      </c>
      <c r="B392" s="219" t="s">
        <v>4386</v>
      </c>
      <c r="C392" s="219"/>
      <c r="E392" s="200"/>
      <c r="F392" s="200"/>
      <c r="G392" s="407"/>
    </row>
    <row r="393" spans="1:7">
      <c r="B393" s="197" t="s">
        <v>755</v>
      </c>
      <c r="E393" s="200"/>
      <c r="F393" s="200"/>
      <c r="G393" s="407"/>
    </row>
    <row r="394" spans="1:7">
      <c r="B394" s="222" t="s">
        <v>2208</v>
      </c>
      <c r="C394" s="222"/>
      <c r="E394" s="200"/>
      <c r="F394" s="200"/>
      <c r="G394" s="407"/>
    </row>
    <row r="395" spans="1:7" ht="38.25">
      <c r="B395" s="197" t="s">
        <v>2072</v>
      </c>
      <c r="E395" s="200"/>
      <c r="F395" s="200"/>
      <c r="G395" s="407"/>
    </row>
    <row r="396" spans="1:7">
      <c r="B396" s="197" t="s">
        <v>2073</v>
      </c>
      <c r="E396" s="200"/>
      <c r="F396" s="200"/>
      <c r="G396" s="407"/>
    </row>
    <row r="397" spans="1:7" ht="38.25">
      <c r="B397" s="222" t="s">
        <v>2074</v>
      </c>
      <c r="C397" s="222"/>
      <c r="E397" s="200"/>
      <c r="F397" s="200"/>
      <c r="G397" s="407"/>
    </row>
    <row r="398" spans="1:7">
      <c r="B398" s="197" t="s">
        <v>2075</v>
      </c>
      <c r="E398" s="200"/>
      <c r="F398" s="200"/>
      <c r="G398" s="407"/>
    </row>
    <row r="399" spans="1:7" ht="38.25">
      <c r="B399" s="197" t="s">
        <v>2076</v>
      </c>
      <c r="E399" s="200"/>
      <c r="F399" s="200"/>
      <c r="G399" s="407"/>
    </row>
    <row r="400" spans="1:7" ht="25.5">
      <c r="B400" s="222" t="s">
        <v>2077</v>
      </c>
      <c r="C400" s="222"/>
      <c r="E400" s="200"/>
      <c r="F400" s="200"/>
      <c r="G400" s="407"/>
    </row>
    <row r="401" spans="1:7" ht="38.25">
      <c r="B401" s="222" t="s">
        <v>4387</v>
      </c>
      <c r="C401" s="222"/>
      <c r="E401" s="200"/>
      <c r="F401" s="200"/>
      <c r="G401" s="407"/>
    </row>
    <row r="402" spans="1:7">
      <c r="B402" s="197" t="s">
        <v>4390</v>
      </c>
      <c r="E402" s="200"/>
      <c r="F402" s="200"/>
      <c r="G402" s="407"/>
    </row>
    <row r="403" spans="1:7" ht="25.5">
      <c r="B403" s="197" t="s">
        <v>2078</v>
      </c>
      <c r="E403" s="200"/>
      <c r="F403" s="200"/>
      <c r="G403" s="407"/>
    </row>
    <row r="404" spans="1:7">
      <c r="B404" s="197" t="s">
        <v>2079</v>
      </c>
      <c r="D404" s="195" t="s">
        <v>1505</v>
      </c>
      <c r="E404" s="200">
        <v>502</v>
      </c>
      <c r="F404" s="200"/>
      <c r="G404" s="407">
        <f>+E404*F404</f>
        <v>0</v>
      </c>
    </row>
    <row r="405" spans="1:7">
      <c r="E405" s="200"/>
      <c r="F405" s="200"/>
      <c r="G405" s="407"/>
    </row>
    <row r="406" spans="1:7">
      <c r="A406" s="218" t="s">
        <v>680</v>
      </c>
      <c r="B406" s="255" t="s">
        <v>704</v>
      </c>
      <c r="C406" s="255"/>
      <c r="D406" s="204"/>
      <c r="E406" s="200"/>
      <c r="F406" s="200"/>
      <c r="G406" s="407"/>
    </row>
    <row r="407" spans="1:7" ht="25.5">
      <c r="A407" s="252"/>
      <c r="B407" s="220" t="s">
        <v>705</v>
      </c>
      <c r="C407" s="220"/>
      <c r="D407" s="204"/>
      <c r="E407" s="200"/>
      <c r="F407" s="200"/>
      <c r="G407" s="407"/>
    </row>
    <row r="408" spans="1:7" ht="25.5">
      <c r="A408" s="252"/>
      <c r="B408" s="220" t="s">
        <v>282</v>
      </c>
      <c r="C408" s="220"/>
      <c r="D408" s="204"/>
      <c r="E408" s="200"/>
      <c r="F408" s="200"/>
      <c r="G408" s="407"/>
    </row>
    <row r="409" spans="1:7">
      <c r="A409" s="252"/>
      <c r="B409" s="220" t="s">
        <v>4184</v>
      </c>
      <c r="C409" s="220"/>
      <c r="D409" s="204"/>
      <c r="E409" s="200"/>
      <c r="F409" s="200"/>
      <c r="G409" s="407"/>
    </row>
    <row r="410" spans="1:7" ht="25.5">
      <c r="A410" s="252"/>
      <c r="B410" s="220" t="s">
        <v>871</v>
      </c>
      <c r="C410" s="220"/>
      <c r="D410" s="204"/>
      <c r="E410" s="200"/>
      <c r="F410" s="200"/>
      <c r="G410" s="407"/>
    </row>
    <row r="411" spans="1:7">
      <c r="A411" s="252"/>
      <c r="B411" s="220" t="s">
        <v>872</v>
      </c>
      <c r="C411" s="220"/>
      <c r="D411" s="204"/>
      <c r="E411" s="200"/>
      <c r="F411" s="200"/>
      <c r="G411" s="407"/>
    </row>
    <row r="412" spans="1:7">
      <c r="A412" s="252"/>
      <c r="B412" s="220" t="s">
        <v>4388</v>
      </c>
      <c r="C412" s="220"/>
      <c r="D412" s="204"/>
      <c r="E412" s="200"/>
      <c r="F412" s="200"/>
      <c r="G412" s="407"/>
    </row>
    <row r="413" spans="1:7">
      <c r="A413" s="252"/>
      <c r="B413" s="220" t="s">
        <v>2081</v>
      </c>
      <c r="C413" s="220"/>
      <c r="D413" s="204"/>
      <c r="E413" s="200"/>
      <c r="F413" s="200"/>
      <c r="G413" s="407"/>
    </row>
    <row r="414" spans="1:7">
      <c r="A414" s="252"/>
      <c r="B414" s="220" t="s">
        <v>873</v>
      </c>
      <c r="C414" s="220"/>
      <c r="D414" s="204"/>
      <c r="E414" s="200"/>
      <c r="F414" s="200"/>
      <c r="G414" s="407"/>
    </row>
    <row r="415" spans="1:7">
      <c r="A415" s="252"/>
      <c r="B415" s="220" t="s">
        <v>874</v>
      </c>
      <c r="C415" s="220"/>
      <c r="D415" s="204" t="s">
        <v>1505</v>
      </c>
      <c r="E415" s="200">
        <v>425</v>
      </c>
      <c r="F415" s="200"/>
      <c r="G415" s="407">
        <f>+E415*F415</f>
        <v>0</v>
      </c>
    </row>
    <row r="416" spans="1:7" ht="25.5">
      <c r="A416" s="252"/>
      <c r="B416" s="220" t="s">
        <v>3984</v>
      </c>
      <c r="C416" s="220"/>
      <c r="D416" s="204" t="s">
        <v>1505</v>
      </c>
      <c r="E416" s="200">
        <v>350</v>
      </c>
      <c r="F416" s="200"/>
      <c r="G416" s="407">
        <f>+E416*F416</f>
        <v>0</v>
      </c>
    </row>
    <row r="417" spans="1:13">
      <c r="A417" s="252"/>
      <c r="B417" s="220"/>
      <c r="C417" s="220"/>
      <c r="D417" s="204"/>
      <c r="E417" s="200"/>
      <c r="F417" s="200"/>
      <c r="G417" s="407"/>
    </row>
    <row r="418" spans="1:13">
      <c r="A418" s="218" t="s">
        <v>681</v>
      </c>
      <c r="B418" s="219" t="s">
        <v>1389</v>
      </c>
      <c r="C418" s="219"/>
      <c r="D418" s="204"/>
      <c r="E418" s="200"/>
      <c r="F418" s="200"/>
      <c r="G418" s="407"/>
    </row>
    <row r="419" spans="1:13" ht="25.5">
      <c r="A419" s="252"/>
      <c r="B419" s="220" t="s">
        <v>2207</v>
      </c>
      <c r="C419" s="220"/>
      <c r="D419" s="204"/>
      <c r="E419" s="200"/>
      <c r="F419" s="200"/>
      <c r="G419" s="407"/>
    </row>
    <row r="420" spans="1:13" ht="38.25">
      <c r="A420" s="252"/>
      <c r="B420" s="220" t="s">
        <v>4244</v>
      </c>
      <c r="C420" s="220"/>
      <c r="D420" s="204"/>
      <c r="E420" s="200"/>
      <c r="F420" s="200"/>
      <c r="G420" s="407"/>
    </row>
    <row r="421" spans="1:13" ht="25.5">
      <c r="A421" s="252"/>
      <c r="B421" s="220" t="s">
        <v>1390</v>
      </c>
      <c r="C421" s="220"/>
      <c r="D421" s="204"/>
      <c r="E421" s="200"/>
      <c r="F421" s="200"/>
      <c r="G421" s="407"/>
    </row>
    <row r="422" spans="1:13" ht="25.5">
      <c r="A422" s="252"/>
      <c r="B422" s="220" t="s">
        <v>664</v>
      </c>
      <c r="C422" s="220"/>
      <c r="D422" s="204"/>
      <c r="E422" s="200"/>
      <c r="F422" s="200"/>
      <c r="G422" s="407"/>
    </row>
    <row r="423" spans="1:13">
      <c r="A423" s="252"/>
      <c r="B423" s="220" t="s">
        <v>665</v>
      </c>
      <c r="C423" s="220"/>
      <c r="D423" s="204"/>
      <c r="E423" s="200"/>
      <c r="F423" s="200"/>
      <c r="G423" s="407"/>
    </row>
    <row r="424" spans="1:13">
      <c r="A424" s="252"/>
      <c r="B424" s="220" t="s">
        <v>666</v>
      </c>
      <c r="C424" s="220"/>
      <c r="D424" s="204"/>
      <c r="E424" s="200"/>
      <c r="F424" s="200"/>
      <c r="G424" s="407"/>
    </row>
    <row r="425" spans="1:13">
      <c r="A425" s="252"/>
      <c r="B425" s="220" t="s">
        <v>667</v>
      </c>
      <c r="C425" s="220"/>
      <c r="D425" s="204"/>
      <c r="E425" s="200"/>
      <c r="F425" s="200"/>
      <c r="G425" s="407"/>
    </row>
    <row r="426" spans="1:13">
      <c r="A426" s="252"/>
      <c r="B426" s="220" t="s">
        <v>4389</v>
      </c>
      <c r="C426" s="220"/>
      <c r="D426" s="204" t="s">
        <v>299</v>
      </c>
      <c r="E426" s="200">
        <v>70</v>
      </c>
      <c r="F426" s="200"/>
      <c r="G426" s="407">
        <f>+E426*F426</f>
        <v>0</v>
      </c>
    </row>
    <row r="427" spans="1:13">
      <c r="A427" s="252"/>
      <c r="B427" s="220"/>
      <c r="C427" s="220"/>
      <c r="D427" s="204"/>
      <c r="E427" s="200"/>
      <c r="F427" s="200"/>
      <c r="G427" s="407"/>
    </row>
    <row r="428" spans="1:13" ht="75.75" customHeight="1">
      <c r="A428" s="218" t="s">
        <v>868</v>
      </c>
      <c r="B428" s="217" t="s">
        <v>4192</v>
      </c>
      <c r="C428" s="217"/>
      <c r="D428" s="204"/>
      <c r="E428" s="200"/>
      <c r="F428" s="200"/>
      <c r="G428" s="407"/>
      <c r="M428" s="214"/>
    </row>
    <row r="429" spans="1:13">
      <c r="A429" s="252"/>
      <c r="B429" s="220" t="s">
        <v>4193</v>
      </c>
      <c r="C429" s="220"/>
      <c r="D429" s="204" t="s">
        <v>4195</v>
      </c>
      <c r="E429" s="200">
        <v>500</v>
      </c>
      <c r="F429" s="200"/>
      <c r="G429" s="407">
        <f>+E429*F429</f>
        <v>0</v>
      </c>
    </row>
    <row r="430" spans="1:13">
      <c r="A430" s="252"/>
      <c r="B430" s="220" t="s">
        <v>4194</v>
      </c>
      <c r="C430" s="220"/>
      <c r="D430" s="204" t="s">
        <v>4195</v>
      </c>
      <c r="E430" s="200">
        <v>450</v>
      </c>
      <c r="F430" s="200"/>
      <c r="G430" s="407">
        <f>+E430*F430</f>
        <v>0</v>
      </c>
    </row>
    <row r="431" spans="1:13">
      <c r="A431" s="252"/>
      <c r="B431" s="220"/>
      <c r="C431" s="220"/>
      <c r="D431" s="204"/>
      <c r="E431" s="200"/>
      <c r="F431" s="200"/>
      <c r="G431" s="407"/>
    </row>
    <row r="432" spans="1:13">
      <c r="A432" s="196" t="s">
        <v>1338</v>
      </c>
      <c r="B432" s="193" t="s">
        <v>1263</v>
      </c>
      <c r="C432" s="193"/>
      <c r="E432" s="200"/>
      <c r="F432" s="200"/>
      <c r="G432" s="407"/>
    </row>
    <row r="433" spans="1:8" ht="127.5">
      <c r="B433" s="197" t="s">
        <v>4245</v>
      </c>
      <c r="E433" s="200"/>
      <c r="F433" s="200"/>
      <c r="G433" s="407"/>
    </row>
    <row r="434" spans="1:8" ht="89.25">
      <c r="B434" s="197" t="s">
        <v>4246</v>
      </c>
      <c r="E434" s="200"/>
      <c r="F434" s="200"/>
      <c r="G434" s="407"/>
    </row>
    <row r="435" spans="1:8">
      <c r="B435" s="197" t="s">
        <v>121</v>
      </c>
      <c r="E435" s="200"/>
      <c r="F435" s="200"/>
      <c r="G435" s="407"/>
    </row>
    <row r="436" spans="1:8">
      <c r="B436" s="197" t="s">
        <v>124</v>
      </c>
      <c r="E436" s="200"/>
      <c r="F436" s="200"/>
      <c r="G436" s="407"/>
    </row>
    <row r="437" spans="1:8">
      <c r="A437" s="252"/>
      <c r="B437" s="220" t="s">
        <v>122</v>
      </c>
      <c r="C437" s="220"/>
      <c r="D437" s="204" t="s">
        <v>1505</v>
      </c>
      <c r="E437" s="203">
        <v>3000</v>
      </c>
      <c r="F437" s="203"/>
      <c r="G437" s="407">
        <f>+E437*F437</f>
        <v>0</v>
      </c>
      <c r="H437" s="204"/>
    </row>
    <row r="438" spans="1:8">
      <c r="A438" s="252"/>
      <c r="B438" s="220"/>
      <c r="C438" s="220"/>
      <c r="D438" s="204"/>
      <c r="E438" s="203"/>
      <c r="F438" s="203"/>
      <c r="G438" s="407"/>
    </row>
    <row r="439" spans="1:8">
      <c r="A439" s="218" t="s">
        <v>885</v>
      </c>
      <c r="B439" s="219" t="s">
        <v>4215</v>
      </c>
      <c r="C439" s="219"/>
      <c r="D439" s="204"/>
      <c r="E439" s="203"/>
      <c r="F439" s="203"/>
      <c r="G439" s="407"/>
    </row>
    <row r="440" spans="1:8" ht="102">
      <c r="A440" s="252"/>
      <c r="B440" s="220" t="s">
        <v>4758</v>
      </c>
      <c r="C440" s="220"/>
      <c r="D440" s="204"/>
      <c r="E440" s="203"/>
      <c r="F440" s="203"/>
      <c r="G440" s="407"/>
    </row>
    <row r="441" spans="1:8">
      <c r="A441" s="252"/>
      <c r="B441" s="220" t="s">
        <v>4216</v>
      </c>
      <c r="C441" s="220"/>
      <c r="D441" s="204" t="s">
        <v>1505</v>
      </c>
      <c r="E441" s="203">
        <v>18</v>
      </c>
      <c r="F441" s="203"/>
      <c r="G441" s="407">
        <f>SUM(E441*F441)</f>
        <v>0</v>
      </c>
    </row>
    <row r="442" spans="1:8">
      <c r="A442" s="252"/>
      <c r="B442" s="224"/>
      <c r="C442" s="224"/>
      <c r="D442" s="208"/>
      <c r="E442" s="207"/>
      <c r="F442" s="207"/>
      <c r="G442" s="409"/>
      <c r="H442" s="204"/>
    </row>
    <row r="443" spans="1:8">
      <c r="A443" s="252"/>
      <c r="B443" s="219" t="s">
        <v>4418</v>
      </c>
      <c r="C443" s="219"/>
      <c r="D443" s="204"/>
      <c r="E443" s="200"/>
      <c r="F443" s="200"/>
      <c r="G443" s="410">
        <f>SUM(G348:G441)</f>
        <v>0</v>
      </c>
    </row>
    <row r="444" spans="1:8">
      <c r="A444" s="252"/>
      <c r="B444" s="220"/>
      <c r="C444" s="220"/>
      <c r="D444" s="204"/>
      <c r="E444" s="200"/>
      <c r="F444" s="200"/>
      <c r="G444" s="402"/>
    </row>
    <row r="445" spans="1:8" ht="12.75" customHeight="1">
      <c r="A445" s="228"/>
      <c r="B445" s="243" t="s">
        <v>4419</v>
      </c>
      <c r="C445" s="243"/>
      <c r="D445" s="671"/>
      <c r="E445" s="671"/>
      <c r="F445" s="257"/>
      <c r="G445" s="410"/>
    </row>
    <row r="446" spans="1:8">
      <c r="A446" s="228"/>
      <c r="B446" s="258"/>
      <c r="C446" s="258"/>
      <c r="D446" s="671"/>
      <c r="E446" s="671"/>
      <c r="F446" s="257"/>
      <c r="G446" s="410"/>
    </row>
    <row r="447" spans="1:8">
      <c r="A447" s="228"/>
      <c r="B447" s="1332" t="s">
        <v>2213</v>
      </c>
      <c r="C447" s="1332"/>
      <c r="D447" s="1332"/>
      <c r="E447" s="1332"/>
      <c r="F447" s="1332"/>
      <c r="G447" s="412"/>
    </row>
    <row r="448" spans="1:8">
      <c r="A448" s="228"/>
      <c r="B448" s="276" t="s">
        <v>2214</v>
      </c>
      <c r="C448" s="276"/>
      <c r="D448" s="670"/>
      <c r="E448" s="670"/>
      <c r="F448" s="278"/>
      <c r="G448" s="412"/>
    </row>
    <row r="449" spans="1:7" ht="25.5">
      <c r="A449" s="228"/>
      <c r="B449" s="276" t="s">
        <v>2215</v>
      </c>
      <c r="C449" s="276"/>
      <c r="D449" s="670"/>
      <c r="E449" s="670"/>
      <c r="F449" s="278"/>
      <c r="G449" s="412"/>
    </row>
    <row r="450" spans="1:7">
      <c r="A450" s="228"/>
      <c r="B450" s="276" t="s">
        <v>2216</v>
      </c>
      <c r="C450" s="276"/>
      <c r="D450" s="670"/>
      <c r="E450" s="670"/>
      <c r="F450" s="278"/>
      <c r="G450" s="412"/>
    </row>
    <row r="451" spans="1:7">
      <c r="A451" s="228"/>
      <c r="B451" s="276" t="s">
        <v>2217</v>
      </c>
      <c r="C451" s="276"/>
      <c r="D451" s="670"/>
      <c r="E451" s="670"/>
      <c r="F451" s="278"/>
      <c r="G451" s="412"/>
    </row>
    <row r="452" spans="1:7">
      <c r="A452" s="228"/>
      <c r="B452" s="276" t="s">
        <v>2218</v>
      </c>
      <c r="C452" s="276"/>
      <c r="D452" s="670"/>
      <c r="E452" s="670"/>
      <c r="F452" s="278"/>
      <c r="G452" s="412"/>
    </row>
    <row r="453" spans="1:7" ht="12.75" customHeight="1">
      <c r="A453" s="228"/>
      <c r="B453" s="276" t="s">
        <v>2219</v>
      </c>
      <c r="C453" s="276"/>
      <c r="D453" s="670"/>
      <c r="E453" s="670"/>
      <c r="F453" s="278"/>
      <c r="G453" s="412"/>
    </row>
    <row r="454" spans="1:7" ht="25.5">
      <c r="A454" s="228"/>
      <c r="B454" s="277" t="s">
        <v>2220</v>
      </c>
      <c r="C454" s="277"/>
      <c r="D454" s="670"/>
      <c r="E454" s="670"/>
      <c r="F454" s="278"/>
      <c r="G454" s="412"/>
    </row>
    <row r="455" spans="1:7">
      <c r="A455" s="228"/>
      <c r="B455" s="276" t="s">
        <v>2221</v>
      </c>
      <c r="C455" s="276"/>
      <c r="D455" s="670"/>
      <c r="E455" s="670"/>
      <c r="F455" s="278"/>
      <c r="G455" s="412"/>
    </row>
    <row r="456" spans="1:7">
      <c r="A456" s="228"/>
      <c r="B456" s="276" t="s">
        <v>2190</v>
      </c>
      <c r="C456" s="276"/>
      <c r="D456" s="670"/>
      <c r="E456" s="670"/>
      <c r="F456" s="278"/>
      <c r="G456" s="412"/>
    </row>
    <row r="457" spans="1:7" ht="25.5">
      <c r="A457" s="229"/>
      <c r="B457" s="276" t="s">
        <v>1459</v>
      </c>
      <c r="C457" s="276"/>
      <c r="D457" s="200"/>
      <c r="E457" s="200"/>
      <c r="F457" s="200"/>
      <c r="G457" s="402"/>
    </row>
    <row r="458" spans="1:7" ht="25.5">
      <c r="A458" s="229"/>
      <c r="B458" s="276" t="s">
        <v>1460</v>
      </c>
      <c r="C458" s="276"/>
      <c r="D458" s="200"/>
      <c r="E458" s="200"/>
      <c r="F458" s="200"/>
      <c r="G458" s="402"/>
    </row>
    <row r="459" spans="1:7" ht="63.75">
      <c r="A459" s="229"/>
      <c r="B459" s="276" t="s">
        <v>897</v>
      </c>
      <c r="C459" s="276"/>
      <c r="D459" s="200"/>
      <c r="E459" s="200"/>
      <c r="F459" s="200"/>
      <c r="G459" s="402"/>
    </row>
    <row r="460" spans="1:7">
      <c r="A460" s="229"/>
      <c r="B460" s="276" t="s">
        <v>1317</v>
      </c>
      <c r="C460" s="276"/>
      <c r="D460" s="200"/>
      <c r="E460" s="200"/>
      <c r="F460" s="200"/>
      <c r="G460" s="402"/>
    </row>
    <row r="461" spans="1:7" ht="25.5">
      <c r="A461" s="229"/>
      <c r="B461" s="276" t="s">
        <v>717</v>
      </c>
      <c r="C461" s="276"/>
      <c r="D461" s="200"/>
      <c r="E461" s="200"/>
      <c r="F461" s="200"/>
      <c r="G461" s="402"/>
    </row>
    <row r="462" spans="1:7" ht="38.25">
      <c r="A462" s="229"/>
      <c r="B462" s="276" t="s">
        <v>4393</v>
      </c>
      <c r="C462" s="276"/>
      <c r="D462" s="200"/>
      <c r="E462" s="200"/>
      <c r="F462" s="200"/>
      <c r="G462" s="402"/>
    </row>
    <row r="463" spans="1:7">
      <c r="A463" s="229"/>
      <c r="B463" s="276"/>
      <c r="C463" s="276"/>
      <c r="D463" s="200"/>
      <c r="E463" s="200"/>
      <c r="F463" s="200"/>
      <c r="G463" s="402"/>
    </row>
    <row r="464" spans="1:7">
      <c r="A464" s="228" t="s">
        <v>287</v>
      </c>
      <c r="B464" s="259" t="s">
        <v>898</v>
      </c>
      <c r="C464" s="259"/>
      <c r="D464" s="200"/>
      <c r="E464" s="200"/>
      <c r="F464" s="200"/>
      <c r="G464" s="402"/>
    </row>
    <row r="465" spans="1:9" s="263" customFormat="1" ht="102">
      <c r="A465" s="260"/>
      <c r="B465" s="261" t="s">
        <v>4394</v>
      </c>
      <c r="C465" s="261"/>
      <c r="D465" s="262"/>
      <c r="E465" s="262"/>
      <c r="F465" s="262"/>
      <c r="G465" s="411"/>
      <c r="H465" s="1290"/>
      <c r="I465" s="276"/>
    </row>
    <row r="466" spans="1:9" ht="25.5">
      <c r="A466" s="229"/>
      <c r="B466" s="276" t="s">
        <v>4395</v>
      </c>
      <c r="C466" s="276"/>
      <c r="D466" s="200"/>
      <c r="E466" s="376"/>
      <c r="F466" s="203"/>
      <c r="G466" s="407"/>
    </row>
    <row r="467" spans="1:9" ht="76.5" customHeight="1">
      <c r="A467" s="229"/>
      <c r="B467" s="276" t="s">
        <v>4396</v>
      </c>
      <c r="C467" s="276"/>
      <c r="D467" s="200"/>
      <c r="E467" s="200"/>
      <c r="F467" s="200"/>
      <c r="G467" s="402"/>
    </row>
    <row r="468" spans="1:9" ht="25.5">
      <c r="A468" s="229"/>
      <c r="B468" s="276" t="s">
        <v>4247</v>
      </c>
      <c r="C468" s="276"/>
      <c r="D468" s="200" t="s">
        <v>1505</v>
      </c>
      <c r="E468" s="200">
        <v>425</v>
      </c>
      <c r="F468" s="200"/>
      <c r="G468" s="402">
        <f>+E468*F468</f>
        <v>0</v>
      </c>
    </row>
    <row r="469" spans="1:9">
      <c r="A469" s="229"/>
      <c r="B469" s="276"/>
      <c r="C469" s="276"/>
      <c r="D469" s="200"/>
      <c r="E469" s="200"/>
      <c r="F469" s="200"/>
      <c r="G469" s="402"/>
    </row>
    <row r="470" spans="1:9">
      <c r="A470" s="196" t="s">
        <v>290</v>
      </c>
      <c r="B470" s="193" t="s">
        <v>505</v>
      </c>
      <c r="C470" s="193"/>
      <c r="E470" s="200"/>
      <c r="F470" s="200"/>
      <c r="G470" s="402"/>
    </row>
    <row r="471" spans="1:9" ht="25.5">
      <c r="B471" s="197" t="s">
        <v>901</v>
      </c>
      <c r="E471" s="200"/>
      <c r="F471" s="200"/>
      <c r="G471" s="402"/>
    </row>
    <row r="472" spans="1:9" ht="102">
      <c r="B472" s="197" t="s">
        <v>4397</v>
      </c>
      <c r="E472" s="200"/>
      <c r="F472" s="200"/>
      <c r="G472" s="402"/>
    </row>
    <row r="473" spans="1:9" ht="89.25">
      <c r="B473" s="222" t="s">
        <v>4399</v>
      </c>
      <c r="C473" s="222"/>
      <c r="E473" s="200"/>
      <c r="F473" s="200"/>
      <c r="G473" s="402"/>
    </row>
    <row r="474" spans="1:9" ht="25.5">
      <c r="B474" s="197" t="s">
        <v>4398</v>
      </c>
      <c r="E474" s="200"/>
      <c r="F474" s="200"/>
      <c r="G474" s="402"/>
    </row>
    <row r="475" spans="1:9">
      <c r="B475" s="197" t="s">
        <v>4400</v>
      </c>
      <c r="E475" s="200"/>
      <c r="F475" s="200"/>
      <c r="G475" s="402"/>
    </row>
    <row r="476" spans="1:9" ht="38.25">
      <c r="B476" s="197" t="s">
        <v>1889</v>
      </c>
      <c r="E476" s="200"/>
      <c r="F476" s="200"/>
      <c r="G476" s="402"/>
    </row>
    <row r="477" spans="1:9" ht="25.5">
      <c r="B477" s="197" t="s">
        <v>4401</v>
      </c>
      <c r="E477" s="200"/>
      <c r="F477" s="200"/>
      <c r="G477" s="402"/>
    </row>
    <row r="478" spans="1:9" ht="25.5">
      <c r="B478" s="197" t="s">
        <v>1890</v>
      </c>
      <c r="D478" s="195" t="s">
        <v>1505</v>
      </c>
      <c r="E478" s="200">
        <v>40</v>
      </c>
      <c r="F478" s="200"/>
      <c r="G478" s="402">
        <f>E478*F478</f>
        <v>0</v>
      </c>
    </row>
    <row r="479" spans="1:9">
      <c r="E479" s="200"/>
      <c r="F479" s="200"/>
      <c r="G479" s="402"/>
    </row>
    <row r="480" spans="1:9">
      <c r="A480" s="196" t="s">
        <v>300</v>
      </c>
      <c r="B480" s="193" t="s">
        <v>899</v>
      </c>
      <c r="C480" s="193"/>
      <c r="E480" s="200"/>
      <c r="F480" s="200"/>
      <c r="G480" s="402"/>
    </row>
    <row r="481" spans="1:7" ht="25.5">
      <c r="B481" s="197" t="s">
        <v>901</v>
      </c>
      <c r="E481" s="200"/>
      <c r="F481" s="200"/>
      <c r="G481" s="402"/>
    </row>
    <row r="482" spans="1:7">
      <c r="B482" s="197" t="s">
        <v>503</v>
      </c>
      <c r="E482" s="200"/>
      <c r="F482" s="200"/>
      <c r="G482" s="402"/>
    </row>
    <row r="483" spans="1:7" ht="25.5">
      <c r="B483" s="197" t="s">
        <v>1891</v>
      </c>
      <c r="E483" s="200"/>
      <c r="F483" s="200"/>
      <c r="G483" s="402"/>
    </row>
    <row r="484" spans="1:7">
      <c r="B484" s="222" t="s">
        <v>504</v>
      </c>
      <c r="C484" s="222"/>
      <c r="E484" s="200"/>
      <c r="F484" s="200"/>
      <c r="G484" s="402"/>
    </row>
    <row r="485" spans="1:7" ht="25.5">
      <c r="B485" s="222" t="s">
        <v>1894</v>
      </c>
      <c r="C485" s="222"/>
      <c r="E485" s="200"/>
      <c r="F485" s="200"/>
      <c r="G485" s="402"/>
    </row>
    <row r="486" spans="1:7">
      <c r="B486" s="197" t="s">
        <v>1895</v>
      </c>
      <c r="E486" s="200"/>
      <c r="F486" s="200"/>
      <c r="G486" s="402"/>
    </row>
    <row r="487" spans="1:7" ht="51">
      <c r="B487" s="222" t="s">
        <v>1059</v>
      </c>
      <c r="C487" s="222"/>
      <c r="E487" s="200"/>
      <c r="F487" s="200"/>
      <c r="G487" s="402"/>
    </row>
    <row r="488" spans="1:7" ht="38.25">
      <c r="B488" s="222" t="s">
        <v>1060</v>
      </c>
      <c r="C488" s="222"/>
      <c r="E488" s="200"/>
      <c r="F488" s="200"/>
      <c r="G488" s="402"/>
    </row>
    <row r="489" spans="1:7">
      <c r="B489" s="197" t="s">
        <v>1061</v>
      </c>
      <c r="E489" s="200"/>
      <c r="F489" s="200"/>
      <c r="G489" s="402"/>
    </row>
    <row r="490" spans="1:7" ht="25.5">
      <c r="B490" s="197" t="s">
        <v>1890</v>
      </c>
      <c r="D490" s="195" t="s">
        <v>1505</v>
      </c>
      <c r="E490" s="200">
        <v>72</v>
      </c>
      <c r="F490" s="200"/>
      <c r="G490" s="402">
        <f>E490*F490</f>
        <v>0</v>
      </c>
    </row>
    <row r="491" spans="1:7">
      <c r="E491" s="200"/>
      <c r="F491" s="200"/>
      <c r="G491" s="402"/>
    </row>
    <row r="492" spans="1:7">
      <c r="A492" s="196" t="s">
        <v>301</v>
      </c>
      <c r="B492" s="193" t="s">
        <v>1886</v>
      </c>
      <c r="C492" s="193"/>
      <c r="E492" s="200"/>
      <c r="F492" s="200"/>
      <c r="G492" s="402"/>
    </row>
    <row r="493" spans="1:7" ht="25.5">
      <c r="B493" s="197" t="s">
        <v>901</v>
      </c>
      <c r="E493" s="200"/>
      <c r="F493" s="200"/>
      <c r="G493" s="402"/>
    </row>
    <row r="494" spans="1:7">
      <c r="B494" s="197" t="s">
        <v>503</v>
      </c>
      <c r="E494" s="200"/>
      <c r="F494" s="200"/>
      <c r="G494" s="402"/>
    </row>
    <row r="495" spans="1:7" ht="38.25">
      <c r="B495" s="197" t="s">
        <v>756</v>
      </c>
      <c r="E495" s="200"/>
      <c r="F495" s="200"/>
      <c r="G495" s="402"/>
    </row>
    <row r="496" spans="1:7" ht="38.25">
      <c r="B496" s="197" t="s">
        <v>87</v>
      </c>
      <c r="E496" s="200"/>
      <c r="F496" s="200"/>
      <c r="G496" s="402"/>
    </row>
    <row r="497" spans="1:7">
      <c r="B497" s="197" t="s">
        <v>359</v>
      </c>
      <c r="E497" s="200"/>
      <c r="F497" s="200"/>
      <c r="G497" s="402"/>
    </row>
    <row r="498" spans="1:7">
      <c r="B498" s="197" t="s">
        <v>88</v>
      </c>
      <c r="D498" s="195" t="s">
        <v>299</v>
      </c>
      <c r="E498" s="200">
        <v>70</v>
      </c>
      <c r="F498" s="200"/>
      <c r="G498" s="402">
        <f>E498*F498</f>
        <v>0</v>
      </c>
    </row>
    <row r="499" spans="1:7">
      <c r="E499" s="200"/>
      <c r="F499" s="200"/>
      <c r="G499" s="402"/>
    </row>
    <row r="500" spans="1:7">
      <c r="A500" s="196" t="s">
        <v>305</v>
      </c>
      <c r="B500" s="193" t="s">
        <v>900</v>
      </c>
      <c r="C500" s="193"/>
      <c r="E500" s="200"/>
      <c r="F500" s="200"/>
      <c r="G500" s="402"/>
    </row>
    <row r="501" spans="1:7" ht="25.5">
      <c r="B501" s="197" t="s">
        <v>1420</v>
      </c>
      <c r="E501" s="200"/>
      <c r="F501" s="200"/>
      <c r="G501" s="402"/>
    </row>
    <row r="502" spans="1:7" ht="76.5" customHeight="1">
      <c r="B502" s="197" t="s">
        <v>4248</v>
      </c>
      <c r="E502" s="200"/>
      <c r="F502" s="200"/>
      <c r="G502" s="402"/>
    </row>
    <row r="503" spans="1:7" ht="25.5">
      <c r="B503" s="197" t="s">
        <v>1212</v>
      </c>
      <c r="E503" s="200"/>
      <c r="F503" s="200"/>
      <c r="G503" s="402"/>
    </row>
    <row r="504" spans="1:7">
      <c r="B504" s="222" t="s">
        <v>1213</v>
      </c>
      <c r="C504" s="222"/>
      <c r="E504" s="200"/>
      <c r="F504" s="200"/>
      <c r="G504" s="402"/>
    </row>
    <row r="505" spans="1:7">
      <c r="B505" s="222" t="s">
        <v>4819</v>
      </c>
      <c r="C505" s="222"/>
      <c r="E505" s="200"/>
      <c r="F505" s="200"/>
      <c r="G505" s="402"/>
    </row>
    <row r="506" spans="1:7" ht="25.5">
      <c r="B506" s="222" t="s">
        <v>1214</v>
      </c>
      <c r="C506" s="222"/>
      <c r="E506" s="200"/>
      <c r="F506" s="200"/>
      <c r="G506" s="402"/>
    </row>
    <row r="507" spans="1:7" ht="25.5">
      <c r="B507" s="222" t="s">
        <v>1215</v>
      </c>
      <c r="C507" s="222"/>
      <c r="E507" s="200"/>
      <c r="F507" s="200"/>
      <c r="G507" s="402"/>
    </row>
    <row r="508" spans="1:7" ht="25.5">
      <c r="B508" s="197" t="s">
        <v>1418</v>
      </c>
      <c r="E508" s="200"/>
      <c r="F508" s="200"/>
      <c r="G508" s="402"/>
    </row>
    <row r="509" spans="1:7" ht="25.5">
      <c r="B509" s="197" t="s">
        <v>2082</v>
      </c>
      <c r="E509" s="200"/>
      <c r="F509" s="200"/>
      <c r="G509" s="402"/>
    </row>
    <row r="510" spans="1:7" ht="25.5">
      <c r="B510" s="197" t="s">
        <v>1419</v>
      </c>
      <c r="E510" s="200"/>
      <c r="F510" s="200"/>
      <c r="G510" s="402"/>
    </row>
    <row r="511" spans="1:7">
      <c r="B511" s="197" t="s">
        <v>1216</v>
      </c>
      <c r="E511" s="200"/>
      <c r="F511" s="200"/>
      <c r="G511" s="402"/>
    </row>
    <row r="512" spans="1:7" ht="25.5">
      <c r="B512" s="197" t="s">
        <v>1217</v>
      </c>
      <c r="D512" s="195" t="s">
        <v>1505</v>
      </c>
      <c r="E512" s="200">
        <v>65</v>
      </c>
      <c r="F512" s="200"/>
      <c r="G512" s="402">
        <f>E512*F512</f>
        <v>0</v>
      </c>
    </row>
    <row r="513" spans="1:9">
      <c r="E513" s="200"/>
      <c r="F513" s="200"/>
      <c r="G513" s="402"/>
    </row>
    <row r="514" spans="1:9" ht="25.5">
      <c r="A514" s="196" t="s">
        <v>1501</v>
      </c>
      <c r="B514" s="193" t="s">
        <v>2083</v>
      </c>
      <c r="C514" s="193"/>
      <c r="E514" s="200"/>
      <c r="F514" s="200"/>
      <c r="G514" s="402"/>
    </row>
    <row r="515" spans="1:9">
      <c r="B515" s="197" t="s">
        <v>1777</v>
      </c>
      <c r="E515" s="200"/>
      <c r="F515" s="200"/>
      <c r="G515" s="402"/>
    </row>
    <row r="516" spans="1:9">
      <c r="B516" s="197" t="s">
        <v>1063</v>
      </c>
      <c r="E516" s="200"/>
      <c r="F516" s="200"/>
      <c r="G516" s="402"/>
    </row>
    <row r="517" spans="1:9" ht="76.5">
      <c r="B517" s="222" t="s">
        <v>4257</v>
      </c>
      <c r="C517" s="222"/>
      <c r="E517" s="200"/>
      <c r="F517" s="200"/>
      <c r="G517" s="402"/>
    </row>
    <row r="518" spans="1:9" ht="25.5">
      <c r="B518" s="222" t="s">
        <v>2084</v>
      </c>
      <c r="C518" s="222"/>
      <c r="E518" s="200"/>
      <c r="F518" s="200"/>
      <c r="G518" s="402"/>
    </row>
    <row r="519" spans="1:9" ht="25.5">
      <c r="B519" s="222" t="s">
        <v>16</v>
      </c>
      <c r="C519" s="222"/>
      <c r="E519" s="200"/>
      <c r="F519" s="200"/>
      <c r="G519" s="402"/>
    </row>
    <row r="520" spans="1:9">
      <c r="B520" s="197" t="s">
        <v>1216</v>
      </c>
      <c r="E520" s="200"/>
      <c r="F520" s="200"/>
      <c r="G520" s="402"/>
    </row>
    <row r="521" spans="1:9" s="235" customFormat="1">
      <c r="A521" s="252"/>
      <c r="B521" s="220" t="s">
        <v>17</v>
      </c>
      <c r="C521" s="220"/>
      <c r="D521" s="204" t="s">
        <v>1505</v>
      </c>
      <c r="E521" s="203">
        <v>340</v>
      </c>
      <c r="F521" s="203"/>
      <c r="G521" s="407">
        <f>E521*F521</f>
        <v>0</v>
      </c>
      <c r="H521" s="204"/>
      <c r="I521" s="1291"/>
    </row>
    <row r="522" spans="1:9" s="235" customFormat="1">
      <c r="A522" s="252"/>
      <c r="B522" s="220"/>
      <c r="C522" s="220"/>
      <c r="D522" s="204"/>
      <c r="E522" s="203"/>
      <c r="F522" s="203"/>
      <c r="G522" s="407"/>
      <c r="H522" s="204"/>
      <c r="I522" s="1291"/>
    </row>
    <row r="523" spans="1:9">
      <c r="A523" s="265" t="s">
        <v>1502</v>
      </c>
      <c r="B523" s="219" t="s">
        <v>4611</v>
      </c>
      <c r="C523" s="219"/>
      <c r="D523" s="204"/>
      <c r="E523" s="203"/>
      <c r="F523" s="203"/>
      <c r="G523" s="407"/>
    </row>
    <row r="524" spans="1:9">
      <c r="A524" s="252"/>
      <c r="B524" s="220" t="s">
        <v>4612</v>
      </c>
      <c r="C524" s="220"/>
      <c r="D524" s="204"/>
      <c r="E524" s="203"/>
      <c r="F524" s="203"/>
      <c r="G524" s="407"/>
    </row>
    <row r="525" spans="1:9">
      <c r="A525" s="252"/>
      <c r="B525" s="220" t="s">
        <v>4622</v>
      </c>
      <c r="C525" s="220"/>
      <c r="D525" s="204"/>
      <c r="E525" s="203"/>
      <c r="F525" s="203"/>
      <c r="G525" s="407"/>
    </row>
    <row r="526" spans="1:9" ht="51">
      <c r="A526" s="252"/>
      <c r="B526" s="220" t="s">
        <v>4623</v>
      </c>
      <c r="C526" s="220"/>
      <c r="D526" s="204"/>
      <c r="E526" s="203"/>
      <c r="F526" s="203"/>
      <c r="G526" s="407"/>
    </row>
    <row r="527" spans="1:9" ht="38.25">
      <c r="A527" s="252"/>
      <c r="B527" s="220" t="s">
        <v>5265</v>
      </c>
      <c r="C527" s="220"/>
      <c r="D527" s="204"/>
      <c r="E527" s="203"/>
      <c r="F527" s="203"/>
      <c r="G527" s="407"/>
    </row>
    <row r="528" spans="1:9" ht="42.75" customHeight="1">
      <c r="A528" s="252"/>
      <c r="B528" s="220" t="s">
        <v>4613</v>
      </c>
      <c r="C528" s="220"/>
      <c r="D528" s="204"/>
      <c r="E528" s="203"/>
      <c r="F528" s="203"/>
      <c r="G528" s="407"/>
    </row>
    <row r="529" spans="1:7" ht="25.5">
      <c r="A529" s="252"/>
      <c r="B529" s="220" t="s">
        <v>4614</v>
      </c>
      <c r="C529" s="220"/>
      <c r="D529" s="204"/>
      <c r="E529" s="203"/>
      <c r="F529" s="203"/>
      <c r="G529" s="407"/>
    </row>
    <row r="530" spans="1:7">
      <c r="A530" s="252"/>
      <c r="B530" s="220" t="s">
        <v>4615</v>
      </c>
      <c r="C530" s="220"/>
      <c r="D530" s="204" t="s">
        <v>1505</v>
      </c>
      <c r="E530" s="203">
        <v>35</v>
      </c>
      <c r="F530" s="203"/>
      <c r="G530" s="407">
        <f>SUM(E530*F530)</f>
        <v>0</v>
      </c>
    </row>
    <row r="531" spans="1:7">
      <c r="A531" s="252"/>
      <c r="B531" s="220"/>
      <c r="C531" s="220"/>
      <c r="D531" s="204"/>
      <c r="E531" s="203"/>
      <c r="F531" s="203"/>
      <c r="G531" s="407"/>
    </row>
    <row r="532" spans="1:7">
      <c r="A532" s="265" t="s">
        <v>1506</v>
      </c>
      <c r="B532" s="219" t="s">
        <v>4616</v>
      </c>
      <c r="C532" s="219"/>
      <c r="D532" s="204"/>
      <c r="E532" s="203"/>
      <c r="F532" s="203"/>
      <c r="G532" s="407"/>
    </row>
    <row r="533" spans="1:7">
      <c r="A533" s="266"/>
      <c r="B533" s="220" t="s">
        <v>4617</v>
      </c>
      <c r="C533" s="220"/>
      <c r="D533" s="204"/>
      <c r="E533" s="203"/>
      <c r="F533" s="203"/>
      <c r="G533" s="407"/>
    </row>
    <row r="534" spans="1:7" ht="51">
      <c r="A534" s="252"/>
      <c r="B534" s="220" t="s">
        <v>4618</v>
      </c>
      <c r="C534" s="220"/>
      <c r="D534" s="204"/>
      <c r="E534" s="203"/>
      <c r="F534" s="203"/>
      <c r="G534" s="407"/>
    </row>
    <row r="535" spans="1:7" ht="25.5">
      <c r="A535" s="252"/>
      <c r="B535" s="220" t="s">
        <v>4619</v>
      </c>
      <c r="C535" s="220"/>
      <c r="D535" s="204"/>
      <c r="E535" s="203"/>
      <c r="F535" s="203"/>
      <c r="G535" s="407"/>
    </row>
    <row r="536" spans="1:7" ht="25.5">
      <c r="A536" s="252"/>
      <c r="B536" s="220" t="s">
        <v>4620</v>
      </c>
      <c r="C536" s="220"/>
      <c r="D536" s="204"/>
      <c r="E536" s="203"/>
      <c r="F536" s="203"/>
      <c r="G536" s="407"/>
    </row>
    <row r="537" spans="1:7">
      <c r="A537" s="252"/>
      <c r="B537" s="220" t="s">
        <v>4621</v>
      </c>
      <c r="C537" s="220"/>
      <c r="D537" s="204" t="s">
        <v>1505</v>
      </c>
      <c r="E537" s="203">
        <v>32</v>
      </c>
      <c r="F537" s="203"/>
      <c r="G537" s="407">
        <f>SUM(E537*F537)</f>
        <v>0</v>
      </c>
    </row>
    <row r="538" spans="1:7">
      <c r="A538" s="205"/>
      <c r="B538" s="224"/>
      <c r="C538" s="224"/>
      <c r="D538" s="208"/>
      <c r="E538" s="207"/>
      <c r="F538" s="207"/>
      <c r="G538" s="409"/>
    </row>
    <row r="539" spans="1:7">
      <c r="B539" s="193" t="s">
        <v>4420</v>
      </c>
      <c r="C539" s="193"/>
      <c r="D539" s="242"/>
      <c r="E539" s="257"/>
      <c r="F539" s="257"/>
      <c r="G539" s="410">
        <f>SUM(G463:G537)</f>
        <v>0</v>
      </c>
    </row>
    <row r="541" spans="1:7" ht="12.75" customHeight="1">
      <c r="A541" s="228"/>
      <c r="B541" s="243" t="s">
        <v>4421</v>
      </c>
      <c r="C541" s="243"/>
      <c r="D541" s="671"/>
      <c r="E541" s="671"/>
      <c r="F541" s="257"/>
      <c r="G541" s="410"/>
    </row>
    <row r="542" spans="1:7">
      <c r="A542" s="229"/>
      <c r="B542" s="276"/>
      <c r="C542" s="276"/>
      <c r="D542" s="200"/>
      <c r="E542" s="200"/>
      <c r="F542" s="200"/>
      <c r="G542" s="402"/>
    </row>
    <row r="543" spans="1:7" ht="25.5">
      <c r="A543" s="196" t="s">
        <v>287</v>
      </c>
      <c r="B543" s="259" t="s">
        <v>2085</v>
      </c>
      <c r="C543" s="259"/>
      <c r="E543" s="200"/>
      <c r="F543" s="200"/>
      <c r="G543" s="402"/>
    </row>
    <row r="544" spans="1:7" ht="25.5">
      <c r="B544" s="197" t="s">
        <v>2086</v>
      </c>
      <c r="E544" s="200"/>
      <c r="F544" s="200"/>
      <c r="G544" s="402"/>
    </row>
    <row r="545" spans="1:7">
      <c r="B545" s="197" t="s">
        <v>2087</v>
      </c>
      <c r="E545" s="200"/>
      <c r="F545" s="200"/>
      <c r="G545" s="402"/>
    </row>
    <row r="546" spans="1:7">
      <c r="B546" s="197" t="s">
        <v>2088</v>
      </c>
      <c r="D546" s="195" t="s">
        <v>299</v>
      </c>
      <c r="E546" s="200">
        <v>150</v>
      </c>
      <c r="F546" s="200"/>
      <c r="G546" s="402">
        <f>E546*F546</f>
        <v>0</v>
      </c>
    </row>
    <row r="547" spans="1:7">
      <c r="E547" s="200"/>
      <c r="F547" s="200"/>
      <c r="G547" s="402"/>
    </row>
    <row r="548" spans="1:7" ht="25.5">
      <c r="A548" s="196" t="s">
        <v>290</v>
      </c>
      <c r="B548" s="259" t="s">
        <v>1490</v>
      </c>
      <c r="C548" s="259"/>
      <c r="E548" s="200"/>
      <c r="F548" s="200"/>
      <c r="G548" s="402"/>
    </row>
    <row r="549" spans="1:7" ht="25.5">
      <c r="B549" s="197" t="s">
        <v>1813</v>
      </c>
      <c r="E549" s="200"/>
      <c r="F549" s="200"/>
      <c r="G549" s="402"/>
    </row>
    <row r="550" spans="1:7" ht="12.75" customHeight="1">
      <c r="B550" s="197" t="s">
        <v>2089</v>
      </c>
      <c r="E550" s="200"/>
      <c r="F550" s="200"/>
      <c r="G550" s="402"/>
    </row>
    <row r="551" spans="1:7">
      <c r="B551" s="197" t="s">
        <v>1814</v>
      </c>
      <c r="E551" s="200"/>
      <c r="F551" s="200"/>
      <c r="G551" s="402"/>
    </row>
    <row r="552" spans="1:7">
      <c r="B552" s="197" t="s">
        <v>1815</v>
      </c>
      <c r="E552" s="200"/>
      <c r="F552" s="200"/>
      <c r="G552" s="402"/>
    </row>
    <row r="553" spans="1:7">
      <c r="B553" s="197" t="s">
        <v>1816</v>
      </c>
      <c r="D553" s="195" t="s">
        <v>299</v>
      </c>
      <c r="E553" s="200">
        <v>12</v>
      </c>
      <c r="F553" s="200"/>
      <c r="G553" s="402">
        <f>E553*F553</f>
        <v>0</v>
      </c>
    </row>
    <row r="554" spans="1:7">
      <c r="B554" s="197" t="s">
        <v>2090</v>
      </c>
      <c r="D554" s="195" t="s">
        <v>302</v>
      </c>
      <c r="E554" s="200">
        <v>3</v>
      </c>
      <c r="F554" s="200"/>
      <c r="G554" s="402">
        <f>E554*F554</f>
        <v>0</v>
      </c>
    </row>
    <row r="555" spans="1:7">
      <c r="E555" s="200"/>
      <c r="F555" s="200"/>
      <c r="G555" s="402"/>
    </row>
    <row r="556" spans="1:7" ht="38.25">
      <c r="A556" s="196" t="s">
        <v>300</v>
      </c>
      <c r="B556" s="193" t="s">
        <v>5263</v>
      </c>
      <c r="C556" s="193"/>
      <c r="E556" s="200"/>
      <c r="F556" s="200"/>
      <c r="G556" s="402"/>
    </row>
    <row r="557" spans="1:7" ht="25.5">
      <c r="B557" s="197" t="s">
        <v>2091</v>
      </c>
      <c r="E557" s="200"/>
      <c r="F557" s="200"/>
      <c r="G557" s="402"/>
    </row>
    <row r="558" spans="1:7" ht="25.5">
      <c r="B558" s="197" t="s">
        <v>2092</v>
      </c>
      <c r="E558" s="200"/>
      <c r="F558" s="200"/>
      <c r="G558" s="402"/>
    </row>
    <row r="559" spans="1:7" ht="38.25">
      <c r="B559" s="197" t="s">
        <v>2093</v>
      </c>
      <c r="E559" s="200"/>
      <c r="F559" s="200"/>
      <c r="G559" s="402"/>
    </row>
    <row r="560" spans="1:7">
      <c r="B560" s="197" t="s">
        <v>1817</v>
      </c>
      <c r="D560" s="195" t="s">
        <v>302</v>
      </c>
      <c r="E560" s="200">
        <v>2</v>
      </c>
      <c r="F560" s="200"/>
      <c r="G560" s="402">
        <f>E560*F560</f>
        <v>0</v>
      </c>
    </row>
    <row r="561" spans="1:7">
      <c r="E561" s="200"/>
      <c r="F561" s="200"/>
      <c r="G561" s="402"/>
    </row>
    <row r="562" spans="1:7" ht="25.5" customHeight="1">
      <c r="A562" s="196" t="s">
        <v>301</v>
      </c>
      <c r="B562" s="193" t="s">
        <v>2094</v>
      </c>
      <c r="C562" s="193"/>
      <c r="E562" s="200"/>
      <c r="F562" s="200"/>
      <c r="G562" s="402"/>
    </row>
    <row r="563" spans="1:7" ht="25.5">
      <c r="B563" s="197" t="s">
        <v>303</v>
      </c>
      <c r="E563" s="200"/>
      <c r="F563" s="200"/>
      <c r="G563" s="402"/>
    </row>
    <row r="564" spans="1:7">
      <c r="B564" s="197" t="s">
        <v>304</v>
      </c>
      <c r="E564" s="200"/>
      <c r="F564" s="200"/>
      <c r="G564" s="402"/>
    </row>
    <row r="565" spans="1:7">
      <c r="B565" s="197" t="s">
        <v>663</v>
      </c>
      <c r="D565" s="195" t="s">
        <v>299</v>
      </c>
      <c r="E565" s="200">
        <v>66</v>
      </c>
      <c r="F565" s="200"/>
      <c r="G565" s="402">
        <f>E565*F565</f>
        <v>0</v>
      </c>
    </row>
    <row r="566" spans="1:7">
      <c r="E566" s="200"/>
      <c r="F566" s="200"/>
      <c r="G566" s="402"/>
    </row>
    <row r="567" spans="1:7" ht="25.5">
      <c r="A567" s="196" t="s">
        <v>305</v>
      </c>
      <c r="B567" s="259" t="s">
        <v>1498</v>
      </c>
      <c r="C567" s="259"/>
      <c r="E567" s="200"/>
      <c r="F567" s="200"/>
      <c r="G567" s="402"/>
    </row>
    <row r="568" spans="1:7" ht="25.5">
      <c r="B568" s="197" t="s">
        <v>2095</v>
      </c>
      <c r="E568" s="200"/>
      <c r="F568" s="200"/>
      <c r="G568" s="402"/>
    </row>
    <row r="569" spans="1:7" ht="38.25">
      <c r="B569" s="197" t="s">
        <v>1073</v>
      </c>
      <c r="E569" s="200"/>
      <c r="F569" s="200"/>
      <c r="G569" s="402"/>
    </row>
    <row r="570" spans="1:7">
      <c r="B570" s="197" t="s">
        <v>1499</v>
      </c>
      <c r="E570" s="200"/>
      <c r="F570" s="200"/>
      <c r="G570" s="402"/>
    </row>
    <row r="571" spans="1:7" ht="25.5">
      <c r="B571" s="197" t="s">
        <v>303</v>
      </c>
      <c r="E571" s="200"/>
      <c r="F571" s="200"/>
      <c r="G571" s="402"/>
    </row>
    <row r="572" spans="1:7" ht="25.5">
      <c r="B572" s="197" t="s">
        <v>1500</v>
      </c>
      <c r="E572" s="200"/>
      <c r="F572" s="200"/>
      <c r="G572" s="402"/>
    </row>
    <row r="573" spans="1:7">
      <c r="B573" s="197" t="s">
        <v>1643</v>
      </c>
      <c r="D573" s="195" t="s">
        <v>299</v>
      </c>
      <c r="E573" s="200">
        <v>30.799999999999997</v>
      </c>
      <c r="F573" s="200"/>
      <c r="G573" s="402">
        <f>E573*F573</f>
        <v>0</v>
      </c>
    </row>
    <row r="574" spans="1:7">
      <c r="E574" s="200"/>
      <c r="F574" s="200"/>
      <c r="G574" s="402"/>
    </row>
    <row r="575" spans="1:7" ht="25.5">
      <c r="A575" s="196" t="s">
        <v>1501</v>
      </c>
      <c r="B575" s="193" t="s">
        <v>2096</v>
      </c>
      <c r="C575" s="193"/>
      <c r="E575" s="200"/>
      <c r="F575" s="200"/>
      <c r="G575" s="402"/>
    </row>
    <row r="576" spans="1:7" ht="25.5">
      <c r="B576" s="197" t="s">
        <v>303</v>
      </c>
      <c r="E576" s="200"/>
      <c r="F576" s="200"/>
      <c r="G576" s="402"/>
    </row>
    <row r="577" spans="1:9">
      <c r="B577" s="197" t="s">
        <v>304</v>
      </c>
      <c r="E577" s="200"/>
      <c r="F577" s="200"/>
      <c r="G577" s="402"/>
    </row>
    <row r="578" spans="1:9">
      <c r="B578" s="197" t="s">
        <v>2097</v>
      </c>
      <c r="D578" s="195" t="s">
        <v>299</v>
      </c>
      <c r="E578" s="200">
        <v>15</v>
      </c>
      <c r="F578" s="200"/>
      <c r="G578" s="402">
        <f>E578*F578</f>
        <v>0</v>
      </c>
    </row>
    <row r="579" spans="1:9">
      <c r="E579" s="200"/>
      <c r="F579" s="200"/>
      <c r="G579" s="402"/>
    </row>
    <row r="580" spans="1:9" ht="25.5">
      <c r="A580" s="196" t="s">
        <v>1502</v>
      </c>
      <c r="B580" s="193" t="s">
        <v>1507</v>
      </c>
      <c r="C580" s="193"/>
      <c r="E580" s="200"/>
      <c r="F580" s="200"/>
      <c r="G580" s="402"/>
    </row>
    <row r="581" spans="1:9">
      <c r="B581" s="197" t="s">
        <v>1503</v>
      </c>
      <c r="E581" s="200"/>
      <c r="F581" s="200"/>
      <c r="G581" s="402"/>
    </row>
    <row r="582" spans="1:9">
      <c r="B582" s="197" t="s">
        <v>1504</v>
      </c>
      <c r="D582" s="195" t="s">
        <v>1505</v>
      </c>
      <c r="E582" s="200">
        <v>10</v>
      </c>
      <c r="F582" s="200"/>
      <c r="G582" s="402">
        <f>E582*F582</f>
        <v>0</v>
      </c>
    </row>
    <row r="583" spans="1:9">
      <c r="B583" s="276"/>
      <c r="C583" s="276"/>
      <c r="E583" s="200"/>
      <c r="F583" s="200"/>
      <c r="G583" s="402"/>
    </row>
    <row r="584" spans="1:9" ht="25.5">
      <c r="A584" s="196" t="s">
        <v>1506</v>
      </c>
      <c r="B584" s="259" t="s">
        <v>2098</v>
      </c>
      <c r="C584" s="259"/>
      <c r="E584" s="200"/>
      <c r="F584" s="200"/>
      <c r="G584" s="402"/>
    </row>
    <row r="585" spans="1:9">
      <c r="B585" s="197" t="s">
        <v>1503</v>
      </c>
      <c r="E585" s="200"/>
      <c r="F585" s="200"/>
      <c r="G585" s="402"/>
    </row>
    <row r="586" spans="1:9" ht="38.25">
      <c r="B586" s="197" t="s">
        <v>2099</v>
      </c>
      <c r="E586" s="200"/>
      <c r="F586" s="200"/>
      <c r="G586" s="402"/>
    </row>
    <row r="587" spans="1:9">
      <c r="B587" s="197" t="s">
        <v>1499</v>
      </c>
      <c r="E587" s="200"/>
      <c r="F587" s="200"/>
      <c r="G587" s="402"/>
    </row>
    <row r="588" spans="1:9">
      <c r="B588" s="197" t="s">
        <v>4402</v>
      </c>
      <c r="D588" s="195" t="s">
        <v>299</v>
      </c>
      <c r="E588" s="200">
        <v>22</v>
      </c>
      <c r="F588" s="200"/>
      <c r="G588" s="402">
        <f>E588*F588</f>
        <v>0</v>
      </c>
    </row>
    <row r="589" spans="1:9">
      <c r="B589" s="197" t="s">
        <v>4403</v>
      </c>
      <c r="D589" s="195" t="s">
        <v>299</v>
      </c>
      <c r="E589" s="200">
        <v>15</v>
      </c>
      <c r="F589" s="200"/>
      <c r="G589" s="402">
        <f>E589*F589</f>
        <v>0</v>
      </c>
    </row>
    <row r="590" spans="1:9">
      <c r="E590" s="200"/>
      <c r="F590" s="200"/>
      <c r="G590" s="402"/>
    </row>
    <row r="591" spans="1:9">
      <c r="B591" s="224"/>
      <c r="C591" s="224"/>
      <c r="D591" s="208"/>
      <c r="E591" s="207"/>
      <c r="F591" s="207"/>
      <c r="G591" s="409"/>
      <c r="H591" s="204"/>
      <c r="I591" s="1291"/>
    </row>
    <row r="592" spans="1:9">
      <c r="A592" s="229"/>
      <c r="B592" s="259" t="s">
        <v>4422</v>
      </c>
      <c r="C592" s="259"/>
      <c r="D592" s="257"/>
      <c r="E592" s="257"/>
      <c r="F592" s="257"/>
      <c r="G592" s="410">
        <f>SUM(G544:G590)</f>
        <v>0</v>
      </c>
    </row>
    <row r="593" spans="1:7">
      <c r="A593" s="229"/>
      <c r="B593" s="259"/>
      <c r="C593" s="259"/>
      <c r="D593" s="257"/>
      <c r="E593" s="257"/>
      <c r="F593" s="257"/>
      <c r="G593" s="410"/>
    </row>
    <row r="594" spans="1:7" ht="12.75" customHeight="1">
      <c r="A594" s="228"/>
      <c r="B594" s="243" t="s">
        <v>4423</v>
      </c>
      <c r="C594" s="243"/>
      <c r="D594" s="671"/>
      <c r="E594" s="671"/>
      <c r="F594" s="257"/>
      <c r="G594" s="410"/>
    </row>
    <row r="595" spans="1:7">
      <c r="A595" s="228"/>
      <c r="B595" s="258"/>
      <c r="C595" s="258"/>
      <c r="D595" s="671"/>
      <c r="E595" s="671"/>
      <c r="F595" s="257"/>
      <c r="G595" s="410"/>
    </row>
    <row r="596" spans="1:7" ht="51">
      <c r="A596" s="228"/>
      <c r="B596" s="276" t="s">
        <v>2226</v>
      </c>
      <c r="C596" s="276"/>
      <c r="D596" s="670"/>
      <c r="E596" s="670"/>
      <c r="F596" s="278"/>
      <c r="G596" s="412"/>
    </row>
    <row r="597" spans="1:7" ht="63.75">
      <c r="A597" s="228"/>
      <c r="B597" s="276" t="s">
        <v>2227</v>
      </c>
      <c r="C597" s="276"/>
      <c r="D597" s="670"/>
      <c r="E597" s="670"/>
      <c r="F597" s="278"/>
      <c r="G597" s="412"/>
    </row>
    <row r="598" spans="1:7">
      <c r="A598" s="228"/>
      <c r="B598" s="259" t="s">
        <v>2228</v>
      </c>
      <c r="C598" s="259"/>
      <c r="D598" s="674"/>
      <c r="E598" s="674"/>
      <c r="F598" s="675"/>
      <c r="G598" s="676"/>
    </row>
    <row r="599" spans="1:7" ht="25.5">
      <c r="A599" s="228"/>
      <c r="B599" s="276" t="s">
        <v>2229</v>
      </c>
      <c r="C599" s="276"/>
      <c r="D599" s="670"/>
      <c r="E599" s="670"/>
      <c r="F599" s="278"/>
      <c r="G599" s="412"/>
    </row>
    <row r="600" spans="1:7" ht="25.5">
      <c r="A600" s="228"/>
      <c r="B600" s="276" t="s">
        <v>2230</v>
      </c>
      <c r="C600" s="276"/>
      <c r="D600" s="670"/>
      <c r="E600" s="670"/>
      <c r="F600" s="278"/>
      <c r="G600" s="412"/>
    </row>
    <row r="601" spans="1:7" ht="25.5">
      <c r="A601" s="228"/>
      <c r="B601" s="276" t="s">
        <v>2254</v>
      </c>
      <c r="C601" s="276"/>
      <c r="D601" s="670"/>
      <c r="E601" s="670"/>
      <c r="F601" s="278"/>
      <c r="G601" s="412"/>
    </row>
    <row r="602" spans="1:7" ht="25.5">
      <c r="A602" s="228"/>
      <c r="B602" s="276" t="s">
        <v>2231</v>
      </c>
      <c r="C602" s="276"/>
      <c r="D602" s="670"/>
      <c r="E602" s="670"/>
      <c r="F602" s="278"/>
      <c r="G602" s="412"/>
    </row>
    <row r="603" spans="1:7" ht="38.25">
      <c r="A603" s="228"/>
      <c r="B603" s="276" t="s">
        <v>2232</v>
      </c>
      <c r="C603" s="276"/>
      <c r="D603" s="670"/>
      <c r="E603" s="670"/>
      <c r="F603" s="278"/>
      <c r="G603" s="412"/>
    </row>
    <row r="604" spans="1:7" ht="76.5" customHeight="1">
      <c r="A604" s="228"/>
      <c r="B604" s="276" t="s">
        <v>2233</v>
      </c>
      <c r="C604" s="276"/>
      <c r="D604" s="670"/>
      <c r="E604" s="670"/>
      <c r="F604" s="278"/>
      <c r="G604" s="412"/>
    </row>
    <row r="605" spans="1:7" ht="51">
      <c r="A605" s="228"/>
      <c r="B605" s="276" t="s">
        <v>2234</v>
      </c>
      <c r="C605" s="276"/>
      <c r="D605" s="670"/>
      <c r="E605" s="670"/>
      <c r="F605" s="278"/>
      <c r="G605" s="412"/>
    </row>
    <row r="606" spans="1:7">
      <c r="A606" s="228"/>
      <c r="B606" s="259" t="s">
        <v>2235</v>
      </c>
      <c r="C606" s="259"/>
      <c r="D606" s="674"/>
      <c r="E606" s="674"/>
      <c r="F606" s="675"/>
      <c r="G606" s="676"/>
    </row>
    <row r="607" spans="1:7" ht="25.5">
      <c r="A607" s="228"/>
      <c r="B607" s="276" t="s">
        <v>2236</v>
      </c>
      <c r="C607" s="276"/>
      <c r="D607" s="670"/>
      <c r="E607" s="670"/>
      <c r="F607" s="278"/>
      <c r="G607" s="412"/>
    </row>
    <row r="608" spans="1:7" ht="25.5">
      <c r="A608" s="228"/>
      <c r="B608" s="276" t="s">
        <v>2237</v>
      </c>
      <c r="C608" s="276"/>
      <c r="D608" s="670"/>
      <c r="E608" s="670"/>
      <c r="F608" s="278"/>
      <c r="G608" s="412"/>
    </row>
    <row r="609" spans="1:7" ht="63.75">
      <c r="A609" s="228"/>
      <c r="B609" s="276" t="s">
        <v>4404</v>
      </c>
      <c r="C609" s="276"/>
      <c r="D609" s="670"/>
      <c r="E609" s="670"/>
      <c r="F609" s="278"/>
      <c r="G609" s="412"/>
    </row>
    <row r="610" spans="1:7" ht="51">
      <c r="A610" s="228"/>
      <c r="B610" s="276" t="s">
        <v>2238</v>
      </c>
      <c r="C610" s="276"/>
      <c r="D610" s="670"/>
      <c r="E610" s="670"/>
      <c r="F610" s="278"/>
      <c r="G610" s="412"/>
    </row>
    <row r="611" spans="1:7" ht="38.25">
      <c r="A611" s="228"/>
      <c r="B611" s="276" t="s">
        <v>2239</v>
      </c>
      <c r="C611" s="276"/>
      <c r="D611" s="670"/>
      <c r="E611" s="670"/>
      <c r="F611" s="278"/>
      <c r="G611" s="412"/>
    </row>
    <row r="612" spans="1:7" ht="38.25">
      <c r="A612" s="228"/>
      <c r="B612" s="276" t="s">
        <v>2240</v>
      </c>
      <c r="C612" s="276"/>
      <c r="D612" s="670"/>
      <c r="E612" s="670"/>
      <c r="F612" s="278"/>
      <c r="G612" s="412"/>
    </row>
    <row r="613" spans="1:7" ht="25.5" customHeight="1">
      <c r="A613" s="228"/>
      <c r="B613" s="276" t="s">
        <v>2241</v>
      </c>
      <c r="C613" s="276"/>
      <c r="D613" s="670"/>
      <c r="E613" s="670"/>
      <c r="F613" s="278"/>
      <c r="G613" s="412"/>
    </row>
    <row r="614" spans="1:7" ht="38.25">
      <c r="A614" s="228"/>
      <c r="B614" s="276" t="s">
        <v>2242</v>
      </c>
      <c r="C614" s="276"/>
      <c r="D614" s="670"/>
      <c r="E614" s="670"/>
      <c r="F614" s="278"/>
      <c r="G614" s="412"/>
    </row>
    <row r="615" spans="1:7" ht="38.25">
      <c r="A615" s="228"/>
      <c r="B615" s="276" t="s">
        <v>2243</v>
      </c>
      <c r="C615" s="276"/>
      <c r="D615" s="670"/>
      <c r="E615" s="670"/>
      <c r="F615" s="278"/>
      <c r="G615" s="412"/>
    </row>
    <row r="616" spans="1:7" ht="38.25">
      <c r="A616" s="228"/>
      <c r="B616" s="276" t="s">
        <v>2244</v>
      </c>
      <c r="C616" s="276"/>
      <c r="D616" s="670"/>
      <c r="E616" s="670"/>
      <c r="F616" s="278"/>
      <c r="G616" s="412"/>
    </row>
    <row r="617" spans="1:7" ht="38.25">
      <c r="A617" s="228"/>
      <c r="B617" s="276" t="s">
        <v>2245</v>
      </c>
      <c r="C617" s="276"/>
      <c r="D617" s="670"/>
      <c r="E617" s="670"/>
      <c r="F617" s="278"/>
      <c r="G617" s="412"/>
    </row>
    <row r="618" spans="1:7" ht="63.75">
      <c r="A618" s="228"/>
      <c r="B618" s="276" t="s">
        <v>2246</v>
      </c>
      <c r="C618" s="276"/>
      <c r="D618" s="670"/>
      <c r="E618" s="670"/>
      <c r="F618" s="278"/>
      <c r="G618" s="412"/>
    </row>
    <row r="619" spans="1:7" ht="63.75" customHeight="1">
      <c r="A619" s="228"/>
      <c r="B619" s="276" t="s">
        <v>2247</v>
      </c>
      <c r="C619" s="276"/>
      <c r="D619" s="670"/>
      <c r="E619" s="670"/>
      <c r="F619" s="278"/>
      <c r="G619" s="412"/>
    </row>
    <row r="620" spans="1:7" ht="25.5">
      <c r="A620" s="228"/>
      <c r="B620" s="276" t="s">
        <v>2248</v>
      </c>
      <c r="C620" s="276"/>
      <c r="D620" s="670"/>
      <c r="E620" s="670"/>
      <c r="F620" s="278"/>
      <c r="G620" s="412"/>
    </row>
    <row r="621" spans="1:7" ht="51">
      <c r="A621" s="228"/>
      <c r="B621" s="276" t="s">
        <v>2249</v>
      </c>
      <c r="C621" s="276"/>
      <c r="D621" s="670"/>
      <c r="E621" s="670"/>
      <c r="F621" s="278"/>
      <c r="G621" s="412"/>
    </row>
    <row r="622" spans="1:7">
      <c r="A622" s="228"/>
      <c r="B622" s="259" t="s">
        <v>2213</v>
      </c>
      <c r="C622" s="259"/>
      <c r="D622" s="674"/>
      <c r="E622" s="674"/>
      <c r="F622" s="675"/>
      <c r="G622" s="676"/>
    </row>
    <row r="623" spans="1:7">
      <c r="A623" s="228"/>
      <c r="B623" s="276" t="s">
        <v>2214</v>
      </c>
      <c r="C623" s="276"/>
      <c r="D623" s="670"/>
      <c r="E623" s="670"/>
      <c r="F623" s="278"/>
      <c r="G623" s="412"/>
    </row>
    <row r="624" spans="1:7" ht="25.5">
      <c r="A624" s="228"/>
      <c r="B624" s="276" t="s">
        <v>2215</v>
      </c>
      <c r="C624" s="276"/>
      <c r="D624" s="670"/>
      <c r="E624" s="670"/>
      <c r="F624" s="278"/>
      <c r="G624" s="412"/>
    </row>
    <row r="625" spans="1:7" ht="25.5">
      <c r="A625" s="228"/>
      <c r="B625" s="276" t="s">
        <v>2250</v>
      </c>
      <c r="C625" s="276"/>
      <c r="D625" s="670"/>
      <c r="E625" s="670"/>
      <c r="F625" s="278"/>
      <c r="G625" s="412"/>
    </row>
    <row r="626" spans="1:7">
      <c r="A626" s="228"/>
      <c r="B626" s="276" t="s">
        <v>2251</v>
      </c>
      <c r="C626" s="276"/>
      <c r="D626" s="670"/>
      <c r="E626" s="670"/>
      <c r="F626" s="278"/>
      <c r="G626" s="412"/>
    </row>
    <row r="627" spans="1:7">
      <c r="A627" s="228"/>
      <c r="B627" s="276" t="s">
        <v>2218</v>
      </c>
      <c r="C627" s="276"/>
      <c r="D627" s="670"/>
      <c r="E627" s="670"/>
      <c r="F627" s="278"/>
      <c r="G627" s="412"/>
    </row>
    <row r="628" spans="1:7">
      <c r="A628" s="228"/>
      <c r="B628" s="276" t="s">
        <v>2252</v>
      </c>
      <c r="C628" s="276"/>
      <c r="D628" s="670"/>
      <c r="E628" s="670"/>
      <c r="F628" s="278"/>
      <c r="G628" s="412"/>
    </row>
    <row r="629" spans="1:7">
      <c r="A629" s="229"/>
      <c r="B629" s="276" t="s">
        <v>2190</v>
      </c>
      <c r="C629" s="276"/>
      <c r="D629" s="670"/>
      <c r="E629" s="670"/>
      <c r="F629" s="278"/>
      <c r="G629" s="412"/>
    </row>
    <row r="630" spans="1:7">
      <c r="A630" s="229"/>
      <c r="B630" s="276"/>
      <c r="C630" s="276"/>
      <c r="D630" s="670"/>
      <c r="E630" s="670"/>
      <c r="F630" s="278"/>
      <c r="G630" s="412"/>
    </row>
    <row r="631" spans="1:7">
      <c r="A631" s="228" t="s">
        <v>287</v>
      </c>
      <c r="B631" s="259" t="s">
        <v>4624</v>
      </c>
      <c r="C631" s="259"/>
      <c r="D631" s="670"/>
      <c r="E631" s="670"/>
      <c r="F631" s="278"/>
      <c r="G631" s="412"/>
    </row>
    <row r="632" spans="1:7" ht="178.5" customHeight="1">
      <c r="A632" s="229"/>
      <c r="B632" s="276" t="s">
        <v>5266</v>
      </c>
      <c r="C632" s="276"/>
      <c r="D632" s="200"/>
      <c r="E632" s="200"/>
      <c r="F632" s="200"/>
      <c r="G632" s="402"/>
    </row>
    <row r="633" spans="1:7" ht="38.25">
      <c r="A633" s="229"/>
      <c r="B633" s="276" t="s">
        <v>4250</v>
      </c>
      <c r="C633" s="276"/>
      <c r="D633" s="200"/>
      <c r="E633" s="200"/>
      <c r="F633" s="200"/>
      <c r="G633" s="402"/>
    </row>
    <row r="634" spans="1:7" ht="25.5">
      <c r="A634" s="229"/>
      <c r="B634" s="276" t="s">
        <v>4634</v>
      </c>
      <c r="C634" s="276"/>
      <c r="D634" s="200"/>
      <c r="E634" s="376"/>
      <c r="F634" s="203"/>
      <c r="G634" s="407"/>
    </row>
    <row r="635" spans="1:7" ht="25.5">
      <c r="A635" s="229"/>
      <c r="B635" s="276" t="s">
        <v>4251</v>
      </c>
      <c r="C635" s="276"/>
      <c r="D635" s="200"/>
      <c r="E635" s="200"/>
      <c r="F635" s="200"/>
      <c r="G635" s="402"/>
    </row>
    <row r="636" spans="1:7">
      <c r="A636" s="229"/>
      <c r="B636" s="267" t="s">
        <v>4625</v>
      </c>
      <c r="C636" s="267"/>
      <c r="D636" s="200"/>
      <c r="E636" s="376"/>
      <c r="F636" s="203"/>
      <c r="G636" s="407"/>
    </row>
    <row r="637" spans="1:7">
      <c r="A637" s="229"/>
      <c r="B637" s="267" t="s">
        <v>4626</v>
      </c>
      <c r="C637" s="267"/>
      <c r="D637" s="200" t="s">
        <v>1505</v>
      </c>
      <c r="E637" s="200">
        <v>150</v>
      </c>
      <c r="F637" s="200"/>
      <c r="G637" s="402">
        <f>E637*F637</f>
        <v>0</v>
      </c>
    </row>
    <row r="638" spans="1:7" ht="25.5">
      <c r="A638" s="229"/>
      <c r="B638" s="267" t="s">
        <v>4627</v>
      </c>
      <c r="C638" s="267"/>
      <c r="D638" s="200" t="s">
        <v>1505</v>
      </c>
      <c r="E638" s="200">
        <v>40</v>
      </c>
      <c r="F638" s="200"/>
      <c r="G638" s="402">
        <f>+E638*F638</f>
        <v>0</v>
      </c>
    </row>
    <row r="639" spans="1:7">
      <c r="A639" s="229"/>
      <c r="B639" s="267" t="s">
        <v>4628</v>
      </c>
      <c r="C639" s="267"/>
      <c r="D639" s="200" t="s">
        <v>1505</v>
      </c>
      <c r="E639" s="200">
        <v>20</v>
      </c>
      <c r="F639" s="200"/>
      <c r="G639" s="402">
        <f>+E639*F639</f>
        <v>0</v>
      </c>
    </row>
    <row r="640" spans="1:7">
      <c r="A640" s="229"/>
      <c r="B640" s="267"/>
      <c r="C640" s="267"/>
      <c r="D640" s="200"/>
      <c r="E640" s="200"/>
      <c r="F640" s="200"/>
      <c r="G640" s="402"/>
    </row>
    <row r="641" spans="1:7">
      <c r="A641" s="268" t="s">
        <v>290</v>
      </c>
      <c r="B641" s="259" t="s">
        <v>4629</v>
      </c>
      <c r="C641" s="259"/>
      <c r="D641" s="200"/>
      <c r="E641" s="200"/>
      <c r="F641" s="200"/>
      <c r="G641" s="402"/>
    </row>
    <row r="642" spans="1:7" ht="204">
      <c r="A642" s="229"/>
      <c r="B642" s="276" t="s">
        <v>5267</v>
      </c>
      <c r="C642" s="276"/>
      <c r="D642" s="200"/>
      <c r="E642" s="200"/>
      <c r="F642" s="200"/>
      <c r="G642" s="402"/>
    </row>
    <row r="643" spans="1:7" ht="38.25">
      <c r="A643" s="229"/>
      <c r="B643" s="276" t="s">
        <v>4266</v>
      </c>
      <c r="C643" s="276"/>
      <c r="D643" s="200"/>
      <c r="E643" s="200"/>
      <c r="F643" s="200"/>
      <c r="G643" s="402"/>
    </row>
    <row r="644" spans="1:7" ht="25.5">
      <c r="A644" s="229"/>
      <c r="B644" s="276" t="s">
        <v>4249</v>
      </c>
      <c r="C644" s="276"/>
      <c r="D644" s="200"/>
      <c r="E644" s="200"/>
      <c r="F644" s="200"/>
      <c r="G644" s="402"/>
    </row>
    <row r="645" spans="1:7" ht="25.5">
      <c r="A645" s="229"/>
      <c r="B645" s="276" t="s">
        <v>4251</v>
      </c>
      <c r="C645" s="276"/>
      <c r="D645" s="200"/>
      <c r="E645" s="200"/>
      <c r="F645" s="200"/>
      <c r="G645" s="402"/>
    </row>
    <row r="646" spans="1:7">
      <c r="A646" s="229"/>
      <c r="B646" s="276" t="s">
        <v>1679</v>
      </c>
      <c r="C646" s="276"/>
      <c r="D646" s="200"/>
      <c r="E646" s="200"/>
      <c r="F646" s="200"/>
      <c r="G646" s="402"/>
    </row>
    <row r="647" spans="1:7">
      <c r="A647" s="229"/>
      <c r="B647" s="269" t="s">
        <v>4630</v>
      </c>
      <c r="C647" s="269"/>
      <c r="D647" s="200" t="s">
        <v>1505</v>
      </c>
      <c r="E647" s="200">
        <v>180</v>
      </c>
      <c r="F647" s="200"/>
      <c r="G647" s="402">
        <f>+E647*F647</f>
        <v>0</v>
      </c>
    </row>
    <row r="648" spans="1:7">
      <c r="A648" s="229"/>
      <c r="B648" s="276"/>
      <c r="C648" s="276"/>
      <c r="D648" s="200"/>
      <c r="E648" s="200"/>
      <c r="F648" s="200"/>
      <c r="G648" s="402"/>
    </row>
    <row r="649" spans="1:7">
      <c r="A649" s="268" t="s">
        <v>300</v>
      </c>
      <c r="B649" s="259" t="s">
        <v>4629</v>
      </c>
      <c r="C649" s="259"/>
      <c r="D649" s="200"/>
      <c r="E649" s="200"/>
      <c r="F649" s="200"/>
      <c r="G649" s="402"/>
    </row>
    <row r="650" spans="1:7" ht="191.25" customHeight="1">
      <c r="A650" s="229"/>
      <c r="B650" s="276" t="s">
        <v>5268</v>
      </c>
      <c r="C650" s="276"/>
      <c r="D650" s="200"/>
      <c r="E650" s="200"/>
      <c r="F650" s="200"/>
      <c r="G650" s="402"/>
    </row>
    <row r="651" spans="1:7" ht="38.25">
      <c r="A651" s="229"/>
      <c r="B651" s="276" t="s">
        <v>4250</v>
      </c>
      <c r="C651" s="276"/>
      <c r="D651" s="200"/>
      <c r="E651" s="200"/>
      <c r="F651" s="200"/>
      <c r="G651" s="402"/>
    </row>
    <row r="652" spans="1:7">
      <c r="A652" s="229"/>
      <c r="B652" s="276" t="s">
        <v>1679</v>
      </c>
      <c r="C652" s="276"/>
      <c r="D652" s="200"/>
      <c r="E652" s="200"/>
      <c r="F652" s="200"/>
      <c r="G652" s="402"/>
    </row>
    <row r="653" spans="1:7">
      <c r="A653" s="229"/>
      <c r="B653" s="276" t="s">
        <v>4631</v>
      </c>
      <c r="C653" s="276"/>
      <c r="D653" s="200" t="s">
        <v>1505</v>
      </c>
      <c r="E653" s="200">
        <v>320</v>
      </c>
      <c r="F653" s="200"/>
      <c r="G653" s="402">
        <f>+E653*F653</f>
        <v>0</v>
      </c>
    </row>
    <row r="654" spans="1:7">
      <c r="A654" s="229"/>
      <c r="B654" s="276" t="s">
        <v>4632</v>
      </c>
      <c r="C654" s="276"/>
      <c r="D654" s="200" t="s">
        <v>1505</v>
      </c>
      <c r="E654" s="200">
        <v>20</v>
      </c>
      <c r="F654" s="200"/>
      <c r="G654" s="402">
        <f>+E654*F654</f>
        <v>0</v>
      </c>
    </row>
    <row r="655" spans="1:7">
      <c r="A655" s="229"/>
      <c r="B655" s="275"/>
      <c r="C655" s="275"/>
      <c r="D655" s="200"/>
      <c r="E655" s="200"/>
      <c r="F655" s="200"/>
      <c r="G655" s="402"/>
    </row>
    <row r="656" spans="1:7">
      <c r="A656" s="268" t="s">
        <v>301</v>
      </c>
      <c r="B656" s="259" t="s">
        <v>4252</v>
      </c>
      <c r="C656" s="259"/>
      <c r="D656" s="200"/>
      <c r="E656" s="200"/>
      <c r="F656" s="200"/>
      <c r="G656" s="402"/>
    </row>
    <row r="657" spans="1:8" ht="25.5">
      <c r="A657" s="229"/>
      <c r="B657" s="276" t="s">
        <v>928</v>
      </c>
      <c r="C657" s="276"/>
      <c r="D657" s="200"/>
      <c r="E657" s="200"/>
      <c r="F657" s="200"/>
      <c r="G657" s="402"/>
    </row>
    <row r="658" spans="1:8" ht="25.5">
      <c r="A658" s="229"/>
      <c r="B658" s="276" t="s">
        <v>1989</v>
      </c>
      <c r="C658" s="276"/>
      <c r="D658" s="200"/>
      <c r="E658" s="200"/>
      <c r="F658" s="200"/>
      <c r="G658" s="402"/>
    </row>
    <row r="659" spans="1:8" ht="89.25">
      <c r="A659" s="229"/>
      <c r="B659" s="276" t="s">
        <v>4633</v>
      </c>
      <c r="C659" s="276"/>
      <c r="D659" s="200"/>
      <c r="E659" s="200"/>
      <c r="F659" s="200"/>
      <c r="G659" s="402"/>
    </row>
    <row r="660" spans="1:8" ht="25.5">
      <c r="A660" s="229"/>
      <c r="B660" s="276" t="s">
        <v>1677</v>
      </c>
      <c r="C660" s="276"/>
      <c r="D660" s="200"/>
      <c r="E660" s="200"/>
      <c r="F660" s="200"/>
      <c r="G660" s="402"/>
    </row>
    <row r="661" spans="1:8">
      <c r="A661" s="229"/>
      <c r="B661" s="276" t="s">
        <v>1680</v>
      </c>
      <c r="C661" s="276"/>
      <c r="D661" s="200"/>
      <c r="E661" s="200"/>
      <c r="F661" s="200"/>
      <c r="G661" s="402"/>
    </row>
    <row r="662" spans="1:8">
      <c r="A662" s="229"/>
      <c r="B662" s="269" t="s">
        <v>4253</v>
      </c>
      <c r="C662" s="269"/>
      <c r="D662" s="200" t="s">
        <v>299</v>
      </c>
      <c r="E662" s="200">
        <v>200</v>
      </c>
      <c r="F662" s="200"/>
      <c r="G662" s="402">
        <f>+E662*F662</f>
        <v>0</v>
      </c>
    </row>
    <row r="663" spans="1:8">
      <c r="A663" s="229"/>
      <c r="B663" s="276" t="s">
        <v>4254</v>
      </c>
      <c r="C663" s="276"/>
      <c r="D663" s="200" t="s">
        <v>299</v>
      </c>
      <c r="E663" s="200">
        <v>300</v>
      </c>
      <c r="F663" s="200"/>
      <c r="G663" s="402">
        <f>+E663*F663</f>
        <v>0</v>
      </c>
    </row>
    <row r="664" spans="1:8">
      <c r="A664" s="229"/>
      <c r="F664" s="208"/>
    </row>
    <row r="665" spans="1:8">
      <c r="A665" s="229"/>
      <c r="B665" s="325" t="s">
        <v>4424</v>
      </c>
      <c r="C665" s="325"/>
      <c r="D665" s="677"/>
      <c r="E665" s="677"/>
      <c r="F665" s="200"/>
      <c r="G665" s="1328">
        <f>SUM(G631:G663)</f>
        <v>0</v>
      </c>
      <c r="H665" s="1328"/>
    </row>
    <row r="666" spans="1:8">
      <c r="A666" s="229"/>
      <c r="B666" s="255"/>
      <c r="C666" s="255"/>
      <c r="D666" s="272"/>
      <c r="E666" s="272"/>
      <c r="F666" s="200"/>
      <c r="G666" s="274"/>
      <c r="H666" s="274"/>
    </row>
    <row r="667" spans="1:8" ht="12.75" customHeight="1">
      <c r="A667" s="228"/>
      <c r="B667" s="243" t="s">
        <v>4425</v>
      </c>
      <c r="C667" s="243"/>
      <c r="D667" s="671"/>
      <c r="E667" s="671"/>
      <c r="F667" s="257"/>
      <c r="G667" s="410"/>
    </row>
    <row r="668" spans="1:8">
      <c r="A668" s="229"/>
      <c r="B668" s="1331"/>
      <c r="C668" s="1331"/>
      <c r="D668" s="1331"/>
      <c r="E668" s="1331"/>
      <c r="F668" s="278"/>
      <c r="G668" s="412"/>
    </row>
    <row r="669" spans="1:8">
      <c r="A669" s="229"/>
      <c r="B669" s="1332" t="s">
        <v>2213</v>
      </c>
      <c r="C669" s="1332"/>
      <c r="D669" s="1332"/>
      <c r="E669" s="1332"/>
      <c r="F669" s="278"/>
      <c r="G669" s="412"/>
    </row>
    <row r="670" spans="1:8">
      <c r="A670" s="229"/>
      <c r="B670" s="1329" t="s">
        <v>2214</v>
      </c>
      <c r="C670" s="1329"/>
      <c r="D670" s="1329"/>
      <c r="E670" s="1329"/>
      <c r="F670" s="278"/>
      <c r="G670" s="412"/>
    </row>
    <row r="671" spans="1:8">
      <c r="A671" s="229"/>
      <c r="B671" s="1329" t="s">
        <v>2215</v>
      </c>
      <c r="C671" s="1329"/>
      <c r="D671" s="1329"/>
      <c r="E671" s="1329"/>
      <c r="F671" s="278"/>
      <c r="G671" s="412"/>
    </row>
    <row r="672" spans="1:8">
      <c r="A672" s="229"/>
      <c r="B672" s="1330" t="s">
        <v>2250</v>
      </c>
      <c r="C672" s="1330"/>
      <c r="D672" s="1330"/>
      <c r="E672" s="1330"/>
      <c r="F672" s="1330"/>
      <c r="G672" s="1330"/>
    </row>
    <row r="673" spans="1:7">
      <c r="A673" s="229"/>
      <c r="B673" s="1329" t="s">
        <v>2255</v>
      </c>
      <c r="C673" s="1329"/>
      <c r="D673" s="1329"/>
      <c r="E673" s="1329"/>
      <c r="F673" s="278"/>
      <c r="G673" s="412"/>
    </row>
    <row r="674" spans="1:7">
      <c r="A674" s="229"/>
      <c r="B674" s="1329" t="s">
        <v>2218</v>
      </c>
      <c r="C674" s="1329"/>
      <c r="D674" s="1329"/>
      <c r="E674" s="1329"/>
      <c r="F674" s="278"/>
      <c r="G674" s="412"/>
    </row>
    <row r="675" spans="1:7">
      <c r="A675" s="229"/>
      <c r="B675" s="1329" t="s">
        <v>2252</v>
      </c>
      <c r="C675" s="1329"/>
      <c r="D675" s="1329"/>
      <c r="E675" s="1329"/>
      <c r="F675" s="278"/>
      <c r="G675" s="412"/>
    </row>
    <row r="676" spans="1:7">
      <c r="A676" s="229"/>
      <c r="B676" s="1330" t="s">
        <v>2253</v>
      </c>
      <c r="C676" s="1330"/>
      <c r="D676" s="1330"/>
      <c r="E676" s="1330"/>
      <c r="F676" s="1330"/>
      <c r="G676" s="1330"/>
    </row>
    <row r="677" spans="1:7">
      <c r="A677" s="229"/>
      <c r="B677" s="1329" t="s">
        <v>2190</v>
      </c>
      <c r="C677" s="1329"/>
      <c r="D677" s="1329"/>
      <c r="E677" s="1329"/>
      <c r="F677" s="278"/>
      <c r="G677" s="412"/>
    </row>
    <row r="678" spans="1:7">
      <c r="A678" s="229"/>
      <c r="B678" s="276"/>
      <c r="C678" s="276"/>
      <c r="D678" s="200"/>
      <c r="E678" s="200"/>
      <c r="F678" s="200"/>
      <c r="G678" s="402"/>
    </row>
    <row r="679" spans="1:7">
      <c r="A679" s="228" t="s">
        <v>287</v>
      </c>
      <c r="B679" s="259" t="s">
        <v>4405</v>
      </c>
      <c r="C679" s="259"/>
      <c r="D679" s="200"/>
      <c r="E679" s="200"/>
      <c r="F679" s="200"/>
      <c r="G679" s="402"/>
    </row>
    <row r="680" spans="1:7" ht="38.25">
      <c r="A680" s="229"/>
      <c r="B680" s="276" t="s">
        <v>4635</v>
      </c>
      <c r="C680" s="276"/>
      <c r="D680" s="200"/>
      <c r="E680" s="200"/>
      <c r="F680" s="200"/>
      <c r="G680" s="402"/>
    </row>
    <row r="681" spans="1:7" ht="63.75">
      <c r="A681" s="229"/>
      <c r="B681" s="276" t="s">
        <v>4640</v>
      </c>
      <c r="C681" s="276"/>
      <c r="D681" s="200"/>
      <c r="E681" s="200"/>
      <c r="F681" s="200"/>
      <c r="G681" s="402"/>
    </row>
    <row r="682" spans="1:7">
      <c r="A682" s="229"/>
      <c r="B682" s="276" t="s">
        <v>1800</v>
      </c>
      <c r="C682" s="276"/>
      <c r="D682" s="200"/>
      <c r="E682" s="200"/>
      <c r="F682" s="200"/>
      <c r="G682" s="402"/>
    </row>
    <row r="683" spans="1:7">
      <c r="A683" s="229"/>
      <c r="B683" s="276" t="s">
        <v>1801</v>
      </c>
      <c r="C683" s="276"/>
      <c r="D683" s="200"/>
      <c r="E683" s="200"/>
      <c r="F683" s="200"/>
      <c r="G683" s="402"/>
    </row>
    <row r="684" spans="1:7" ht="25.5">
      <c r="A684" s="229"/>
      <c r="B684" s="276" t="s">
        <v>4636</v>
      </c>
      <c r="C684" s="276"/>
      <c r="D684" s="200"/>
      <c r="E684" s="200"/>
      <c r="F684" s="200"/>
      <c r="G684" s="402"/>
    </row>
    <row r="685" spans="1:7">
      <c r="A685" s="229"/>
      <c r="B685" s="276" t="s">
        <v>1802</v>
      </c>
      <c r="C685" s="276"/>
      <c r="D685" s="200"/>
      <c r="E685" s="376"/>
      <c r="F685" s="203"/>
      <c r="G685" s="407"/>
    </row>
    <row r="686" spans="1:7">
      <c r="A686" s="229"/>
      <c r="B686" s="276" t="s">
        <v>1678</v>
      </c>
      <c r="C686" s="276"/>
      <c r="D686" s="200" t="s">
        <v>1505</v>
      </c>
      <c r="E686" s="200">
        <v>75</v>
      </c>
      <c r="F686" s="200"/>
      <c r="G686" s="402">
        <f>+E686*F686</f>
        <v>0</v>
      </c>
    </row>
    <row r="687" spans="1:7">
      <c r="A687" s="229"/>
      <c r="B687" s="276"/>
      <c r="C687" s="276"/>
      <c r="D687" s="200"/>
      <c r="E687" s="200"/>
      <c r="F687" s="200"/>
      <c r="G687" s="402"/>
    </row>
    <row r="688" spans="1:7">
      <c r="A688" s="228" t="s">
        <v>290</v>
      </c>
      <c r="B688" s="259" t="s">
        <v>1803</v>
      </c>
      <c r="C688" s="259"/>
      <c r="D688" s="200"/>
      <c r="E688" s="200"/>
      <c r="F688" s="200"/>
      <c r="G688" s="402"/>
    </row>
    <row r="689" spans="1:9">
      <c r="A689" s="229"/>
      <c r="B689" s="276" t="s">
        <v>1536</v>
      </c>
      <c r="C689" s="276"/>
      <c r="D689" s="200"/>
      <c r="E689" s="200"/>
      <c r="F689" s="200"/>
      <c r="G689" s="402"/>
    </row>
    <row r="690" spans="1:9" ht="63.75">
      <c r="A690" s="229"/>
      <c r="B690" s="276" t="s">
        <v>4642</v>
      </c>
      <c r="C690" s="276"/>
      <c r="D690" s="200"/>
      <c r="E690" s="200"/>
      <c r="F690" s="200"/>
      <c r="G690" s="402"/>
    </row>
    <row r="691" spans="1:9">
      <c r="A691" s="229"/>
      <c r="B691" s="276" t="s">
        <v>1537</v>
      </c>
      <c r="C691" s="276"/>
      <c r="D691" s="200"/>
      <c r="E691" s="200"/>
      <c r="F691" s="200"/>
      <c r="G691" s="402"/>
    </row>
    <row r="692" spans="1:9">
      <c r="A692" s="229"/>
      <c r="B692" s="269" t="s">
        <v>4637</v>
      </c>
      <c r="C692" s="269"/>
      <c r="D692" s="200" t="s">
        <v>1505</v>
      </c>
      <c r="E692" s="200">
        <v>75</v>
      </c>
      <c r="F692" s="200"/>
      <c r="G692" s="402">
        <f>+E692*F692</f>
        <v>0</v>
      </c>
    </row>
    <row r="693" spans="1:9" s="254" customFormat="1" ht="12.75" customHeight="1">
      <c r="A693" s="229"/>
      <c r="B693" s="276" t="s">
        <v>4274</v>
      </c>
      <c r="C693" s="276"/>
      <c r="D693" s="278" t="s">
        <v>1505</v>
      </c>
      <c r="E693" s="278">
        <v>50</v>
      </c>
      <c r="F693" s="278"/>
      <c r="G693" s="412">
        <f>+E693*F693</f>
        <v>0</v>
      </c>
      <c r="H693" s="279"/>
      <c r="I693" s="269"/>
    </row>
    <row r="694" spans="1:9">
      <c r="A694" s="228"/>
      <c r="B694" s="276"/>
      <c r="C694" s="276"/>
      <c r="D694" s="200"/>
      <c r="E694" s="200"/>
      <c r="F694" s="200"/>
      <c r="G694" s="402"/>
    </row>
    <row r="695" spans="1:9">
      <c r="A695" s="228" t="s">
        <v>300</v>
      </c>
      <c r="B695" s="259" t="s">
        <v>1538</v>
      </c>
      <c r="C695" s="259"/>
      <c r="D695" s="200"/>
      <c r="E695" s="200"/>
      <c r="F695" s="200"/>
      <c r="G695" s="402"/>
    </row>
    <row r="696" spans="1:9" ht="25.5">
      <c r="A696" s="229"/>
      <c r="B696" s="276" t="s">
        <v>1539</v>
      </c>
      <c r="C696" s="276"/>
      <c r="D696" s="200"/>
      <c r="E696" s="200"/>
      <c r="F696" s="200"/>
      <c r="G696" s="402"/>
    </row>
    <row r="697" spans="1:9" ht="89.25" customHeight="1">
      <c r="A697" s="229"/>
      <c r="B697" s="276" t="s">
        <v>4641</v>
      </c>
      <c r="C697" s="276"/>
      <c r="D697" s="200"/>
      <c r="E697" s="200"/>
      <c r="F697" s="200"/>
      <c r="G697" s="402"/>
    </row>
    <row r="698" spans="1:9">
      <c r="A698" s="229"/>
      <c r="B698" s="276" t="s">
        <v>1537</v>
      </c>
      <c r="C698" s="276"/>
      <c r="D698" s="200"/>
      <c r="E698" s="200"/>
      <c r="F698" s="200"/>
      <c r="G698" s="402"/>
    </row>
    <row r="699" spans="1:9">
      <c r="A699" s="229"/>
      <c r="B699" s="269" t="s">
        <v>4221</v>
      </c>
      <c r="C699" s="269"/>
      <c r="D699" s="200" t="s">
        <v>1505</v>
      </c>
      <c r="E699" s="200">
        <v>75</v>
      </c>
      <c r="F699" s="200"/>
      <c r="G699" s="402">
        <f>+E699*F699</f>
        <v>0</v>
      </c>
    </row>
    <row r="700" spans="1:9">
      <c r="A700" s="229"/>
      <c r="B700" s="276" t="s">
        <v>4220</v>
      </c>
      <c r="C700" s="276"/>
      <c r="D700" s="200" t="s">
        <v>1505</v>
      </c>
      <c r="E700" s="200">
        <v>50</v>
      </c>
      <c r="F700" s="200"/>
      <c r="G700" s="402">
        <f>+E700*F700</f>
        <v>0</v>
      </c>
    </row>
    <row r="701" spans="1:9">
      <c r="A701" s="228"/>
      <c r="B701" s="276"/>
      <c r="C701" s="276"/>
      <c r="D701" s="200"/>
      <c r="E701" s="200"/>
      <c r="F701" s="200"/>
      <c r="G701" s="402"/>
    </row>
    <row r="702" spans="1:9">
      <c r="A702" s="228" t="s">
        <v>301</v>
      </c>
      <c r="B702" s="259" t="s">
        <v>1540</v>
      </c>
      <c r="C702" s="259"/>
      <c r="D702" s="200"/>
      <c r="E702" s="200"/>
      <c r="F702" s="200"/>
      <c r="G702" s="402"/>
    </row>
    <row r="703" spans="1:9" ht="25.5">
      <c r="A703" s="229"/>
      <c r="B703" s="276" t="s">
        <v>1541</v>
      </c>
      <c r="C703" s="276"/>
      <c r="D703" s="200"/>
      <c r="E703" s="200"/>
      <c r="F703" s="200"/>
      <c r="G703" s="402"/>
    </row>
    <row r="704" spans="1:9" ht="25.5">
      <c r="A704" s="229"/>
      <c r="B704" s="276" t="s">
        <v>4256</v>
      </c>
      <c r="C704" s="276"/>
      <c r="D704" s="200"/>
      <c r="E704" s="200"/>
      <c r="F704" s="200"/>
      <c r="G704" s="402"/>
    </row>
    <row r="705" spans="1:7">
      <c r="A705" s="229"/>
      <c r="B705" s="276" t="s">
        <v>4643</v>
      </c>
      <c r="C705" s="276"/>
      <c r="D705" s="200"/>
      <c r="E705" s="200"/>
      <c r="F705" s="200"/>
      <c r="G705" s="402"/>
    </row>
    <row r="706" spans="1:7">
      <c r="A706" s="229"/>
      <c r="B706" s="276" t="s">
        <v>576</v>
      </c>
      <c r="C706" s="276"/>
      <c r="D706" s="200"/>
      <c r="E706" s="200"/>
      <c r="F706" s="200"/>
      <c r="G706" s="402"/>
    </row>
    <row r="707" spans="1:7">
      <c r="A707" s="229"/>
      <c r="B707" s="276" t="s">
        <v>577</v>
      </c>
      <c r="C707" s="276"/>
      <c r="D707" s="200"/>
      <c r="E707" s="200"/>
      <c r="F707" s="200"/>
      <c r="G707" s="402"/>
    </row>
    <row r="708" spans="1:7">
      <c r="A708" s="229"/>
      <c r="B708" s="276" t="s">
        <v>578</v>
      </c>
      <c r="C708" s="276"/>
      <c r="D708" s="200"/>
      <c r="E708" s="200"/>
      <c r="F708" s="200"/>
      <c r="G708" s="402"/>
    </row>
    <row r="709" spans="1:7">
      <c r="A709" s="229"/>
      <c r="B709" s="269" t="s">
        <v>4219</v>
      </c>
      <c r="C709" s="269"/>
      <c r="D709" s="200" t="s">
        <v>299</v>
      </c>
      <c r="E709" s="200">
        <v>50</v>
      </c>
      <c r="F709" s="200"/>
      <c r="G709" s="402">
        <f>+E709*F709</f>
        <v>0</v>
      </c>
    </row>
    <row r="710" spans="1:7">
      <c r="A710" s="229"/>
      <c r="B710" s="276" t="s">
        <v>4255</v>
      </c>
      <c r="C710" s="276"/>
      <c r="D710" s="200" t="s">
        <v>299</v>
      </c>
      <c r="E710" s="280">
        <v>30</v>
      </c>
      <c r="F710" s="200"/>
      <c r="G710" s="402">
        <f>+E710*F710</f>
        <v>0</v>
      </c>
    </row>
    <row r="711" spans="1:7">
      <c r="A711" s="229"/>
      <c r="B711" s="281"/>
      <c r="C711" s="281"/>
      <c r="D711" s="203"/>
      <c r="E711" s="203"/>
      <c r="F711" s="273"/>
      <c r="G711" s="274"/>
    </row>
    <row r="712" spans="1:7">
      <c r="A712" s="228" t="s">
        <v>305</v>
      </c>
      <c r="B712" s="243" t="s">
        <v>2100</v>
      </c>
      <c r="C712" s="243"/>
      <c r="D712" s="200"/>
      <c r="E712" s="200"/>
      <c r="F712" s="200"/>
      <c r="G712" s="402"/>
    </row>
    <row r="713" spans="1:7">
      <c r="A713" s="229"/>
      <c r="B713" s="275" t="s">
        <v>4638</v>
      </c>
      <c r="C713" s="275"/>
      <c r="D713" s="200"/>
      <c r="E713" s="200"/>
      <c r="F713" s="200"/>
      <c r="G713" s="402"/>
    </row>
    <row r="714" spans="1:7">
      <c r="A714" s="229"/>
      <c r="B714" s="275" t="s">
        <v>755</v>
      </c>
      <c r="C714" s="275"/>
      <c r="D714" s="200"/>
      <c r="E714" s="200"/>
      <c r="F714" s="200"/>
      <c r="G714" s="402"/>
    </row>
    <row r="715" spans="1:7" ht="25.5">
      <c r="A715" s="229"/>
      <c r="B715" s="275" t="s">
        <v>767</v>
      </c>
      <c r="C715" s="275"/>
      <c r="D715" s="200"/>
      <c r="E715" s="200"/>
      <c r="F715" s="200"/>
      <c r="G715" s="402"/>
    </row>
    <row r="716" spans="1:7" ht="38.25">
      <c r="A716" s="229"/>
      <c r="B716" s="275" t="s">
        <v>4639</v>
      </c>
      <c r="C716" s="275"/>
      <c r="D716" s="200"/>
      <c r="E716" s="200"/>
      <c r="F716" s="200"/>
      <c r="G716" s="402"/>
    </row>
    <row r="717" spans="1:7" ht="51" customHeight="1">
      <c r="A717" s="229"/>
      <c r="B717" s="275" t="s">
        <v>5258</v>
      </c>
      <c r="C717" s="275"/>
      <c r="D717" s="200"/>
      <c r="E717" s="200"/>
      <c r="F717" s="200"/>
      <c r="G717" s="402"/>
    </row>
    <row r="718" spans="1:7" ht="12.75" customHeight="1">
      <c r="A718" s="229"/>
      <c r="B718" s="275" t="s">
        <v>1614</v>
      </c>
      <c r="C718" s="275"/>
      <c r="D718" s="200"/>
      <c r="E718" s="200"/>
      <c r="F718" s="200"/>
      <c r="G718" s="402"/>
    </row>
    <row r="719" spans="1:7" ht="25.5">
      <c r="A719" s="229"/>
      <c r="B719" s="275" t="s">
        <v>1685</v>
      </c>
      <c r="C719" s="275"/>
      <c r="D719" s="200"/>
      <c r="E719" s="200"/>
      <c r="F719" s="200"/>
      <c r="G719" s="402"/>
    </row>
    <row r="720" spans="1:7" ht="25.5">
      <c r="A720" s="229"/>
      <c r="B720" s="275" t="s">
        <v>2101</v>
      </c>
      <c r="C720" s="275"/>
      <c r="D720" s="200"/>
      <c r="E720" s="200"/>
      <c r="F720" s="200"/>
      <c r="G720" s="402"/>
    </row>
    <row r="721" spans="1:7" ht="25.5">
      <c r="A721" s="229"/>
      <c r="B721" s="275" t="s">
        <v>1686</v>
      </c>
      <c r="C721" s="275"/>
      <c r="D721" s="200" t="s">
        <v>1505</v>
      </c>
      <c r="E721" s="200">
        <v>395</v>
      </c>
      <c r="F721" s="200"/>
      <c r="G721" s="402">
        <f>E721*F721</f>
        <v>0</v>
      </c>
    </row>
    <row r="722" spans="1:7">
      <c r="A722" s="229"/>
      <c r="B722" s="275" t="s">
        <v>4186</v>
      </c>
      <c r="C722" s="275"/>
      <c r="D722" s="200"/>
      <c r="E722" s="200"/>
      <c r="F722" s="200"/>
      <c r="G722" s="402"/>
    </row>
    <row r="723" spans="1:7">
      <c r="A723" s="229"/>
      <c r="B723" s="281"/>
      <c r="C723" s="281"/>
      <c r="D723" s="200"/>
      <c r="E723" s="200"/>
      <c r="F723" s="200"/>
      <c r="G723" s="402"/>
    </row>
    <row r="724" spans="1:7">
      <c r="A724" s="228" t="s">
        <v>1501</v>
      </c>
      <c r="B724" s="243" t="s">
        <v>2102</v>
      </c>
      <c r="C724" s="243"/>
      <c r="D724" s="200"/>
      <c r="E724" s="200"/>
      <c r="F724" s="200"/>
      <c r="G724" s="402"/>
    </row>
    <row r="725" spans="1:7" ht="30.75" customHeight="1">
      <c r="A725" s="229"/>
      <c r="B725" s="275" t="s">
        <v>2103</v>
      </c>
      <c r="C725" s="275"/>
      <c r="D725" s="200"/>
      <c r="E725" s="200"/>
      <c r="F725" s="200"/>
      <c r="G725" s="402"/>
    </row>
    <row r="726" spans="1:7" ht="25.5">
      <c r="A726" s="229"/>
      <c r="B726" s="275" t="s">
        <v>2104</v>
      </c>
      <c r="C726" s="275"/>
      <c r="D726" s="200"/>
      <c r="E726" s="200"/>
      <c r="F726" s="200"/>
      <c r="G726" s="402"/>
    </row>
    <row r="727" spans="1:7">
      <c r="A727" s="229"/>
      <c r="B727" s="275" t="s">
        <v>2105</v>
      </c>
      <c r="C727" s="275"/>
      <c r="D727" s="200"/>
      <c r="E727" s="200"/>
      <c r="F727" s="200"/>
      <c r="G727" s="402"/>
    </row>
    <row r="728" spans="1:7">
      <c r="A728" s="229"/>
      <c r="B728" s="275" t="s">
        <v>2106</v>
      </c>
      <c r="C728" s="275"/>
      <c r="D728" s="200"/>
      <c r="E728" s="200"/>
      <c r="F728" s="200"/>
      <c r="G728" s="402"/>
    </row>
    <row r="729" spans="1:7">
      <c r="A729" s="229"/>
      <c r="B729" s="275" t="s">
        <v>1680</v>
      </c>
      <c r="C729" s="275"/>
      <c r="D729" s="200" t="s">
        <v>299</v>
      </c>
      <c r="E729" s="200">
        <v>172</v>
      </c>
      <c r="F729" s="200"/>
      <c r="G729" s="402">
        <f>E729*F729</f>
        <v>0</v>
      </c>
    </row>
    <row r="730" spans="1:7">
      <c r="A730" s="229"/>
      <c r="B730" s="276"/>
      <c r="C730" s="276"/>
      <c r="D730" s="200"/>
      <c r="E730" s="200"/>
      <c r="F730" s="207"/>
      <c r="G730" s="409"/>
    </row>
    <row r="731" spans="1:7">
      <c r="A731" s="229"/>
      <c r="B731" s="325" t="s">
        <v>4426</v>
      </c>
      <c r="C731" s="325"/>
      <c r="D731" s="677"/>
      <c r="E731" s="677"/>
      <c r="F731" s="200"/>
      <c r="G731" s="402">
        <f>SUM(G680:G729)</f>
        <v>0</v>
      </c>
    </row>
    <row r="733" spans="1:7" ht="12.75" customHeight="1">
      <c r="A733" s="228"/>
      <c r="B733" s="243" t="s">
        <v>4188</v>
      </c>
      <c r="C733" s="243"/>
      <c r="D733" s="671"/>
      <c r="E733" s="671"/>
      <c r="F733" s="257"/>
      <c r="G733" s="410"/>
    </row>
    <row r="734" spans="1:7">
      <c r="A734" s="229"/>
      <c r="B734" s="276"/>
      <c r="C734" s="276"/>
      <c r="D734" s="200"/>
      <c r="E734" s="200"/>
      <c r="F734" s="200"/>
      <c r="G734" s="402"/>
    </row>
    <row r="735" spans="1:7" ht="25.5" customHeight="1">
      <c r="A735" s="196" t="s">
        <v>287</v>
      </c>
      <c r="B735" s="193" t="s">
        <v>128</v>
      </c>
      <c r="C735" s="193"/>
      <c r="F735" s="200"/>
      <c r="G735" s="402"/>
    </row>
    <row r="736" spans="1:7" ht="12.75" customHeight="1">
      <c r="B736" s="197" t="s">
        <v>1753</v>
      </c>
      <c r="F736" s="200"/>
      <c r="G736" s="402"/>
    </row>
    <row r="737" spans="1:7" ht="38.25">
      <c r="B737" s="197" t="s">
        <v>4454</v>
      </c>
      <c r="F737" s="200"/>
      <c r="G737" s="402"/>
    </row>
    <row r="738" spans="1:7" ht="25.5" customHeight="1">
      <c r="B738" s="197" t="s">
        <v>4455</v>
      </c>
      <c r="F738" s="200"/>
      <c r="G738" s="402"/>
    </row>
    <row r="739" spans="1:7" ht="38.25">
      <c r="B739" s="197" t="s">
        <v>1837</v>
      </c>
      <c r="F739" s="200"/>
      <c r="G739" s="402"/>
    </row>
    <row r="740" spans="1:7">
      <c r="B740" s="197" t="s">
        <v>4259</v>
      </c>
      <c r="F740" s="200"/>
      <c r="G740" s="402"/>
    </row>
    <row r="741" spans="1:7">
      <c r="B741" s="197" t="s">
        <v>4457</v>
      </c>
      <c r="F741" s="200"/>
      <c r="G741" s="402"/>
    </row>
    <row r="742" spans="1:7">
      <c r="B742" s="197" t="s">
        <v>4283</v>
      </c>
      <c r="F742" s="200"/>
      <c r="G742" s="402"/>
    </row>
    <row r="743" spans="1:7">
      <c r="B743" s="197" t="s">
        <v>113</v>
      </c>
      <c r="F743" s="200"/>
      <c r="G743" s="402"/>
    </row>
    <row r="744" spans="1:7">
      <c r="B744" s="197" t="s">
        <v>2107</v>
      </c>
      <c r="D744" s="195" t="s">
        <v>1505</v>
      </c>
      <c r="E744" s="195">
        <v>1600</v>
      </c>
      <c r="F744" s="200"/>
      <c r="G744" s="402">
        <f>E744*F744</f>
        <v>0</v>
      </c>
    </row>
    <row r="745" spans="1:7">
      <c r="B745" s="197" t="s">
        <v>1223</v>
      </c>
      <c r="D745" s="195" t="s">
        <v>1505</v>
      </c>
      <c r="E745" s="195">
        <v>120</v>
      </c>
      <c r="F745" s="200"/>
      <c r="G745" s="402">
        <f>E745*F745</f>
        <v>0</v>
      </c>
    </row>
    <row r="746" spans="1:7">
      <c r="F746" s="200"/>
      <c r="G746" s="402"/>
    </row>
    <row r="747" spans="1:7" ht="25.5">
      <c r="A747" s="196" t="s">
        <v>290</v>
      </c>
      <c r="B747" s="259" t="s">
        <v>139</v>
      </c>
      <c r="C747" s="259"/>
      <c r="F747" s="200"/>
      <c r="G747" s="402"/>
    </row>
    <row r="748" spans="1:7" ht="25.5">
      <c r="B748" s="197" t="s">
        <v>4456</v>
      </c>
      <c r="F748" s="200"/>
      <c r="G748" s="402"/>
    </row>
    <row r="749" spans="1:7" ht="38.25">
      <c r="B749" s="197" t="s">
        <v>4260</v>
      </c>
      <c r="F749" s="200"/>
      <c r="G749" s="402"/>
    </row>
    <row r="750" spans="1:7">
      <c r="B750" s="197" t="s">
        <v>4259</v>
      </c>
      <c r="F750" s="200"/>
      <c r="G750" s="402"/>
    </row>
    <row r="751" spans="1:7">
      <c r="B751" s="197" t="s">
        <v>4258</v>
      </c>
      <c r="F751" s="200"/>
      <c r="G751" s="402"/>
    </row>
    <row r="752" spans="1:7">
      <c r="B752" s="197" t="s">
        <v>4283</v>
      </c>
      <c r="F752" s="200"/>
      <c r="G752" s="402"/>
    </row>
    <row r="753" spans="1:7">
      <c r="B753" s="197" t="s">
        <v>113</v>
      </c>
      <c r="D753" s="195" t="s">
        <v>1505</v>
      </c>
      <c r="E753" s="195">
        <v>220</v>
      </c>
      <c r="F753" s="200"/>
      <c r="G753" s="402">
        <f>E753*F753</f>
        <v>0</v>
      </c>
    </row>
    <row r="754" spans="1:7">
      <c r="F754" s="200"/>
      <c r="G754" s="402"/>
    </row>
    <row r="755" spans="1:7" ht="25.5">
      <c r="A755" s="196" t="s">
        <v>300</v>
      </c>
      <c r="B755" s="193" t="s">
        <v>2108</v>
      </c>
      <c r="C755" s="193"/>
      <c r="F755" s="200"/>
      <c r="G755" s="402"/>
    </row>
    <row r="756" spans="1:7" ht="12.75" customHeight="1">
      <c r="B756" s="197" t="s">
        <v>1753</v>
      </c>
      <c r="F756" s="200"/>
      <c r="G756" s="402"/>
    </row>
    <row r="757" spans="1:7" ht="38.25">
      <c r="B757" s="197" t="s">
        <v>4454</v>
      </c>
      <c r="F757" s="200"/>
      <c r="G757" s="402"/>
    </row>
    <row r="758" spans="1:7" ht="25.5" customHeight="1">
      <c r="B758" s="276" t="s">
        <v>4458</v>
      </c>
      <c r="C758" s="276"/>
      <c r="F758" s="200"/>
      <c r="G758" s="402"/>
    </row>
    <row r="759" spans="1:7" ht="38.25">
      <c r="B759" s="197" t="s">
        <v>4260</v>
      </c>
      <c r="F759" s="200"/>
      <c r="G759" s="402"/>
    </row>
    <row r="760" spans="1:7">
      <c r="B760" s="197" t="s">
        <v>1236</v>
      </c>
      <c r="F760" s="200"/>
      <c r="G760" s="402"/>
    </row>
    <row r="761" spans="1:7">
      <c r="B761" s="197" t="s">
        <v>1752</v>
      </c>
      <c r="F761" s="200"/>
      <c r="G761" s="402"/>
    </row>
    <row r="762" spans="1:7">
      <c r="B762" s="197" t="s">
        <v>4283</v>
      </c>
      <c r="F762" s="200"/>
      <c r="G762" s="402"/>
    </row>
    <row r="763" spans="1:7">
      <c r="B763" s="197" t="s">
        <v>113</v>
      </c>
      <c r="D763" s="195" t="s">
        <v>1505</v>
      </c>
      <c r="E763" s="195">
        <v>4720</v>
      </c>
      <c r="F763" s="200"/>
      <c r="G763" s="402">
        <f>E763*F763</f>
        <v>0</v>
      </c>
    </row>
    <row r="764" spans="1:7">
      <c r="F764" s="200"/>
      <c r="G764" s="402"/>
    </row>
    <row r="765" spans="1:7" ht="25.5" customHeight="1">
      <c r="A765" s="196" t="s">
        <v>301</v>
      </c>
      <c r="B765" s="193" t="s">
        <v>128</v>
      </c>
      <c r="C765" s="193"/>
      <c r="F765" s="200"/>
      <c r="G765" s="402"/>
    </row>
    <row r="766" spans="1:7">
      <c r="B766" s="197" t="s">
        <v>2132</v>
      </c>
      <c r="F766" s="200"/>
      <c r="G766" s="402"/>
    </row>
    <row r="767" spans="1:7" ht="38.25">
      <c r="B767" s="222" t="s">
        <v>4459</v>
      </c>
      <c r="C767" s="222"/>
      <c r="F767" s="200"/>
      <c r="G767" s="402"/>
    </row>
    <row r="768" spans="1:7">
      <c r="B768" s="222" t="s">
        <v>4283</v>
      </c>
      <c r="C768" s="222"/>
      <c r="F768" s="200"/>
      <c r="G768" s="402"/>
    </row>
    <row r="769" spans="1:7">
      <c r="B769" s="197" t="s">
        <v>113</v>
      </c>
      <c r="D769" s="195" t="s">
        <v>1505</v>
      </c>
      <c r="E769" s="195">
        <v>6500</v>
      </c>
      <c r="F769" s="200"/>
      <c r="G769" s="402">
        <f>E769*F769</f>
        <v>0</v>
      </c>
    </row>
    <row r="770" spans="1:7">
      <c r="F770" s="200"/>
      <c r="G770" s="402"/>
    </row>
    <row r="771" spans="1:7" ht="25.5">
      <c r="A771" s="196" t="s">
        <v>305</v>
      </c>
      <c r="B771" s="1313" t="s">
        <v>5269</v>
      </c>
      <c r="C771" s="1313"/>
      <c r="D771" s="195" t="s">
        <v>1505</v>
      </c>
      <c r="E771" s="195">
        <v>380</v>
      </c>
      <c r="F771" s="200"/>
      <c r="G771" s="402"/>
    </row>
    <row r="772" spans="1:7" ht="25.5">
      <c r="B772" s="197" t="s">
        <v>4456</v>
      </c>
      <c r="F772" s="200"/>
      <c r="G772" s="402"/>
    </row>
    <row r="773" spans="1:7" ht="38.25">
      <c r="B773" s="197" t="s">
        <v>4260</v>
      </c>
      <c r="F773" s="200"/>
      <c r="G773" s="402"/>
    </row>
    <row r="774" spans="1:7">
      <c r="B774" s="197" t="s">
        <v>4259</v>
      </c>
      <c r="F774" s="200"/>
      <c r="G774" s="402"/>
    </row>
    <row r="775" spans="1:7">
      <c r="B775" s="197" t="s">
        <v>4258</v>
      </c>
      <c r="F775" s="200"/>
      <c r="G775" s="402"/>
    </row>
    <row r="776" spans="1:7">
      <c r="B776" s="197" t="s">
        <v>4283</v>
      </c>
      <c r="F776" s="200"/>
      <c r="G776" s="402"/>
    </row>
    <row r="777" spans="1:7">
      <c r="B777" s="197" t="s">
        <v>113</v>
      </c>
      <c r="D777" s="195" t="s">
        <v>1505</v>
      </c>
      <c r="E777" s="195">
        <v>220</v>
      </c>
      <c r="F777" s="200"/>
      <c r="G777" s="402">
        <f>E777*F777</f>
        <v>0</v>
      </c>
    </row>
    <row r="778" spans="1:7">
      <c r="F778" s="200"/>
      <c r="G778" s="402"/>
    </row>
    <row r="779" spans="1:7" ht="25.5">
      <c r="A779" s="196" t="s">
        <v>1501</v>
      </c>
      <c r="B779" s="193" t="s">
        <v>2131</v>
      </c>
      <c r="C779" s="193"/>
      <c r="F779" s="200"/>
      <c r="G779" s="402"/>
    </row>
    <row r="780" spans="1:7">
      <c r="B780" s="197" t="s">
        <v>2130</v>
      </c>
      <c r="F780" s="200"/>
      <c r="G780" s="402"/>
    </row>
    <row r="781" spans="1:7" ht="38.25" customHeight="1">
      <c r="B781" s="197" t="s">
        <v>4459</v>
      </c>
      <c r="F781" s="200"/>
      <c r="G781" s="402"/>
    </row>
    <row r="782" spans="1:7">
      <c r="B782" s="222" t="s">
        <v>4283</v>
      </c>
      <c r="C782" s="222"/>
      <c r="F782" s="200"/>
      <c r="G782" s="402"/>
    </row>
    <row r="783" spans="1:7">
      <c r="B783" s="197" t="s">
        <v>113</v>
      </c>
      <c r="D783" s="195" t="s">
        <v>1505</v>
      </c>
      <c r="E783" s="195">
        <v>16000</v>
      </c>
      <c r="F783" s="200"/>
      <c r="G783" s="402">
        <f>E783*F783</f>
        <v>0</v>
      </c>
    </row>
    <row r="784" spans="1:7">
      <c r="F784" s="200"/>
      <c r="G784" s="402"/>
    </row>
    <row r="785" spans="1:7">
      <c r="A785" s="196" t="s">
        <v>1502</v>
      </c>
      <c r="B785" s="193" t="s">
        <v>2133</v>
      </c>
      <c r="C785" s="193"/>
      <c r="F785" s="200"/>
      <c r="G785" s="402"/>
    </row>
    <row r="786" spans="1:7" ht="25.5">
      <c r="B786" s="197" t="s">
        <v>4262</v>
      </c>
      <c r="F786" s="200"/>
      <c r="G786" s="402"/>
    </row>
    <row r="787" spans="1:7" ht="140.25">
      <c r="B787" s="197" t="s">
        <v>4460</v>
      </c>
      <c r="F787" s="200"/>
      <c r="G787" s="402"/>
    </row>
    <row r="788" spans="1:7">
      <c r="B788" s="197" t="s">
        <v>1754</v>
      </c>
      <c r="F788" s="200"/>
      <c r="G788" s="402"/>
    </row>
    <row r="789" spans="1:7">
      <c r="A789" s="205"/>
      <c r="B789" s="224" t="s">
        <v>4261</v>
      </c>
      <c r="C789" s="224"/>
      <c r="D789" s="208" t="s">
        <v>1505</v>
      </c>
      <c r="E789" s="208">
        <v>3300</v>
      </c>
      <c r="F789" s="207"/>
      <c r="G789" s="413">
        <f>E789*F789</f>
        <v>0</v>
      </c>
    </row>
    <row r="790" spans="1:7">
      <c r="B790" s="193" t="s">
        <v>4177</v>
      </c>
      <c r="C790" s="193"/>
      <c r="F790" s="200"/>
      <c r="G790" s="402">
        <f>SUM(G737:G789)</f>
        <v>0</v>
      </c>
    </row>
    <row r="792" spans="1:7" ht="12.75" customHeight="1">
      <c r="A792" s="282"/>
      <c r="B792" s="283" t="s">
        <v>4178</v>
      </c>
      <c r="C792" s="283"/>
      <c r="D792" s="678"/>
      <c r="E792" s="678"/>
      <c r="F792" s="289"/>
      <c r="G792" s="416"/>
    </row>
    <row r="793" spans="1:7">
      <c r="A793" s="284"/>
      <c r="B793" s="285"/>
      <c r="C793" s="285"/>
      <c r="D793" s="286"/>
      <c r="E793" s="286"/>
      <c r="F793" s="286"/>
      <c r="G793" s="414"/>
    </row>
    <row r="794" spans="1:7">
      <c r="A794" s="282" t="s">
        <v>287</v>
      </c>
      <c r="B794" s="287" t="s">
        <v>4285</v>
      </c>
      <c r="C794" s="287"/>
      <c r="D794" s="286"/>
      <c r="E794" s="286"/>
      <c r="F794" s="286"/>
      <c r="G794" s="414"/>
    </row>
    <row r="795" spans="1:7" ht="140.25" customHeight="1">
      <c r="A795" s="284"/>
      <c r="B795" s="285" t="s">
        <v>4265</v>
      </c>
      <c r="C795" s="285"/>
      <c r="D795" s="286"/>
      <c r="E795" s="286"/>
      <c r="F795" s="286"/>
      <c r="G795" s="414"/>
    </row>
    <row r="796" spans="1:7" ht="25.5">
      <c r="A796" s="284"/>
      <c r="B796" s="285" t="s">
        <v>1076</v>
      </c>
      <c r="C796" s="285"/>
      <c r="D796" s="286"/>
      <c r="E796" s="286"/>
      <c r="F796" s="286"/>
      <c r="G796" s="414"/>
    </row>
    <row r="797" spans="1:7">
      <c r="B797" s="220" t="s">
        <v>1883</v>
      </c>
      <c r="C797" s="220"/>
      <c r="D797" s="195" t="s">
        <v>1505</v>
      </c>
      <c r="E797" s="286">
        <v>735</v>
      </c>
      <c r="F797" s="286"/>
      <c r="G797" s="414">
        <f>E797*F797</f>
        <v>0</v>
      </c>
    </row>
    <row r="798" spans="1:7">
      <c r="E798" s="286"/>
      <c r="F798" s="286"/>
      <c r="G798" s="414"/>
    </row>
    <row r="799" spans="1:7">
      <c r="A799" s="196" t="s">
        <v>290</v>
      </c>
      <c r="B799" s="193" t="s">
        <v>1038</v>
      </c>
      <c r="C799" s="193"/>
      <c r="E799" s="286"/>
      <c r="F799" s="286"/>
      <c r="G799" s="414"/>
    </row>
    <row r="800" spans="1:7" ht="63.75">
      <c r="A800" s="196"/>
      <c r="B800" s="197" t="s">
        <v>4284</v>
      </c>
      <c r="E800" s="286"/>
      <c r="F800" s="286"/>
      <c r="G800" s="414"/>
    </row>
    <row r="801" spans="1:7">
      <c r="A801" s="196"/>
      <c r="B801" s="197" t="s">
        <v>1883</v>
      </c>
      <c r="D801" s="195" t="s">
        <v>1505</v>
      </c>
      <c r="E801" s="286">
        <v>50</v>
      </c>
      <c r="F801" s="286"/>
      <c r="G801" s="414">
        <f>SUM(E801*F801)</f>
        <v>0</v>
      </c>
    </row>
    <row r="802" spans="1:7" ht="12.75" customHeight="1">
      <c r="A802" s="196"/>
      <c r="E802" s="286"/>
      <c r="F802" s="286"/>
      <c r="G802" s="414"/>
    </row>
    <row r="803" spans="1:7">
      <c r="A803" s="196" t="s">
        <v>300</v>
      </c>
      <c r="B803" s="193" t="s">
        <v>1039</v>
      </c>
      <c r="C803" s="193"/>
      <c r="E803" s="286"/>
      <c r="F803" s="286"/>
      <c r="G803" s="414"/>
    </row>
    <row r="804" spans="1:7" ht="25.5">
      <c r="B804" s="197" t="s">
        <v>4263</v>
      </c>
      <c r="E804" s="286"/>
      <c r="F804" s="286"/>
      <c r="G804" s="414"/>
    </row>
    <row r="805" spans="1:7" ht="38.25">
      <c r="B805" s="197" t="s">
        <v>4264</v>
      </c>
      <c r="E805" s="286"/>
      <c r="F805" s="286"/>
      <c r="G805" s="414"/>
    </row>
    <row r="806" spans="1:7">
      <c r="B806" s="197" t="s">
        <v>1041</v>
      </c>
      <c r="D806" s="195" t="s">
        <v>299</v>
      </c>
      <c r="E806" s="286">
        <v>710</v>
      </c>
      <c r="F806" s="286"/>
      <c r="G806" s="414">
        <f>E806*F806</f>
        <v>0</v>
      </c>
    </row>
    <row r="807" spans="1:7">
      <c r="B807" s="224"/>
      <c r="C807" s="224"/>
      <c r="D807" s="208"/>
      <c r="E807" s="286"/>
      <c r="F807" s="288"/>
      <c r="G807" s="415"/>
    </row>
    <row r="808" spans="1:7">
      <c r="A808" s="284"/>
      <c r="B808" s="1338" t="s">
        <v>4179</v>
      </c>
      <c r="C808" s="1338"/>
      <c r="D808" s="1339"/>
      <c r="E808" s="1339"/>
      <c r="F808" s="286"/>
      <c r="G808" s="416">
        <f>SUM(G795:G806)</f>
        <v>0</v>
      </c>
    </row>
    <row r="810" spans="1:7" ht="12.75" customHeight="1">
      <c r="A810" s="228"/>
      <c r="B810" s="243" t="s">
        <v>4461</v>
      </c>
      <c r="C810" s="243"/>
      <c r="D810" s="671"/>
      <c r="E810" s="671"/>
      <c r="F810" s="257"/>
      <c r="G810" s="410"/>
    </row>
    <row r="811" spans="1:7">
      <c r="A811" s="229"/>
      <c r="B811" s="276"/>
      <c r="C811" s="276"/>
      <c r="D811" s="200"/>
      <c r="E811" s="200"/>
      <c r="F811" s="200"/>
      <c r="G811" s="402"/>
    </row>
    <row r="812" spans="1:7" ht="76.5">
      <c r="A812" s="229"/>
      <c r="B812" s="276" t="s">
        <v>2222</v>
      </c>
      <c r="C812" s="276"/>
      <c r="D812" s="670"/>
      <c r="E812" s="670"/>
      <c r="F812" s="278"/>
      <c r="G812" s="412"/>
    </row>
    <row r="813" spans="1:7" ht="89.25">
      <c r="A813" s="229"/>
      <c r="B813" s="276" t="s">
        <v>2223</v>
      </c>
      <c r="C813" s="276"/>
      <c r="D813" s="670"/>
      <c r="E813" s="670"/>
      <c r="F813" s="278"/>
      <c r="G813" s="412"/>
    </row>
    <row r="814" spans="1:7" ht="25.5">
      <c r="A814" s="229"/>
      <c r="B814" s="276" t="s">
        <v>2224</v>
      </c>
      <c r="C814" s="276"/>
      <c r="D814" s="670"/>
      <c r="E814" s="670"/>
      <c r="F814" s="278"/>
      <c r="G814" s="412"/>
    </row>
    <row r="815" spans="1:7" ht="38.25">
      <c r="A815" s="229"/>
      <c r="B815" s="276" t="s">
        <v>2225</v>
      </c>
      <c r="C815" s="276"/>
      <c r="D815" s="670"/>
      <c r="E815" s="670"/>
      <c r="F815" s="278"/>
      <c r="G815" s="412"/>
    </row>
    <row r="816" spans="1:7" ht="127.5">
      <c r="A816" s="229"/>
      <c r="B816" s="276" t="s">
        <v>4462</v>
      </c>
      <c r="C816" s="276"/>
      <c r="D816" s="670"/>
      <c r="E816" s="670"/>
      <c r="F816" s="278"/>
      <c r="G816" s="412"/>
    </row>
    <row r="817" spans="1:7">
      <c r="A817" s="229"/>
      <c r="B817" s="276"/>
      <c r="C817" s="276"/>
      <c r="D817" s="200"/>
      <c r="E817" s="200"/>
      <c r="F817" s="200"/>
      <c r="G817" s="402"/>
    </row>
    <row r="818" spans="1:7">
      <c r="A818" s="228" t="s">
        <v>287</v>
      </c>
      <c r="B818" s="259" t="s">
        <v>1535</v>
      </c>
      <c r="C818" s="259"/>
      <c r="D818" s="200"/>
      <c r="E818" s="200"/>
      <c r="F818" s="200"/>
      <c r="G818" s="402"/>
    </row>
    <row r="819" spans="1:7" ht="76.5">
      <c r="A819" s="229"/>
      <c r="B819" s="276" t="s">
        <v>5270</v>
      </c>
      <c r="C819" s="276"/>
      <c r="D819" s="200"/>
      <c r="E819" s="200"/>
      <c r="F819" s="200"/>
      <c r="G819" s="402"/>
    </row>
    <row r="820" spans="1:7">
      <c r="A820" s="229"/>
      <c r="B820" s="276" t="s">
        <v>2109</v>
      </c>
      <c r="C820" s="276"/>
      <c r="D820" s="200"/>
      <c r="E820" s="200"/>
      <c r="F820" s="200"/>
      <c r="G820" s="402"/>
    </row>
    <row r="821" spans="1:7">
      <c r="A821" s="229"/>
      <c r="B821" s="276" t="s">
        <v>719</v>
      </c>
      <c r="C821" s="276"/>
      <c r="D821" s="200" t="s">
        <v>1505</v>
      </c>
      <c r="E821" s="200">
        <v>1500</v>
      </c>
      <c r="F821" s="200"/>
      <c r="G821" s="402">
        <f>E821*F821</f>
        <v>0</v>
      </c>
    </row>
    <row r="822" spans="1:7">
      <c r="A822" s="229"/>
      <c r="B822" s="276"/>
      <c r="C822" s="276"/>
      <c r="D822" s="200"/>
      <c r="E822" s="200"/>
      <c r="F822" s="200"/>
      <c r="G822" s="402"/>
    </row>
    <row r="823" spans="1:7">
      <c r="A823" s="228" t="s">
        <v>290</v>
      </c>
      <c r="B823" s="259" t="s">
        <v>4463</v>
      </c>
      <c r="C823" s="259"/>
      <c r="D823" s="200"/>
      <c r="E823" s="200"/>
      <c r="F823" s="200"/>
      <c r="G823" s="402"/>
    </row>
    <row r="824" spans="1:7" ht="114.75" customHeight="1">
      <c r="A824" s="229"/>
      <c r="B824" s="276" t="s">
        <v>4464</v>
      </c>
      <c r="C824" s="276"/>
      <c r="D824" s="200"/>
      <c r="E824" s="200"/>
      <c r="F824" s="200"/>
      <c r="G824" s="402"/>
    </row>
    <row r="825" spans="1:7" ht="25.5" customHeight="1">
      <c r="A825" s="229"/>
      <c r="B825" s="276" t="s">
        <v>4267</v>
      </c>
      <c r="C825" s="276"/>
      <c r="D825" s="200"/>
      <c r="E825" s="200"/>
      <c r="F825" s="200"/>
      <c r="G825" s="402"/>
    </row>
    <row r="826" spans="1:7">
      <c r="A826" s="229"/>
      <c r="B826" s="276" t="s">
        <v>4406</v>
      </c>
      <c r="C826" s="276"/>
      <c r="D826" s="200" t="s">
        <v>1505</v>
      </c>
      <c r="E826" s="200">
        <v>220</v>
      </c>
      <c r="F826" s="200"/>
      <c r="G826" s="402">
        <f>E826*F826</f>
        <v>0</v>
      </c>
    </row>
    <row r="827" spans="1:7">
      <c r="A827" s="229"/>
      <c r="B827" s="276"/>
      <c r="C827" s="276"/>
      <c r="D827" s="200"/>
      <c r="E827" s="200"/>
      <c r="F827" s="200"/>
      <c r="G827" s="402"/>
    </row>
    <row r="828" spans="1:7">
      <c r="A828" s="228" t="s">
        <v>300</v>
      </c>
      <c r="B828" s="259" t="s">
        <v>4222</v>
      </c>
      <c r="C828" s="259"/>
      <c r="D828" s="200"/>
      <c r="E828" s="200"/>
      <c r="F828" s="200"/>
      <c r="G828" s="402"/>
    </row>
    <row r="829" spans="1:7" ht="38.25">
      <c r="A829" s="229" t="s">
        <v>2134</v>
      </c>
      <c r="B829" s="276" t="s">
        <v>4407</v>
      </c>
      <c r="C829" s="276"/>
      <c r="D829" s="200"/>
      <c r="E829" s="200"/>
      <c r="F829" s="200"/>
      <c r="G829" s="402"/>
    </row>
    <row r="830" spans="1:7">
      <c r="A830" s="229"/>
      <c r="B830" s="276" t="s">
        <v>4408</v>
      </c>
      <c r="C830" s="276"/>
      <c r="D830" s="200" t="s">
        <v>299</v>
      </c>
      <c r="E830" s="200">
        <v>350</v>
      </c>
      <c r="F830" s="200"/>
      <c r="G830" s="402">
        <f>E830*F830</f>
        <v>0</v>
      </c>
    </row>
    <row r="831" spans="1:7">
      <c r="A831" s="229"/>
      <c r="B831" s="276"/>
      <c r="C831" s="276"/>
      <c r="D831" s="200"/>
      <c r="E831" s="200"/>
      <c r="F831" s="200"/>
      <c r="G831" s="402"/>
    </row>
    <row r="832" spans="1:7">
      <c r="A832" s="228" t="s">
        <v>301</v>
      </c>
      <c r="B832" s="259" t="s">
        <v>4465</v>
      </c>
      <c r="C832" s="259"/>
      <c r="D832" s="200"/>
      <c r="E832" s="200"/>
      <c r="F832" s="200"/>
      <c r="G832" s="402"/>
    </row>
    <row r="833" spans="1:9" ht="127.5" customHeight="1">
      <c r="A833" s="229"/>
      <c r="B833" s="290" t="s">
        <v>4466</v>
      </c>
      <c r="C833" s="290"/>
      <c r="D833" s="200" t="s">
        <v>1505</v>
      </c>
      <c r="E833" s="200">
        <v>90</v>
      </c>
      <c r="F833" s="200"/>
      <c r="G833" s="402">
        <f>E833*F833</f>
        <v>0</v>
      </c>
    </row>
    <row r="834" spans="1:9">
      <c r="A834" s="229"/>
      <c r="B834" s="290"/>
      <c r="C834" s="290"/>
      <c r="D834" s="200"/>
      <c r="E834" s="200"/>
      <c r="F834" s="200"/>
      <c r="G834" s="402"/>
    </row>
    <row r="835" spans="1:9">
      <c r="A835" s="228" t="s">
        <v>305</v>
      </c>
      <c r="B835" s="259" t="s">
        <v>4467</v>
      </c>
      <c r="C835" s="259"/>
      <c r="D835" s="200"/>
      <c r="E835" s="200"/>
      <c r="F835" s="200"/>
      <c r="G835" s="402"/>
    </row>
    <row r="836" spans="1:9" ht="178.5">
      <c r="A836" s="229"/>
      <c r="B836" s="290" t="s">
        <v>4468</v>
      </c>
      <c r="C836" s="290"/>
      <c r="D836" s="200" t="s">
        <v>1505</v>
      </c>
      <c r="E836" s="200">
        <v>55</v>
      </c>
      <c r="F836" s="200"/>
      <c r="G836" s="402">
        <f>E836*F836</f>
        <v>0</v>
      </c>
    </row>
    <row r="837" spans="1:9">
      <c r="A837" s="229"/>
      <c r="B837" s="276"/>
      <c r="C837" s="276"/>
      <c r="D837" s="200"/>
      <c r="E837" s="200"/>
      <c r="F837" s="200"/>
      <c r="G837" s="402"/>
    </row>
    <row r="838" spans="1:9" ht="25.5">
      <c r="A838" s="228" t="s">
        <v>1501</v>
      </c>
      <c r="B838" s="259" t="s">
        <v>4469</v>
      </c>
      <c r="C838" s="259"/>
      <c r="D838" s="200"/>
      <c r="E838" s="200"/>
      <c r="F838" s="200"/>
      <c r="G838" s="402"/>
    </row>
    <row r="839" spans="1:9" ht="216.75" customHeight="1">
      <c r="A839" s="229"/>
      <c r="B839" s="290" t="s">
        <v>4470</v>
      </c>
      <c r="C839" s="290"/>
      <c r="D839" s="200" t="s">
        <v>1505</v>
      </c>
      <c r="E839" s="200">
        <v>80</v>
      </c>
      <c r="F839" s="200"/>
      <c r="G839" s="402">
        <f>E839*F839</f>
        <v>0</v>
      </c>
    </row>
    <row r="840" spans="1:9">
      <c r="A840" s="229"/>
      <c r="B840" s="276"/>
      <c r="C840" s="276"/>
      <c r="D840" s="200"/>
      <c r="E840" s="200"/>
      <c r="F840" s="200"/>
      <c r="G840" s="402"/>
    </row>
    <row r="841" spans="1:9">
      <c r="A841" s="228" t="s">
        <v>1502</v>
      </c>
      <c r="B841" s="259" t="s">
        <v>2141</v>
      </c>
      <c r="C841" s="259"/>
      <c r="D841" s="200"/>
      <c r="E841" s="200"/>
      <c r="F841" s="200"/>
      <c r="G841" s="402"/>
    </row>
    <row r="842" spans="1:9" ht="24">
      <c r="A842" s="229"/>
      <c r="B842" s="291" t="s">
        <v>4471</v>
      </c>
      <c r="C842" s="291"/>
      <c r="D842" s="200"/>
      <c r="E842" s="200"/>
      <c r="F842" s="200"/>
      <c r="G842" s="402"/>
    </row>
    <row r="843" spans="1:9" ht="51">
      <c r="A843" s="229"/>
      <c r="B843" s="276" t="s">
        <v>4472</v>
      </c>
      <c r="C843" s="276"/>
      <c r="D843" s="200"/>
      <c r="E843" s="200"/>
      <c r="F843" s="200"/>
      <c r="G843" s="402"/>
    </row>
    <row r="844" spans="1:9" s="235" customFormat="1">
      <c r="A844" s="244"/>
      <c r="B844" s="256" t="s">
        <v>2142</v>
      </c>
      <c r="C844" s="256"/>
      <c r="D844" s="203" t="s">
        <v>1505</v>
      </c>
      <c r="E844" s="203">
        <v>30</v>
      </c>
      <c r="F844" s="203"/>
      <c r="G844" s="407">
        <f>E844*F844</f>
        <v>0</v>
      </c>
      <c r="H844" s="204"/>
      <c r="I844" s="1291"/>
    </row>
    <row r="845" spans="1:9">
      <c r="A845" s="229"/>
      <c r="B845" s="276"/>
      <c r="C845" s="276"/>
      <c r="D845" s="200"/>
      <c r="E845" s="200"/>
      <c r="F845" s="200"/>
      <c r="G845" s="402"/>
    </row>
    <row r="846" spans="1:9" ht="12.75" customHeight="1">
      <c r="A846" s="228" t="s">
        <v>1506</v>
      </c>
      <c r="B846" s="259" t="s">
        <v>4473</v>
      </c>
      <c r="C846" s="259"/>
      <c r="D846" s="200"/>
      <c r="E846" s="200"/>
      <c r="F846" s="200"/>
      <c r="G846" s="402"/>
    </row>
    <row r="847" spans="1:9" ht="108">
      <c r="A847" s="229"/>
      <c r="B847" s="292" t="s">
        <v>4474</v>
      </c>
      <c r="C847" s="292"/>
      <c r="D847" s="203" t="s">
        <v>1505</v>
      </c>
      <c r="E847" s="203">
        <v>10</v>
      </c>
      <c r="F847" s="203"/>
      <c r="G847" s="407">
        <f>E847*F847</f>
        <v>0</v>
      </c>
    </row>
    <row r="848" spans="1:9">
      <c r="A848" s="229"/>
      <c r="B848" s="276"/>
      <c r="C848" s="276"/>
      <c r="D848" s="200"/>
      <c r="E848" s="200"/>
      <c r="F848" s="200"/>
      <c r="G848" s="402"/>
    </row>
    <row r="849" spans="1:9" s="293" customFormat="1">
      <c r="A849" s="228" t="s">
        <v>979</v>
      </c>
      <c r="B849" s="259" t="s">
        <v>4475</v>
      </c>
      <c r="C849" s="259"/>
      <c r="D849" s="257"/>
      <c r="E849" s="257"/>
      <c r="F849" s="257"/>
      <c r="G849" s="410"/>
      <c r="H849" s="1292"/>
      <c r="I849" s="1289"/>
    </row>
    <row r="850" spans="1:9" ht="132">
      <c r="A850" s="229"/>
      <c r="B850" s="292" t="s">
        <v>4476</v>
      </c>
      <c r="C850" s="292"/>
      <c r="D850" s="203" t="s">
        <v>1505</v>
      </c>
      <c r="E850" s="203">
        <v>15</v>
      </c>
      <c r="F850" s="203"/>
      <c r="G850" s="407">
        <f>E850*F850</f>
        <v>0</v>
      </c>
    </row>
    <row r="851" spans="1:9">
      <c r="A851" s="229"/>
      <c r="B851" s="276"/>
      <c r="C851" s="276"/>
      <c r="D851" s="200"/>
      <c r="E851" s="200"/>
      <c r="F851" s="200"/>
      <c r="G851" s="402"/>
    </row>
    <row r="852" spans="1:9" ht="24">
      <c r="A852" s="228" t="s">
        <v>680</v>
      </c>
      <c r="B852" s="294" t="s">
        <v>4481</v>
      </c>
      <c r="C852" s="294"/>
      <c r="D852" s="200"/>
      <c r="E852" s="200"/>
      <c r="F852" s="200"/>
      <c r="G852" s="402"/>
    </row>
    <row r="853" spans="1:9" ht="38.25">
      <c r="A853" s="229"/>
      <c r="B853" s="276" t="s">
        <v>4477</v>
      </c>
      <c r="C853" s="276"/>
      <c r="D853" s="200"/>
      <c r="E853" s="200"/>
      <c r="F853" s="200"/>
      <c r="G853" s="402"/>
    </row>
    <row r="854" spans="1:9" ht="102">
      <c r="A854" s="229"/>
      <c r="B854" s="290" t="s">
        <v>4478</v>
      </c>
      <c r="C854" s="290"/>
      <c r="D854" s="200"/>
      <c r="E854" s="200"/>
      <c r="F854" s="200"/>
      <c r="G854" s="402"/>
    </row>
    <row r="855" spans="1:9">
      <c r="A855" s="229"/>
      <c r="B855" s="276" t="s">
        <v>4479</v>
      </c>
      <c r="C855" s="276"/>
      <c r="D855" s="203" t="s">
        <v>1505</v>
      </c>
      <c r="E855" s="203">
        <v>95</v>
      </c>
      <c r="F855" s="203"/>
      <c r="G855" s="407">
        <f>E855*F855</f>
        <v>0</v>
      </c>
    </row>
    <row r="856" spans="1:9">
      <c r="A856" s="229"/>
      <c r="B856" s="276" t="s">
        <v>4480</v>
      </c>
      <c r="C856" s="276"/>
      <c r="D856" s="203" t="s">
        <v>1505</v>
      </c>
      <c r="E856" s="203">
        <v>25</v>
      </c>
      <c r="F856" s="203"/>
      <c r="G856" s="407">
        <f>E856*F856</f>
        <v>0</v>
      </c>
    </row>
    <row r="857" spans="1:9">
      <c r="A857" s="229"/>
      <c r="B857" s="276"/>
      <c r="C857" s="276"/>
      <c r="D857" s="200"/>
      <c r="E857" s="200"/>
      <c r="F857" s="200"/>
      <c r="G857" s="402"/>
    </row>
    <row r="858" spans="1:9" s="293" customFormat="1" ht="25.5">
      <c r="A858" s="228" t="s">
        <v>681</v>
      </c>
      <c r="B858" s="259" t="s">
        <v>4482</v>
      </c>
      <c r="C858" s="259"/>
      <c r="D858" s="257"/>
      <c r="E858" s="257"/>
      <c r="F858" s="257"/>
      <c r="G858" s="410"/>
      <c r="H858" s="1292"/>
      <c r="I858" s="1289"/>
    </row>
    <row r="859" spans="1:9" ht="114.75">
      <c r="A859" s="229"/>
      <c r="B859" s="276" t="s">
        <v>4483</v>
      </c>
      <c r="C859" s="276"/>
      <c r="D859" s="200" t="s">
        <v>1505</v>
      </c>
      <c r="E859" s="200">
        <v>300</v>
      </c>
      <c r="F859" s="200"/>
      <c r="G859" s="402">
        <f>E859*F859</f>
        <v>0</v>
      </c>
    </row>
    <row r="860" spans="1:9">
      <c r="A860" s="229"/>
      <c r="B860" s="276"/>
      <c r="C860" s="276"/>
      <c r="D860" s="200"/>
      <c r="E860" s="200"/>
      <c r="F860" s="200"/>
      <c r="G860" s="402"/>
    </row>
    <row r="861" spans="1:9" s="293" customFormat="1">
      <c r="A861" s="228" t="s">
        <v>868</v>
      </c>
      <c r="B861" s="259" t="s">
        <v>5271</v>
      </c>
      <c r="C861" s="259"/>
      <c r="D861" s="257"/>
      <c r="E861" s="257"/>
      <c r="F861" s="257"/>
      <c r="G861" s="410"/>
      <c r="H861" s="1292"/>
      <c r="I861" s="1289"/>
    </row>
    <row r="862" spans="1:9" ht="114.75">
      <c r="A862" s="229"/>
      <c r="B862" s="276" t="s">
        <v>4483</v>
      </c>
      <c r="C862" s="276"/>
      <c r="D862" s="200" t="s">
        <v>1505</v>
      </c>
      <c r="E862" s="200">
        <v>410</v>
      </c>
      <c r="F862" s="200"/>
      <c r="G862" s="402">
        <f>E862*F862</f>
        <v>0</v>
      </c>
    </row>
    <row r="863" spans="1:9">
      <c r="A863" s="229"/>
      <c r="B863" s="295"/>
      <c r="C863" s="295"/>
      <c r="D863" s="207"/>
      <c r="E863" s="207"/>
      <c r="F863" s="207"/>
      <c r="G863" s="413"/>
    </row>
    <row r="864" spans="1:9">
      <c r="A864" s="229"/>
      <c r="B864" s="259" t="s">
        <v>4506</v>
      </c>
      <c r="C864" s="259"/>
      <c r="D864" s="257"/>
      <c r="E864" s="257"/>
      <c r="F864" s="257"/>
      <c r="G864" s="410">
        <f>SUM(G816:G862)</f>
        <v>0</v>
      </c>
    </row>
    <row r="865" spans="1:9">
      <c r="A865" s="229"/>
      <c r="B865" s="276"/>
      <c r="C865" s="276"/>
      <c r="D865" s="200"/>
      <c r="E865" s="200"/>
      <c r="F865" s="200"/>
      <c r="G865" s="402"/>
    </row>
    <row r="866" spans="1:9" ht="12.75" customHeight="1">
      <c r="A866" s="228"/>
      <c r="B866" s="243" t="s">
        <v>4175</v>
      </c>
      <c r="C866" s="243"/>
      <c r="D866" s="671"/>
      <c r="E866" s="671"/>
      <c r="F866" s="257"/>
      <c r="G866" s="410"/>
    </row>
    <row r="867" spans="1:9">
      <c r="A867" s="229"/>
      <c r="B867" s="276"/>
      <c r="C867" s="276"/>
      <c r="D867" s="200"/>
      <c r="E867" s="200"/>
      <c r="F867" s="200"/>
      <c r="G867" s="402"/>
    </row>
    <row r="868" spans="1:9" s="293" customFormat="1">
      <c r="A868" s="228" t="s">
        <v>287</v>
      </c>
      <c r="B868" s="259" t="s">
        <v>4503</v>
      </c>
      <c r="C868" s="259"/>
      <c r="D868" s="257"/>
      <c r="E868" s="257"/>
      <c r="F868" s="257"/>
      <c r="G868" s="410"/>
      <c r="H868" s="1292"/>
      <c r="I868" s="1289"/>
    </row>
    <row r="869" spans="1:9" ht="153">
      <c r="A869" s="229"/>
      <c r="B869" s="276" t="s">
        <v>4493</v>
      </c>
      <c r="C869" s="276"/>
      <c r="D869" s="200"/>
      <c r="E869" s="200"/>
      <c r="F869" s="200"/>
      <c r="G869" s="402"/>
    </row>
    <row r="870" spans="1:9" ht="25.5">
      <c r="A870" s="229"/>
      <c r="B870" s="276" t="s">
        <v>4489</v>
      </c>
      <c r="C870" s="276"/>
      <c r="D870" s="200"/>
      <c r="E870" s="200"/>
      <c r="F870" s="200"/>
      <c r="G870" s="402"/>
    </row>
    <row r="871" spans="1:9">
      <c r="A871" s="229"/>
      <c r="B871" s="276" t="s">
        <v>4492</v>
      </c>
      <c r="C871" s="276"/>
      <c r="D871" s="200" t="s">
        <v>302</v>
      </c>
      <c r="E871" s="200">
        <v>4</v>
      </c>
      <c r="F871" s="200"/>
      <c r="G871" s="402">
        <f>+E871*F871</f>
        <v>0</v>
      </c>
    </row>
    <row r="872" spans="1:9">
      <c r="A872" s="229"/>
      <c r="B872" s="276" t="s">
        <v>4490</v>
      </c>
      <c r="C872" s="276"/>
      <c r="D872" s="200" t="s">
        <v>302</v>
      </c>
      <c r="E872" s="200">
        <v>31</v>
      </c>
      <c r="F872" s="200"/>
      <c r="G872" s="402">
        <f>+E872*F872</f>
        <v>0</v>
      </c>
    </row>
    <row r="873" spans="1:9">
      <c r="A873" s="229"/>
      <c r="B873" s="276" t="s">
        <v>4491</v>
      </c>
      <c r="C873" s="276"/>
      <c r="D873" s="200" t="s">
        <v>302</v>
      </c>
      <c r="E873" s="200">
        <v>9</v>
      </c>
      <c r="F873" s="200"/>
      <c r="G873" s="402">
        <f>+E873*F873</f>
        <v>0</v>
      </c>
    </row>
    <row r="874" spans="1:9">
      <c r="A874" s="229"/>
      <c r="B874" s="276"/>
      <c r="C874" s="276"/>
      <c r="D874" s="200"/>
      <c r="E874" s="200"/>
      <c r="F874" s="200"/>
      <c r="G874" s="402"/>
    </row>
    <row r="875" spans="1:9">
      <c r="A875" s="229"/>
      <c r="B875" s="276" t="s">
        <v>4494</v>
      </c>
      <c r="C875" s="276"/>
      <c r="D875" s="200" t="s">
        <v>302</v>
      </c>
      <c r="E875" s="200">
        <v>4</v>
      </c>
      <c r="F875" s="200"/>
      <c r="G875" s="402">
        <f>+E875*F875</f>
        <v>0</v>
      </c>
    </row>
    <row r="876" spans="1:9">
      <c r="A876" s="229"/>
      <c r="B876" s="276" t="s">
        <v>4495</v>
      </c>
      <c r="C876" s="276"/>
      <c r="D876" s="200" t="s">
        <v>302</v>
      </c>
      <c r="E876" s="200">
        <v>6</v>
      </c>
      <c r="F876" s="200"/>
      <c r="G876" s="402">
        <f>+E876*F876</f>
        <v>0</v>
      </c>
    </row>
    <row r="877" spans="1:9">
      <c r="A877" s="229"/>
      <c r="B877" s="276"/>
      <c r="C877" s="276"/>
      <c r="D877" s="200"/>
      <c r="E877" s="200"/>
      <c r="F877" s="200"/>
      <c r="G877" s="402"/>
    </row>
    <row r="878" spans="1:9">
      <c r="A878" s="229"/>
      <c r="B878" s="276" t="s">
        <v>4496</v>
      </c>
      <c r="C878" s="276"/>
      <c r="D878" s="200" t="s">
        <v>302</v>
      </c>
      <c r="E878" s="200">
        <v>5</v>
      </c>
      <c r="F878" s="200"/>
      <c r="G878" s="402">
        <f>+E878*F878</f>
        <v>0</v>
      </c>
    </row>
    <row r="879" spans="1:9">
      <c r="A879" s="229"/>
      <c r="B879" s="276" t="s">
        <v>4497</v>
      </c>
      <c r="C879" s="276"/>
      <c r="D879" s="200" t="s">
        <v>302</v>
      </c>
      <c r="E879" s="200">
        <v>5</v>
      </c>
      <c r="F879" s="200"/>
      <c r="G879" s="402">
        <f>+E879*F879</f>
        <v>0</v>
      </c>
    </row>
    <row r="880" spans="1:9">
      <c r="A880" s="229"/>
      <c r="B880" s="276"/>
      <c r="C880" s="276"/>
      <c r="D880" s="200"/>
      <c r="E880" s="200"/>
      <c r="F880" s="200"/>
      <c r="G880" s="402"/>
    </row>
    <row r="881" spans="1:9">
      <c r="A881" s="229"/>
      <c r="B881" s="276" t="s">
        <v>4498</v>
      </c>
      <c r="C881" s="276"/>
      <c r="D881" s="200" t="s">
        <v>302</v>
      </c>
      <c r="E881" s="200">
        <v>3</v>
      </c>
      <c r="F881" s="200"/>
      <c r="G881" s="402">
        <f>+E881*F881</f>
        <v>0</v>
      </c>
    </row>
    <row r="882" spans="1:9">
      <c r="A882" s="229"/>
      <c r="B882" s="276"/>
      <c r="C882" s="276"/>
      <c r="D882" s="200"/>
      <c r="E882" s="200"/>
      <c r="F882" s="200"/>
      <c r="G882" s="402"/>
    </row>
    <row r="883" spans="1:9">
      <c r="A883" s="229"/>
      <c r="B883" s="276" t="s">
        <v>4499</v>
      </c>
      <c r="C883" s="276"/>
      <c r="D883" s="200" t="s">
        <v>302</v>
      </c>
      <c r="E883" s="200">
        <v>2</v>
      </c>
      <c r="F883" s="200"/>
      <c r="G883" s="402">
        <f>+E883*F883</f>
        <v>0</v>
      </c>
    </row>
    <row r="884" spans="1:9">
      <c r="A884" s="229"/>
      <c r="B884" s="276" t="s">
        <v>4500</v>
      </c>
      <c r="C884" s="276"/>
      <c r="D884" s="200" t="s">
        <v>302</v>
      </c>
      <c r="E884" s="200">
        <v>15</v>
      </c>
      <c r="F884" s="200"/>
      <c r="G884" s="402">
        <f>+E884*F884</f>
        <v>0</v>
      </c>
    </row>
    <row r="885" spans="1:9">
      <c r="A885" s="229"/>
      <c r="B885" s="276"/>
      <c r="C885" s="276"/>
      <c r="D885" s="200"/>
      <c r="E885" s="200"/>
      <c r="F885" s="200"/>
      <c r="G885" s="402"/>
    </row>
    <row r="886" spans="1:9" s="293" customFormat="1">
      <c r="A886" s="228" t="s">
        <v>290</v>
      </c>
      <c r="B886" s="259" t="s">
        <v>4503</v>
      </c>
      <c r="C886" s="259"/>
      <c r="D886" s="257"/>
      <c r="E886" s="257"/>
      <c r="F886" s="257"/>
      <c r="G886" s="410"/>
      <c r="H886" s="1292"/>
      <c r="I886" s="1289"/>
    </row>
    <row r="887" spans="1:9" ht="165.75">
      <c r="A887" s="229"/>
      <c r="B887" s="276" t="s">
        <v>4501</v>
      </c>
      <c r="C887" s="276"/>
      <c r="D887" s="200"/>
      <c r="E887" s="200"/>
      <c r="F887" s="200"/>
      <c r="G887" s="402"/>
    </row>
    <row r="888" spans="1:9" ht="25.5">
      <c r="A888" s="229"/>
      <c r="B888" s="276" t="s">
        <v>4489</v>
      </c>
      <c r="C888" s="276"/>
      <c r="D888" s="200"/>
      <c r="E888" s="200"/>
      <c r="F888" s="200"/>
      <c r="G888" s="402"/>
    </row>
    <row r="889" spans="1:9">
      <c r="A889" s="229"/>
      <c r="B889" s="276" t="s">
        <v>4502</v>
      </c>
      <c r="C889" s="276"/>
      <c r="D889" s="200" t="s">
        <v>302</v>
      </c>
      <c r="E889" s="200">
        <v>15</v>
      </c>
      <c r="F889" s="200"/>
      <c r="G889" s="402">
        <f>+E889*F889</f>
        <v>0</v>
      </c>
    </row>
    <row r="890" spans="1:9">
      <c r="A890" s="229"/>
      <c r="B890" s="276"/>
      <c r="C890" s="276"/>
      <c r="D890" s="200"/>
      <c r="E890" s="200"/>
      <c r="F890" s="200"/>
      <c r="G890" s="402"/>
    </row>
    <row r="891" spans="1:9" s="293" customFormat="1">
      <c r="A891" s="228" t="s">
        <v>300</v>
      </c>
      <c r="B891" s="259" t="s">
        <v>4503</v>
      </c>
      <c r="C891" s="259"/>
      <c r="D891" s="257"/>
      <c r="E891" s="257"/>
      <c r="F891" s="257"/>
      <c r="G891" s="410"/>
      <c r="H891" s="1292"/>
      <c r="I891" s="1289"/>
    </row>
    <row r="892" spans="1:9" ht="114.75" customHeight="1">
      <c r="A892" s="229"/>
      <c r="B892" s="276" t="s">
        <v>4505</v>
      </c>
      <c r="C892" s="276"/>
      <c r="D892" s="200"/>
      <c r="E892" s="200"/>
      <c r="F892" s="200"/>
      <c r="G892" s="402"/>
    </row>
    <row r="893" spans="1:9">
      <c r="A893" s="229"/>
      <c r="B893" s="276" t="s">
        <v>4504</v>
      </c>
      <c r="C893" s="276"/>
      <c r="D893" s="200" t="s">
        <v>302</v>
      </c>
      <c r="E893" s="200">
        <v>1</v>
      </c>
      <c r="F893" s="200"/>
      <c r="G893" s="402">
        <f>+E893*F893</f>
        <v>0</v>
      </c>
    </row>
    <row r="894" spans="1:9">
      <c r="A894" s="229"/>
      <c r="B894" s="259"/>
      <c r="C894" s="259"/>
      <c r="D894" s="200"/>
      <c r="E894" s="200"/>
      <c r="F894" s="200"/>
      <c r="G894" s="402"/>
    </row>
    <row r="895" spans="1:9">
      <c r="A895" s="228" t="s">
        <v>301</v>
      </c>
      <c r="B895" s="259" t="s">
        <v>4275</v>
      </c>
      <c r="C895" s="259"/>
      <c r="D895" s="200"/>
      <c r="E895" s="200"/>
      <c r="F895" s="200"/>
      <c r="G895" s="402"/>
    </row>
    <row r="896" spans="1:9" ht="51">
      <c r="A896" s="229"/>
      <c r="B896" s="276" t="s">
        <v>4279</v>
      </c>
      <c r="C896" s="276"/>
      <c r="D896" s="200"/>
      <c r="E896" s="200"/>
      <c r="F896" s="200"/>
      <c r="G896" s="402"/>
    </row>
    <row r="897" spans="1:9" ht="51">
      <c r="A897" s="229"/>
      <c r="B897" s="276" t="s">
        <v>4276</v>
      </c>
      <c r="C897" s="276"/>
      <c r="D897" s="200"/>
      <c r="E897" s="200"/>
      <c r="F897" s="200"/>
      <c r="G897" s="402"/>
    </row>
    <row r="898" spans="1:9" ht="38.25">
      <c r="A898" s="229"/>
      <c r="B898" s="276" t="s">
        <v>988</v>
      </c>
      <c r="C898" s="276"/>
      <c r="D898" s="200"/>
      <c r="E898" s="200"/>
      <c r="F898" s="200"/>
      <c r="G898" s="402"/>
    </row>
    <row r="899" spans="1:9" ht="38.25">
      <c r="A899" s="229"/>
      <c r="B899" s="276" t="s">
        <v>4277</v>
      </c>
      <c r="C899" s="276"/>
      <c r="D899" s="200"/>
      <c r="E899" s="200"/>
      <c r="F899" s="200"/>
      <c r="G899" s="402"/>
    </row>
    <row r="900" spans="1:9">
      <c r="A900" s="229"/>
      <c r="B900" s="296" t="s">
        <v>4278</v>
      </c>
      <c r="C900" s="296"/>
      <c r="D900" s="200" t="s">
        <v>760</v>
      </c>
      <c r="E900" s="200">
        <v>55</v>
      </c>
      <c r="F900" s="200"/>
      <c r="G900" s="402">
        <f>SUM(E900*F900)</f>
        <v>0</v>
      </c>
    </row>
    <row r="901" spans="1:9">
      <c r="A901" s="229"/>
      <c r="B901" s="296"/>
      <c r="C901" s="296"/>
      <c r="D901" s="200"/>
      <c r="E901" s="200"/>
      <c r="F901" s="200"/>
      <c r="G901" s="402"/>
    </row>
    <row r="902" spans="1:9" s="293" customFormat="1">
      <c r="A902" s="228" t="s">
        <v>305</v>
      </c>
      <c r="B902" s="258" t="s">
        <v>4759</v>
      </c>
      <c r="C902" s="258"/>
      <c r="D902" s="257"/>
      <c r="E902" s="257"/>
      <c r="F902" s="257"/>
      <c r="G902" s="410"/>
      <c r="H902" s="1292"/>
      <c r="I902" s="1289"/>
    </row>
    <row r="903" spans="1:9">
      <c r="A903" s="229"/>
      <c r="B903" s="296" t="s">
        <v>4760</v>
      </c>
      <c r="C903" s="296"/>
      <c r="D903" s="200" t="s">
        <v>302</v>
      </c>
      <c r="E903" s="200">
        <v>25</v>
      </c>
      <c r="F903" s="200"/>
      <c r="G903" s="402">
        <f>SUM(E903*F903)</f>
        <v>0</v>
      </c>
    </row>
    <row r="904" spans="1:9">
      <c r="A904" s="229"/>
      <c r="B904" s="296" t="s">
        <v>4761</v>
      </c>
      <c r="C904" s="296"/>
      <c r="D904" s="200" t="s">
        <v>302</v>
      </c>
      <c r="E904" s="200">
        <v>25</v>
      </c>
      <c r="F904" s="200"/>
      <c r="G904" s="402">
        <f t="shared" ref="G904:G905" si="3">SUM(E904*F904)</f>
        <v>0</v>
      </c>
    </row>
    <row r="905" spans="1:9">
      <c r="A905" s="229"/>
      <c r="B905" s="296" t="s">
        <v>4762</v>
      </c>
      <c r="C905" s="296"/>
      <c r="D905" s="200" t="s">
        <v>302</v>
      </c>
      <c r="E905" s="200">
        <v>25</v>
      </c>
      <c r="F905" s="200"/>
      <c r="G905" s="402">
        <f t="shared" si="3"/>
        <v>0</v>
      </c>
    </row>
    <row r="906" spans="1:9">
      <c r="A906" s="229"/>
      <c r="B906" s="295"/>
      <c r="C906" s="295"/>
      <c r="D906" s="207"/>
      <c r="E906" s="207"/>
      <c r="F906" s="207"/>
      <c r="G906" s="402"/>
    </row>
    <row r="907" spans="1:9">
      <c r="A907" s="229"/>
      <c r="B907" s="325" t="s">
        <v>4507</v>
      </c>
      <c r="C907" s="325"/>
      <c r="D907" s="677"/>
      <c r="E907" s="677"/>
      <c r="F907" s="297"/>
      <c r="G907" s="417">
        <f>SUM(G869:G905)</f>
        <v>0</v>
      </c>
    </row>
    <row r="909" spans="1:9" ht="12.75" customHeight="1">
      <c r="A909" s="196"/>
      <c r="B909" s="226" t="s">
        <v>4176</v>
      </c>
      <c r="C909" s="226"/>
      <c r="D909" s="669"/>
      <c r="E909" s="669"/>
      <c r="F909" s="242"/>
      <c r="G909" s="406"/>
    </row>
    <row r="910" spans="1:9">
      <c r="G910" s="403"/>
    </row>
    <row r="911" spans="1:9" ht="76.5">
      <c r="B911" s="197" t="s">
        <v>4508</v>
      </c>
      <c r="G911" s="403"/>
    </row>
    <row r="912" spans="1:9" ht="25.5">
      <c r="B912" s="197" t="s">
        <v>1831</v>
      </c>
      <c r="G912" s="403"/>
    </row>
    <row r="913" spans="2:7">
      <c r="B913" s="197" t="s">
        <v>2256</v>
      </c>
      <c r="G913" s="403"/>
    </row>
    <row r="914" spans="2:7" ht="25.5">
      <c r="B914" s="197" t="s">
        <v>1002</v>
      </c>
      <c r="G914" s="403"/>
    </row>
    <row r="915" spans="2:7">
      <c r="B915" s="222" t="s">
        <v>2257</v>
      </c>
      <c r="C915" s="222"/>
      <c r="G915" s="403"/>
    </row>
    <row r="916" spans="2:7">
      <c r="B916" s="222" t="s">
        <v>2258</v>
      </c>
      <c r="C916" s="222"/>
      <c r="G916" s="403"/>
    </row>
    <row r="917" spans="2:7">
      <c r="B917" s="222" t="s">
        <v>2259</v>
      </c>
      <c r="C917" s="222"/>
      <c r="G917" s="403"/>
    </row>
    <row r="918" spans="2:7" ht="38.25">
      <c r="B918" s="197" t="s">
        <v>1007</v>
      </c>
      <c r="G918" s="403"/>
    </row>
    <row r="919" spans="2:7" ht="51">
      <c r="B919" s="197" t="s">
        <v>239</v>
      </c>
      <c r="G919" s="403"/>
    </row>
    <row r="920" spans="2:7">
      <c r="B920" s="197" t="s">
        <v>240</v>
      </c>
      <c r="G920" s="403"/>
    </row>
    <row r="921" spans="2:7" ht="25.5">
      <c r="B921" s="197" t="s">
        <v>241</v>
      </c>
      <c r="G921" s="403"/>
    </row>
    <row r="922" spans="2:7">
      <c r="B922" s="197" t="s">
        <v>3985</v>
      </c>
      <c r="G922" s="403"/>
    </row>
    <row r="923" spans="2:7">
      <c r="B923" s="197" t="s">
        <v>243</v>
      </c>
      <c r="G923" s="403"/>
    </row>
    <row r="924" spans="2:7" ht="25.5">
      <c r="B924" s="197" t="s">
        <v>244</v>
      </c>
      <c r="G924" s="403"/>
    </row>
    <row r="925" spans="2:7" ht="25.5">
      <c r="B925" s="197" t="s">
        <v>694</v>
      </c>
      <c r="G925" s="403"/>
    </row>
    <row r="926" spans="2:7">
      <c r="B926" s="197" t="s">
        <v>1437</v>
      </c>
      <c r="G926" s="403"/>
    </row>
    <row r="927" spans="2:7" ht="25.5">
      <c r="B927" s="197" t="s">
        <v>306</v>
      </c>
      <c r="G927" s="403"/>
    </row>
    <row r="928" spans="2:7" ht="38.25">
      <c r="B928" s="197" t="s">
        <v>4509</v>
      </c>
      <c r="G928" s="403"/>
    </row>
    <row r="929" spans="1:7" ht="25.5">
      <c r="B929" s="197" t="s">
        <v>1200</v>
      </c>
      <c r="G929" s="403"/>
    </row>
    <row r="930" spans="1:7" ht="25.5">
      <c r="B930" s="197" t="s">
        <v>1900</v>
      </c>
      <c r="G930" s="403"/>
    </row>
    <row r="931" spans="1:7" ht="63.75">
      <c r="B931" s="197" t="s">
        <v>2260</v>
      </c>
      <c r="G931" s="403"/>
    </row>
    <row r="932" spans="1:7">
      <c r="G932" s="403"/>
    </row>
    <row r="933" spans="1:7" ht="25.5">
      <c r="A933" s="196" t="s">
        <v>287</v>
      </c>
      <c r="B933" s="193" t="s">
        <v>4764</v>
      </c>
      <c r="C933" s="193"/>
      <c r="G933" s="403"/>
    </row>
    <row r="934" spans="1:7" ht="38.25">
      <c r="B934" s="197" t="s">
        <v>4763</v>
      </c>
      <c r="G934" s="403"/>
    </row>
    <row r="935" spans="1:7" ht="25.5">
      <c r="B935" s="197" t="s">
        <v>1675</v>
      </c>
      <c r="G935" s="403"/>
    </row>
    <row r="936" spans="1:7">
      <c r="B936" s="197" t="s">
        <v>1529</v>
      </c>
      <c r="G936" s="403"/>
    </row>
    <row r="937" spans="1:7">
      <c r="B937" s="197" t="s">
        <v>2138</v>
      </c>
      <c r="G937" s="403"/>
    </row>
    <row r="938" spans="1:7" ht="38.25">
      <c r="B938" s="197" t="s">
        <v>214</v>
      </c>
      <c r="G938" s="403"/>
    </row>
    <row r="939" spans="1:7">
      <c r="B939" s="197" t="s">
        <v>2139</v>
      </c>
      <c r="G939" s="403"/>
    </row>
    <row r="940" spans="1:7">
      <c r="D940" s="195" t="s">
        <v>1505</v>
      </c>
      <c r="E940" s="195">
        <v>2.9</v>
      </c>
      <c r="G940" s="403">
        <f>E940*F940</f>
        <v>0</v>
      </c>
    </row>
    <row r="941" spans="1:7">
      <c r="A941" s="196" t="s">
        <v>290</v>
      </c>
      <c r="B941" s="193" t="s">
        <v>4511</v>
      </c>
      <c r="C941" s="193"/>
      <c r="G941" s="403"/>
    </row>
    <row r="942" spans="1:7" ht="63.75">
      <c r="B942" s="197" t="s">
        <v>4510</v>
      </c>
      <c r="D942" s="195" t="s">
        <v>302</v>
      </c>
      <c r="E942" s="195">
        <v>10</v>
      </c>
      <c r="G942" s="403">
        <f>E942*F942</f>
        <v>0</v>
      </c>
    </row>
    <row r="943" spans="1:7">
      <c r="G943" s="403"/>
    </row>
    <row r="944" spans="1:7" ht="25.5">
      <c r="A944" s="196" t="s">
        <v>300</v>
      </c>
      <c r="B944" s="259" t="s">
        <v>2135</v>
      </c>
      <c r="C944" s="259"/>
      <c r="G944" s="403"/>
    </row>
    <row r="945" spans="1:9" ht="38.25">
      <c r="B945" s="276" t="s">
        <v>4804</v>
      </c>
      <c r="C945" s="276"/>
      <c r="G945" s="403"/>
    </row>
    <row r="946" spans="1:9" ht="12.75" customHeight="1">
      <c r="B946" s="197" t="s">
        <v>1140</v>
      </c>
      <c r="G946" s="403"/>
    </row>
    <row r="947" spans="1:9" ht="25.5">
      <c r="B947" s="197" t="s">
        <v>1517</v>
      </c>
      <c r="G947" s="403"/>
    </row>
    <row r="948" spans="1:9" ht="38.25">
      <c r="B948" s="197" t="s">
        <v>1518</v>
      </c>
      <c r="G948" s="403"/>
    </row>
    <row r="949" spans="1:9" ht="25.5">
      <c r="B949" s="197" t="s">
        <v>1519</v>
      </c>
      <c r="G949" s="403"/>
    </row>
    <row r="950" spans="1:9" ht="25.5">
      <c r="B950" s="197" t="s">
        <v>1520</v>
      </c>
      <c r="G950" s="403"/>
    </row>
    <row r="951" spans="1:9">
      <c r="B951" s="197" t="s">
        <v>129</v>
      </c>
      <c r="G951" s="403"/>
    </row>
    <row r="952" spans="1:9" ht="38.25">
      <c r="B952" s="197" t="s">
        <v>214</v>
      </c>
      <c r="G952" s="403"/>
    </row>
    <row r="953" spans="1:9" ht="25.5">
      <c r="B953" s="197" t="s">
        <v>4512</v>
      </c>
      <c r="G953" s="403"/>
    </row>
    <row r="954" spans="1:9">
      <c r="B954" s="197" t="s">
        <v>1521</v>
      </c>
      <c r="G954" s="403"/>
    </row>
    <row r="955" spans="1:9">
      <c r="B955" s="197" t="s">
        <v>116</v>
      </c>
      <c r="G955" s="403"/>
    </row>
    <row r="956" spans="1:9" s="254" customFormat="1">
      <c r="A956" s="192"/>
      <c r="B956" s="197" t="s">
        <v>4513</v>
      </c>
      <c r="C956" s="197"/>
      <c r="D956" s="298" t="s">
        <v>1505</v>
      </c>
      <c r="E956" s="298">
        <v>360</v>
      </c>
      <c r="F956" s="298"/>
      <c r="G956" s="418">
        <f>E956*F956</f>
        <v>0</v>
      </c>
      <c r="H956" s="279"/>
      <c r="I956" s="269"/>
    </row>
    <row r="957" spans="1:9" s="254" customFormat="1">
      <c r="A957" s="192"/>
      <c r="B957" s="197"/>
      <c r="C957" s="197"/>
      <c r="D957" s="298"/>
      <c r="E957" s="298"/>
      <c r="F957" s="298"/>
      <c r="G957" s="418"/>
      <c r="H957" s="279"/>
      <c r="I957" s="269"/>
    </row>
    <row r="958" spans="1:9" ht="25.5">
      <c r="A958" s="228" t="s">
        <v>301</v>
      </c>
      <c r="B958" s="259" t="s">
        <v>2136</v>
      </c>
      <c r="C958" s="259"/>
      <c r="D958" s="200"/>
      <c r="E958" s="200"/>
      <c r="G958" s="403"/>
    </row>
    <row r="959" spans="1:9" ht="25.5">
      <c r="A959" s="229"/>
      <c r="B959" s="276" t="s">
        <v>2122</v>
      </c>
      <c r="C959" s="276"/>
      <c r="D959" s="200"/>
      <c r="E959" s="200"/>
      <c r="G959" s="403"/>
    </row>
    <row r="960" spans="1:9" ht="25.5">
      <c r="A960" s="229"/>
      <c r="B960" s="276" t="s">
        <v>3994</v>
      </c>
      <c r="C960" s="276"/>
      <c r="D960" s="200"/>
      <c r="E960" s="200"/>
      <c r="G960" s="403"/>
    </row>
    <row r="961" spans="1:7" ht="25.5">
      <c r="A961" s="229"/>
      <c r="B961" s="276" t="s">
        <v>4514</v>
      </c>
      <c r="C961" s="276"/>
      <c r="D961" s="200"/>
      <c r="E961" s="200"/>
      <c r="G961" s="403"/>
    </row>
    <row r="962" spans="1:7" ht="25.5">
      <c r="A962" s="229"/>
      <c r="B962" s="276" t="s">
        <v>2123</v>
      </c>
      <c r="C962" s="276"/>
      <c r="D962" s="200"/>
      <c r="E962" s="200"/>
      <c r="G962" s="403"/>
    </row>
    <row r="963" spans="1:7" ht="38.25">
      <c r="A963" s="229"/>
      <c r="B963" s="276" t="s">
        <v>2124</v>
      </c>
      <c r="C963" s="276"/>
      <c r="D963" s="200"/>
      <c r="E963" s="200"/>
      <c r="G963" s="403"/>
    </row>
    <row r="964" spans="1:7" ht="25.5">
      <c r="A964" s="229"/>
      <c r="B964" s="276" t="s">
        <v>4515</v>
      </c>
      <c r="C964" s="276"/>
      <c r="D964" s="200"/>
      <c r="E964" s="200"/>
      <c r="G964" s="403"/>
    </row>
    <row r="965" spans="1:7">
      <c r="A965" s="229"/>
      <c r="B965" s="276" t="s">
        <v>2125</v>
      </c>
      <c r="C965" s="276"/>
      <c r="D965" s="200"/>
      <c r="E965" s="200"/>
      <c r="G965" s="403"/>
    </row>
    <row r="966" spans="1:7">
      <c r="A966" s="229"/>
      <c r="B966" s="276" t="s">
        <v>4516</v>
      </c>
      <c r="C966" s="276"/>
      <c r="D966" s="200"/>
      <c r="E966" s="200"/>
      <c r="G966" s="403"/>
    </row>
    <row r="967" spans="1:7" ht="51">
      <c r="B967" s="197" t="s">
        <v>2137</v>
      </c>
      <c r="G967" s="403"/>
    </row>
    <row r="968" spans="1:7">
      <c r="B968" s="197" t="s">
        <v>4517</v>
      </c>
      <c r="D968" s="195" t="s">
        <v>760</v>
      </c>
      <c r="E968" s="195">
        <v>1</v>
      </c>
      <c r="G968" s="403">
        <f>E968*F968</f>
        <v>0</v>
      </c>
    </row>
    <row r="969" spans="1:7">
      <c r="G969" s="403"/>
    </row>
    <row r="970" spans="1:7" ht="25.5">
      <c r="A970" s="196" t="s">
        <v>305</v>
      </c>
      <c r="B970" s="259" t="s">
        <v>3986</v>
      </c>
      <c r="C970" s="259"/>
      <c r="G970" s="403"/>
    </row>
    <row r="971" spans="1:7">
      <c r="B971" s="197" t="s">
        <v>2112</v>
      </c>
      <c r="G971" s="403"/>
    </row>
    <row r="972" spans="1:7">
      <c r="B972" s="197" t="s">
        <v>2113</v>
      </c>
      <c r="G972" s="403"/>
    </row>
    <row r="973" spans="1:7">
      <c r="B973" s="197" t="s">
        <v>2114</v>
      </c>
      <c r="G973" s="403"/>
    </row>
    <row r="974" spans="1:7" ht="25.5">
      <c r="B974" s="197" t="s">
        <v>2115</v>
      </c>
      <c r="G974" s="403"/>
    </row>
    <row r="975" spans="1:7">
      <c r="B975" s="276" t="s">
        <v>3987</v>
      </c>
      <c r="C975" s="276"/>
      <c r="G975" s="403"/>
    </row>
    <row r="976" spans="1:7">
      <c r="B976" s="276" t="s">
        <v>3988</v>
      </c>
      <c r="C976" s="276"/>
      <c r="D976" s="195" t="s">
        <v>1505</v>
      </c>
      <c r="E976" s="195">
        <v>100</v>
      </c>
      <c r="G976" s="403">
        <f>E976*F976</f>
        <v>0</v>
      </c>
    </row>
    <row r="977" spans="1:9">
      <c r="B977" s="276"/>
      <c r="C977" s="276"/>
      <c r="G977" s="403"/>
    </row>
    <row r="978" spans="1:9">
      <c r="A978" s="196" t="s">
        <v>1501</v>
      </c>
      <c r="B978" s="259" t="s">
        <v>4525</v>
      </c>
      <c r="C978" s="259"/>
      <c r="G978" s="403"/>
    </row>
    <row r="979" spans="1:9" ht="38.25">
      <c r="B979" s="197" t="s">
        <v>4519</v>
      </c>
      <c r="G979" s="403"/>
    </row>
    <row r="980" spans="1:9" ht="38.25">
      <c r="B980" s="197" t="s">
        <v>212</v>
      </c>
      <c r="G980" s="403"/>
    </row>
    <row r="981" spans="1:9" ht="25.5">
      <c r="B981" s="197" t="s">
        <v>213</v>
      </c>
      <c r="G981" s="403"/>
    </row>
    <row r="982" spans="1:9" ht="38.25">
      <c r="B982" s="197" t="s">
        <v>2121</v>
      </c>
      <c r="G982" s="403"/>
    </row>
    <row r="983" spans="1:9" ht="51">
      <c r="B983" s="197" t="s">
        <v>4518</v>
      </c>
      <c r="G983" s="403"/>
    </row>
    <row r="984" spans="1:9">
      <c r="B984" s="197" t="s">
        <v>216</v>
      </c>
      <c r="G984" s="403"/>
    </row>
    <row r="985" spans="1:9">
      <c r="A985" s="252"/>
      <c r="B985" s="220" t="s">
        <v>2139</v>
      </c>
      <c r="C985" s="220"/>
      <c r="D985" s="204" t="s">
        <v>1505</v>
      </c>
      <c r="E985" s="204">
        <v>100</v>
      </c>
      <c r="F985" s="204"/>
      <c r="G985" s="403">
        <f>E985*F985</f>
        <v>0</v>
      </c>
      <c r="H985" s="204"/>
    </row>
    <row r="986" spans="1:9">
      <c r="G986" s="403"/>
    </row>
    <row r="987" spans="1:9" ht="25.5">
      <c r="A987" s="196" t="s">
        <v>1502</v>
      </c>
      <c r="B987" s="259" t="s">
        <v>4524</v>
      </c>
      <c r="C987" s="259"/>
      <c r="G987" s="403"/>
    </row>
    <row r="988" spans="1:9" ht="51">
      <c r="B988" s="197" t="s">
        <v>4527</v>
      </c>
      <c r="G988" s="403"/>
    </row>
    <row r="989" spans="1:9" ht="38.25">
      <c r="B989" s="197" t="s">
        <v>2121</v>
      </c>
      <c r="G989" s="403"/>
    </row>
    <row r="990" spans="1:9">
      <c r="B990" s="220" t="s">
        <v>2139</v>
      </c>
      <c r="C990" s="220"/>
      <c r="D990" s="204" t="s">
        <v>1505</v>
      </c>
      <c r="E990" s="204">
        <v>82</v>
      </c>
      <c r="F990" s="204"/>
      <c r="G990" s="403">
        <f>E990*F990</f>
        <v>0</v>
      </c>
    </row>
    <row r="991" spans="1:9">
      <c r="G991" s="403"/>
    </row>
    <row r="992" spans="1:9" s="293" customFormat="1">
      <c r="A992" s="196">
        <v>8</v>
      </c>
      <c r="B992" s="193" t="s">
        <v>4522</v>
      </c>
      <c r="C992" s="193"/>
      <c r="D992" s="242"/>
      <c r="E992" s="242"/>
      <c r="F992" s="242"/>
      <c r="G992" s="405"/>
      <c r="H992" s="1292"/>
      <c r="I992" s="1289"/>
    </row>
    <row r="993" spans="1:7" ht="76.5">
      <c r="B993" s="299" t="s">
        <v>4523</v>
      </c>
      <c r="C993" s="299"/>
      <c r="G993" s="403"/>
    </row>
    <row r="994" spans="1:7" ht="25.5">
      <c r="B994" s="197" t="s">
        <v>4520</v>
      </c>
      <c r="G994" s="403"/>
    </row>
    <row r="995" spans="1:7">
      <c r="B995" s="197" t="s">
        <v>4521</v>
      </c>
      <c r="G995" s="403"/>
    </row>
    <row r="996" spans="1:7">
      <c r="B996" s="197" t="s">
        <v>2128</v>
      </c>
      <c r="D996" s="204" t="s">
        <v>302</v>
      </c>
      <c r="E996" s="204">
        <v>2</v>
      </c>
      <c r="F996" s="204"/>
      <c r="G996" s="403">
        <f>E996*F996</f>
        <v>0</v>
      </c>
    </row>
    <row r="997" spans="1:7">
      <c r="G997" s="403"/>
    </row>
    <row r="998" spans="1:7" ht="25.5">
      <c r="A998" s="196" t="s">
        <v>979</v>
      </c>
      <c r="B998" s="193" t="s">
        <v>4528</v>
      </c>
      <c r="C998" s="193"/>
      <c r="G998" s="403"/>
    </row>
    <row r="999" spans="1:7" ht="127.5">
      <c r="B999" s="197" t="s">
        <v>4529</v>
      </c>
      <c r="G999" s="403"/>
    </row>
    <row r="1000" spans="1:7">
      <c r="B1000" s="197" t="s">
        <v>1081</v>
      </c>
      <c r="G1000" s="403"/>
    </row>
    <row r="1001" spans="1:7">
      <c r="B1001" s="197" t="s">
        <v>1543</v>
      </c>
      <c r="G1001" s="403"/>
    </row>
    <row r="1002" spans="1:7">
      <c r="B1002" s="197" t="s">
        <v>4530</v>
      </c>
      <c r="D1002" s="204" t="s">
        <v>299</v>
      </c>
      <c r="E1002" s="204">
        <v>21</v>
      </c>
      <c r="F1002" s="204"/>
      <c r="G1002" s="403">
        <f>E1002*F1002</f>
        <v>0</v>
      </c>
    </row>
    <row r="1003" spans="1:7">
      <c r="G1003" s="403"/>
    </row>
    <row r="1004" spans="1:7">
      <c r="A1004" s="196" t="s">
        <v>680</v>
      </c>
      <c r="B1004" s="259" t="s">
        <v>487</v>
      </c>
      <c r="C1004" s="259"/>
      <c r="G1004" s="403"/>
    </row>
    <row r="1005" spans="1:7" ht="38.25">
      <c r="B1005" s="197" t="s">
        <v>488</v>
      </c>
      <c r="G1005" s="403"/>
    </row>
    <row r="1006" spans="1:7" ht="38.25">
      <c r="B1006" s="197" t="s">
        <v>489</v>
      </c>
      <c r="G1006" s="403"/>
    </row>
    <row r="1007" spans="1:7" ht="25.5" customHeight="1">
      <c r="B1007" s="197" t="s">
        <v>490</v>
      </c>
      <c r="G1007" s="403"/>
    </row>
    <row r="1008" spans="1:7" ht="51">
      <c r="B1008" s="197" t="s">
        <v>491</v>
      </c>
      <c r="G1008" s="403"/>
    </row>
    <row r="1009" spans="1:9" ht="25.5">
      <c r="B1009" s="197" t="s">
        <v>492</v>
      </c>
      <c r="G1009" s="403"/>
    </row>
    <row r="1010" spans="1:9" ht="25.5">
      <c r="B1010" s="197" t="s">
        <v>4765</v>
      </c>
      <c r="G1010" s="403"/>
    </row>
    <row r="1011" spans="1:9">
      <c r="B1011" s="197" t="s">
        <v>493</v>
      </c>
      <c r="G1011" s="403"/>
    </row>
    <row r="1012" spans="1:9">
      <c r="B1012" s="197" t="s">
        <v>494</v>
      </c>
      <c r="G1012" s="403"/>
    </row>
    <row r="1013" spans="1:9">
      <c r="B1013" s="197" t="s">
        <v>495</v>
      </c>
      <c r="G1013" s="403"/>
    </row>
    <row r="1014" spans="1:9">
      <c r="B1014" s="197" t="s">
        <v>2128</v>
      </c>
      <c r="D1014" s="195" t="s">
        <v>302</v>
      </c>
      <c r="E1014" s="195">
        <v>1</v>
      </c>
      <c r="G1014" s="403">
        <f>E1014*F1014</f>
        <v>0</v>
      </c>
    </row>
    <row r="1015" spans="1:9">
      <c r="G1015" s="403"/>
    </row>
    <row r="1016" spans="1:9">
      <c r="A1016" s="196" t="s">
        <v>681</v>
      </c>
      <c r="B1016" s="259" t="s">
        <v>4531</v>
      </c>
      <c r="C1016" s="259"/>
      <c r="G1016" s="403"/>
    </row>
    <row r="1017" spans="1:9" ht="38.25">
      <c r="B1017" s="197" t="s">
        <v>4532</v>
      </c>
      <c r="G1017" s="403"/>
    </row>
    <row r="1018" spans="1:9" ht="38.25">
      <c r="B1018" s="197" t="s">
        <v>4533</v>
      </c>
      <c r="G1018" s="403"/>
    </row>
    <row r="1019" spans="1:9" ht="25.5" customHeight="1">
      <c r="B1019" s="197" t="s">
        <v>490</v>
      </c>
      <c r="G1019" s="403"/>
    </row>
    <row r="1020" spans="1:9" ht="25.5">
      <c r="B1020" s="197" t="s">
        <v>4534</v>
      </c>
      <c r="G1020" s="403"/>
    </row>
    <row r="1021" spans="1:9">
      <c r="B1021" s="197" t="s">
        <v>4535</v>
      </c>
      <c r="G1021" s="403"/>
    </row>
    <row r="1022" spans="1:9">
      <c r="B1022" s="197" t="s">
        <v>2128</v>
      </c>
      <c r="D1022" s="195" t="s">
        <v>302</v>
      </c>
      <c r="E1022" s="195">
        <v>1</v>
      </c>
      <c r="G1022" s="403">
        <f>E1022*F1022</f>
        <v>0</v>
      </c>
    </row>
    <row r="1023" spans="1:9">
      <c r="G1023" s="403"/>
    </row>
    <row r="1024" spans="1:9">
      <c r="A1024" s="196" t="s">
        <v>868</v>
      </c>
      <c r="B1024" s="259" t="s">
        <v>2110</v>
      </c>
      <c r="C1024" s="259"/>
      <c r="G1024" s="403"/>
      <c r="I1024" s="188"/>
    </row>
    <row r="1025" spans="1:9" ht="25.5">
      <c r="B1025" s="197" t="s">
        <v>2111</v>
      </c>
      <c r="G1025" s="403"/>
      <c r="I1025" s="188"/>
    </row>
    <row r="1026" spans="1:9">
      <c r="B1026" s="197" t="s">
        <v>2112</v>
      </c>
      <c r="G1026" s="403"/>
      <c r="I1026" s="188"/>
    </row>
    <row r="1027" spans="1:9">
      <c r="B1027" s="197" t="s">
        <v>2113</v>
      </c>
      <c r="G1027" s="403"/>
      <c r="I1027" s="188"/>
    </row>
    <row r="1028" spans="1:9">
      <c r="B1028" s="197" t="s">
        <v>2114</v>
      </c>
      <c r="G1028" s="403"/>
      <c r="I1028" s="188"/>
    </row>
    <row r="1029" spans="1:9" ht="25.5">
      <c r="B1029" s="197" t="s">
        <v>2115</v>
      </c>
      <c r="G1029" s="403"/>
      <c r="I1029" s="188"/>
    </row>
    <row r="1030" spans="1:9" ht="51">
      <c r="B1030" s="197" t="s">
        <v>2116</v>
      </c>
      <c r="G1030" s="403"/>
      <c r="I1030" s="188"/>
    </row>
    <row r="1031" spans="1:9" ht="12.75" customHeight="1">
      <c r="B1031" s="197" t="s">
        <v>2117</v>
      </c>
      <c r="G1031" s="403"/>
      <c r="I1031" s="188"/>
    </row>
    <row r="1032" spans="1:9" ht="38.25">
      <c r="B1032" s="197" t="s">
        <v>2118</v>
      </c>
      <c r="G1032" s="403"/>
      <c r="I1032" s="188"/>
    </row>
    <row r="1033" spans="1:9">
      <c r="B1033" s="197" t="s">
        <v>5259</v>
      </c>
      <c r="G1033" s="403"/>
      <c r="I1033" s="188"/>
    </row>
    <row r="1034" spans="1:9">
      <c r="B1034" s="197" t="s">
        <v>2119</v>
      </c>
      <c r="G1034" s="403"/>
      <c r="I1034" s="188"/>
    </row>
    <row r="1035" spans="1:9">
      <c r="B1035" s="197" t="s">
        <v>4536</v>
      </c>
      <c r="G1035" s="403"/>
      <c r="I1035" s="188"/>
    </row>
    <row r="1036" spans="1:9">
      <c r="B1036" s="197" t="s">
        <v>2120</v>
      </c>
      <c r="D1036" s="195" t="s">
        <v>1028</v>
      </c>
      <c r="E1036" s="195">
        <v>5770</v>
      </c>
      <c r="G1036" s="403">
        <f>E1036*F1036</f>
        <v>0</v>
      </c>
      <c r="I1036" s="188"/>
    </row>
    <row r="1037" spans="1:9">
      <c r="G1037" s="403"/>
    </row>
    <row r="1038" spans="1:9" ht="25.5">
      <c r="A1038" s="196" t="s">
        <v>1338</v>
      </c>
      <c r="B1038" s="226" t="s">
        <v>3989</v>
      </c>
      <c r="C1038" s="226"/>
      <c r="G1038" s="403"/>
      <c r="I1038" s="188"/>
    </row>
    <row r="1039" spans="1:9" ht="25.5">
      <c r="B1039" s="269" t="s">
        <v>3991</v>
      </c>
      <c r="C1039" s="269"/>
      <c r="G1039" s="403"/>
      <c r="I1039" s="188"/>
    </row>
    <row r="1040" spans="1:9">
      <c r="B1040" s="269" t="s">
        <v>3990</v>
      </c>
      <c r="C1040" s="269"/>
      <c r="G1040" s="403"/>
      <c r="I1040" s="188"/>
    </row>
    <row r="1041" spans="1:9" ht="25.5">
      <c r="B1041" s="269" t="s">
        <v>3992</v>
      </c>
      <c r="C1041" s="269"/>
      <c r="G1041" s="403"/>
      <c r="I1041" s="188"/>
    </row>
    <row r="1042" spans="1:9">
      <c r="B1042" s="269" t="s">
        <v>3995</v>
      </c>
      <c r="C1042" s="269"/>
      <c r="G1042" s="403"/>
      <c r="I1042" s="188"/>
    </row>
    <row r="1043" spans="1:9">
      <c r="B1043" s="269" t="s">
        <v>3993</v>
      </c>
      <c r="C1043" s="269"/>
      <c r="D1043" s="195" t="s">
        <v>1505</v>
      </c>
      <c r="E1043" s="195">
        <v>180</v>
      </c>
      <c r="G1043" s="403">
        <f>E1043*F1043</f>
        <v>0</v>
      </c>
      <c r="I1043" s="188"/>
    </row>
    <row r="1044" spans="1:9">
      <c r="B1044" s="269"/>
      <c r="C1044" s="269"/>
      <c r="G1044" s="403"/>
      <c r="H1044" s="204"/>
      <c r="I1044" s="188"/>
    </row>
    <row r="1045" spans="1:9" s="293" customFormat="1">
      <c r="A1045" s="196" t="s">
        <v>885</v>
      </c>
      <c r="B1045" s="226" t="s">
        <v>4766</v>
      </c>
      <c r="C1045" s="226"/>
      <c r="D1045" s="242"/>
      <c r="E1045" s="242"/>
      <c r="F1045" s="242"/>
      <c r="G1045" s="405"/>
      <c r="H1045" s="1293"/>
    </row>
    <row r="1046" spans="1:9" ht="63.75">
      <c r="B1046" s="269" t="s">
        <v>4767</v>
      </c>
      <c r="C1046" s="269"/>
      <c r="G1046" s="403"/>
      <c r="H1046" s="204"/>
      <c r="I1046" s="188"/>
    </row>
    <row r="1047" spans="1:9">
      <c r="B1047" s="269" t="s">
        <v>4768</v>
      </c>
      <c r="C1047" s="269"/>
      <c r="D1047" s="195" t="s">
        <v>302</v>
      </c>
      <c r="E1047" s="195">
        <v>1</v>
      </c>
      <c r="G1047" s="403">
        <f>E1047*F1047</f>
        <v>0</v>
      </c>
      <c r="H1047" s="204"/>
      <c r="I1047" s="188"/>
    </row>
    <row r="1048" spans="1:9">
      <c r="A1048" s="205"/>
      <c r="B1048" s="224"/>
      <c r="C1048" s="224"/>
      <c r="D1048" s="208"/>
      <c r="E1048" s="208"/>
      <c r="F1048" s="208"/>
      <c r="G1048" s="404"/>
      <c r="H1048" s="204"/>
    </row>
    <row r="1049" spans="1:9">
      <c r="B1049" s="193" t="s">
        <v>4788</v>
      </c>
      <c r="C1049" s="193"/>
      <c r="G1049" s="405">
        <f>SUM(G934:G1047)</f>
        <v>0</v>
      </c>
    </row>
    <row r="1051" spans="1:9" ht="13.15" customHeight="1">
      <c r="A1051" s="300"/>
      <c r="B1051" s="301" t="s">
        <v>4796</v>
      </c>
      <c r="C1051" s="301"/>
      <c r="D1051" s="679"/>
      <c r="E1051" s="679"/>
      <c r="F1051" s="321"/>
      <c r="G1051" s="420"/>
    </row>
    <row r="1052" spans="1:9" ht="38.25">
      <c r="A1052" s="302"/>
      <c r="B1052" s="303" t="s">
        <v>4537</v>
      </c>
      <c r="C1052" s="303"/>
      <c r="D1052" s="304"/>
      <c r="E1052" s="304"/>
      <c r="F1052" s="304"/>
      <c r="G1052" s="419"/>
    </row>
    <row r="1053" spans="1:9" ht="38.25">
      <c r="A1053" s="302"/>
      <c r="B1053" s="303" t="s">
        <v>4538</v>
      </c>
      <c r="C1053" s="303"/>
      <c r="D1053" s="304"/>
      <c r="E1053" s="304"/>
      <c r="F1053" s="304"/>
      <c r="G1053" s="419"/>
    </row>
    <row r="1054" spans="1:9" ht="25.5">
      <c r="A1054" s="302"/>
      <c r="B1054" s="303" t="s">
        <v>4539</v>
      </c>
      <c r="C1054" s="303"/>
      <c r="D1054" s="304"/>
      <c r="E1054" s="304"/>
      <c r="F1054" s="304"/>
      <c r="G1054" s="419"/>
    </row>
    <row r="1055" spans="1:9" ht="38.25">
      <c r="A1055" s="302"/>
      <c r="B1055" s="303" t="s">
        <v>3940</v>
      </c>
      <c r="C1055" s="303"/>
      <c r="D1055" s="304"/>
      <c r="E1055" s="304"/>
      <c r="F1055" s="304"/>
      <c r="G1055" s="419"/>
    </row>
    <row r="1056" spans="1:9" ht="38.25">
      <c r="A1056" s="302"/>
      <c r="B1056" s="303" t="s">
        <v>3941</v>
      </c>
      <c r="C1056" s="303"/>
      <c r="D1056" s="304"/>
      <c r="E1056" s="304"/>
      <c r="F1056" s="304"/>
      <c r="G1056" s="419"/>
    </row>
    <row r="1057" spans="1:7" ht="25.5">
      <c r="A1057" s="302"/>
      <c r="B1057" s="303" t="s">
        <v>3942</v>
      </c>
      <c r="C1057" s="303"/>
      <c r="D1057" s="304"/>
      <c r="E1057" s="304"/>
      <c r="F1057" s="304"/>
      <c r="G1057" s="419"/>
    </row>
    <row r="1058" spans="1:7" ht="25.5">
      <c r="A1058" s="302"/>
      <c r="B1058" s="303" t="s">
        <v>1200</v>
      </c>
      <c r="C1058" s="303"/>
      <c r="D1058" s="304"/>
      <c r="E1058" s="304"/>
      <c r="F1058" s="304"/>
      <c r="G1058" s="419"/>
    </row>
    <row r="1059" spans="1:7" ht="25.5">
      <c r="A1059" s="302"/>
      <c r="B1059" s="303" t="s">
        <v>1201</v>
      </c>
      <c r="C1059" s="303"/>
      <c r="D1059" s="304"/>
      <c r="E1059" s="304"/>
      <c r="F1059" s="304"/>
      <c r="G1059" s="419"/>
    </row>
    <row r="1060" spans="1:7" ht="25.5">
      <c r="A1060" s="302"/>
      <c r="B1060" s="303" t="s">
        <v>3943</v>
      </c>
      <c r="C1060" s="303"/>
      <c r="D1060" s="304"/>
      <c r="E1060" s="304"/>
      <c r="F1060" s="304"/>
      <c r="G1060" s="419"/>
    </row>
    <row r="1061" spans="1:7" ht="76.5">
      <c r="A1061" s="302"/>
      <c r="B1061" s="303" t="s">
        <v>4540</v>
      </c>
      <c r="C1061" s="303"/>
      <c r="D1061" s="304"/>
      <c r="E1061" s="304"/>
      <c r="F1061" s="304"/>
      <c r="G1061" s="419"/>
    </row>
    <row r="1062" spans="1:7" ht="76.5">
      <c r="A1062" s="302"/>
      <c r="B1062" s="303" t="s">
        <v>3944</v>
      </c>
      <c r="C1062" s="303"/>
      <c r="D1062" s="304"/>
      <c r="E1062" s="304"/>
      <c r="F1062" s="304"/>
      <c r="G1062" s="419"/>
    </row>
    <row r="1063" spans="1:7">
      <c r="A1063" s="302"/>
      <c r="B1063" s="303"/>
      <c r="C1063" s="303"/>
      <c r="D1063" s="304"/>
      <c r="E1063" s="304"/>
      <c r="F1063" s="304"/>
      <c r="G1063" s="419"/>
    </row>
    <row r="1064" spans="1:7">
      <c r="A1064" s="302"/>
      <c r="B1064" s="305" t="s">
        <v>4795</v>
      </c>
      <c r="C1064" s="305"/>
      <c r="D1064" s="304"/>
      <c r="E1064" s="304"/>
      <c r="F1064" s="304"/>
      <c r="G1064" s="419"/>
    </row>
    <row r="1065" spans="1:7" ht="204">
      <c r="A1065" s="302"/>
      <c r="B1065" s="303" t="s">
        <v>4572</v>
      </c>
      <c r="C1065" s="303"/>
      <c r="D1065" s="304"/>
      <c r="E1065" s="304"/>
      <c r="F1065" s="304"/>
      <c r="G1065" s="419"/>
    </row>
    <row r="1066" spans="1:7">
      <c r="A1066" s="302"/>
      <c r="B1066" s="1294"/>
      <c r="C1066" s="1294"/>
      <c r="D1066" s="304"/>
      <c r="E1066" s="304"/>
      <c r="F1066" s="304"/>
      <c r="G1066" s="419"/>
    </row>
    <row r="1067" spans="1:7">
      <c r="A1067" s="300" t="s">
        <v>287</v>
      </c>
      <c r="B1067" s="306" t="s">
        <v>4003</v>
      </c>
      <c r="C1067" s="306"/>
      <c r="D1067" s="304"/>
      <c r="E1067" s="304"/>
      <c r="F1067" s="304"/>
      <c r="G1067" s="419"/>
    </row>
    <row r="1068" spans="1:7">
      <c r="A1068" s="302"/>
      <c r="B1068" s="306" t="s">
        <v>3996</v>
      </c>
      <c r="C1068" s="306"/>
      <c r="D1068" s="304"/>
      <c r="E1068" s="304"/>
      <c r="F1068" s="304"/>
      <c r="G1068" s="419"/>
    </row>
    <row r="1069" spans="1:7" ht="38.25">
      <c r="A1069" s="302"/>
      <c r="B1069" s="303" t="s">
        <v>4541</v>
      </c>
      <c r="C1069" s="303"/>
      <c r="D1069" s="304"/>
      <c r="E1069" s="304"/>
      <c r="F1069" s="304"/>
      <c r="G1069" s="419"/>
    </row>
    <row r="1070" spans="1:7" ht="25.5">
      <c r="A1070" s="302"/>
      <c r="B1070" s="303" t="s">
        <v>3998</v>
      </c>
      <c r="C1070" s="303"/>
      <c r="D1070" s="304"/>
      <c r="E1070" s="304"/>
      <c r="F1070" s="304"/>
      <c r="G1070" s="419"/>
    </row>
    <row r="1071" spans="1:7">
      <c r="A1071" s="302"/>
      <c r="B1071" s="303" t="s">
        <v>3999</v>
      </c>
      <c r="C1071" s="303"/>
      <c r="D1071" s="304"/>
      <c r="E1071" s="304"/>
      <c r="F1071" s="304"/>
      <c r="G1071" s="419"/>
    </row>
    <row r="1072" spans="1:7">
      <c r="A1072" s="302"/>
      <c r="B1072" s="303" t="s">
        <v>4004</v>
      </c>
      <c r="C1072" s="303"/>
      <c r="D1072" s="304"/>
      <c r="E1072" s="304"/>
      <c r="F1072" s="304"/>
      <c r="G1072" s="419"/>
    </row>
    <row r="1073" spans="1:7" ht="25.5">
      <c r="A1073" s="302"/>
      <c r="B1073" s="303" t="s">
        <v>4542</v>
      </c>
      <c r="C1073" s="303"/>
      <c r="D1073" s="304" t="s">
        <v>302</v>
      </c>
      <c r="E1073" s="304">
        <v>19</v>
      </c>
      <c r="F1073" s="304"/>
      <c r="G1073" s="419">
        <f>E1073*F1073</f>
        <v>0</v>
      </c>
    </row>
    <row r="1074" spans="1:7">
      <c r="A1074" s="302"/>
      <c r="B1074" s="303"/>
      <c r="C1074" s="303"/>
      <c r="D1074" s="304"/>
      <c r="E1074" s="304"/>
      <c r="F1074" s="304"/>
      <c r="G1074" s="419"/>
    </row>
    <row r="1075" spans="1:7">
      <c r="A1075" s="300" t="s">
        <v>290</v>
      </c>
      <c r="B1075" s="306" t="s">
        <v>4006</v>
      </c>
      <c r="C1075" s="306"/>
      <c r="D1075" s="304"/>
      <c r="E1075" s="304"/>
      <c r="F1075" s="304"/>
      <c r="G1075" s="419"/>
    </row>
    <row r="1076" spans="1:7">
      <c r="A1076" s="302"/>
      <c r="B1076" s="306" t="s">
        <v>4211</v>
      </c>
      <c r="C1076" s="306"/>
      <c r="D1076" s="304"/>
      <c r="E1076" s="304"/>
      <c r="F1076" s="304"/>
      <c r="G1076" s="419"/>
    </row>
    <row r="1077" spans="1:7" ht="25.5">
      <c r="A1077" s="302"/>
      <c r="B1077" s="303" t="s">
        <v>3997</v>
      </c>
      <c r="C1077" s="303"/>
      <c r="D1077" s="304"/>
      <c r="E1077" s="304"/>
      <c r="F1077" s="304"/>
      <c r="G1077" s="419"/>
    </row>
    <row r="1078" spans="1:7" ht="25.5">
      <c r="A1078" s="302"/>
      <c r="B1078" s="303" t="s">
        <v>3998</v>
      </c>
      <c r="C1078" s="303"/>
      <c r="D1078" s="304"/>
      <c r="E1078" s="304"/>
      <c r="F1078" s="304"/>
      <c r="G1078" s="419"/>
    </row>
    <row r="1079" spans="1:7">
      <c r="A1079" s="302"/>
      <c r="B1079" s="303" t="s">
        <v>4212</v>
      </c>
      <c r="C1079" s="303"/>
      <c r="D1079" s="304"/>
      <c r="E1079" s="304"/>
      <c r="F1079" s="304"/>
      <c r="G1079" s="419"/>
    </row>
    <row r="1080" spans="1:7">
      <c r="A1080" s="302"/>
      <c r="B1080" s="307" t="s">
        <v>4002</v>
      </c>
      <c r="C1080" s="307"/>
      <c r="D1080" s="308" t="s">
        <v>302</v>
      </c>
      <c r="E1080" s="308">
        <v>2</v>
      </c>
      <c r="F1080" s="308"/>
      <c r="G1080" s="419">
        <f>E1080*F1080</f>
        <v>0</v>
      </c>
    </row>
    <row r="1081" spans="1:7">
      <c r="A1081" s="302"/>
      <c r="B1081" s="307" t="s">
        <v>4272</v>
      </c>
      <c r="C1081" s="307"/>
      <c r="D1081" s="308" t="s">
        <v>302</v>
      </c>
      <c r="E1081" s="308">
        <v>10</v>
      </c>
      <c r="F1081" s="308"/>
      <c r="G1081" s="419">
        <f>E1081*F1081</f>
        <v>0</v>
      </c>
    </row>
    <row r="1082" spans="1:7">
      <c r="A1082" s="302"/>
      <c r="B1082" s="303"/>
      <c r="C1082" s="303"/>
      <c r="D1082" s="304"/>
      <c r="E1082" s="304"/>
      <c r="F1082" s="304"/>
      <c r="G1082" s="419"/>
    </row>
    <row r="1083" spans="1:7">
      <c r="A1083" s="300" t="s">
        <v>300</v>
      </c>
      <c r="B1083" s="306" t="s">
        <v>4008</v>
      </c>
      <c r="C1083" s="306"/>
      <c r="D1083" s="304"/>
      <c r="E1083" s="304"/>
      <c r="F1083" s="304"/>
      <c r="G1083" s="419"/>
    </row>
    <row r="1084" spans="1:7">
      <c r="A1084" s="302"/>
      <c r="B1084" s="306" t="s">
        <v>3996</v>
      </c>
      <c r="C1084" s="306"/>
      <c r="D1084" s="304"/>
      <c r="E1084" s="304"/>
      <c r="F1084" s="304"/>
      <c r="G1084" s="419"/>
    </row>
    <row r="1085" spans="1:7" ht="25.5">
      <c r="A1085" s="302"/>
      <c r="B1085" s="303" t="s">
        <v>3997</v>
      </c>
      <c r="C1085" s="303"/>
      <c r="D1085" s="304"/>
      <c r="E1085" s="304"/>
      <c r="F1085" s="304"/>
      <c r="G1085" s="419"/>
    </row>
    <row r="1086" spans="1:7" ht="25.5">
      <c r="A1086" s="302"/>
      <c r="B1086" s="303" t="s">
        <v>3998</v>
      </c>
      <c r="C1086" s="303"/>
      <c r="D1086" s="304"/>
      <c r="E1086" s="304"/>
      <c r="F1086" s="304"/>
      <c r="G1086" s="419"/>
    </row>
    <row r="1087" spans="1:7">
      <c r="A1087" s="302"/>
      <c r="B1087" s="303" t="s">
        <v>3999</v>
      </c>
      <c r="C1087" s="303"/>
      <c r="D1087" s="304"/>
      <c r="E1087" s="304"/>
      <c r="F1087" s="304"/>
      <c r="G1087" s="419"/>
    </row>
    <row r="1088" spans="1:7">
      <c r="A1088" s="302"/>
      <c r="B1088" s="303" t="s">
        <v>4009</v>
      </c>
      <c r="C1088" s="303"/>
      <c r="D1088" s="304"/>
      <c r="E1088" s="304"/>
      <c r="F1088" s="304"/>
      <c r="G1088" s="419"/>
    </row>
    <row r="1089" spans="1:7" ht="25.5">
      <c r="A1089" s="302"/>
      <c r="B1089" s="303" t="s">
        <v>4573</v>
      </c>
      <c r="C1089" s="303"/>
      <c r="D1089" s="304" t="s">
        <v>302</v>
      </c>
      <c r="E1089" s="304">
        <v>5</v>
      </c>
      <c r="F1089" s="304"/>
      <c r="G1089" s="419">
        <f>E1089*F1089</f>
        <v>0</v>
      </c>
    </row>
    <row r="1090" spans="1:7">
      <c r="A1090" s="302"/>
      <c r="B1090" s="303"/>
      <c r="C1090" s="303"/>
      <c r="D1090" s="304"/>
      <c r="E1090" s="304"/>
      <c r="F1090" s="304"/>
      <c r="G1090" s="419"/>
    </row>
    <row r="1091" spans="1:7">
      <c r="A1091" s="300" t="s">
        <v>301</v>
      </c>
      <c r="B1091" s="306" t="s">
        <v>4010</v>
      </c>
      <c r="C1091" s="306"/>
      <c r="D1091" s="304"/>
      <c r="E1091" s="304"/>
      <c r="F1091" s="304"/>
      <c r="G1091" s="419"/>
    </row>
    <row r="1092" spans="1:7">
      <c r="A1092" s="302"/>
      <c r="B1092" s="306" t="s">
        <v>3996</v>
      </c>
      <c r="C1092" s="306"/>
      <c r="D1092" s="304"/>
      <c r="E1092" s="304"/>
      <c r="F1092" s="304"/>
      <c r="G1092" s="419"/>
    </row>
    <row r="1093" spans="1:7" ht="25.5">
      <c r="A1093" s="302"/>
      <c r="B1093" s="303" t="s">
        <v>3997</v>
      </c>
      <c r="C1093" s="303"/>
      <c r="D1093" s="304"/>
      <c r="E1093" s="304"/>
      <c r="F1093" s="304"/>
      <c r="G1093" s="419"/>
    </row>
    <row r="1094" spans="1:7" ht="25.5">
      <c r="A1094" s="302"/>
      <c r="B1094" s="303" t="s">
        <v>3998</v>
      </c>
      <c r="C1094" s="303"/>
      <c r="D1094" s="304"/>
      <c r="E1094" s="304"/>
      <c r="F1094" s="304"/>
      <c r="G1094" s="419"/>
    </row>
    <row r="1095" spans="1:7">
      <c r="A1095" s="302"/>
      <c r="B1095" s="303" t="s">
        <v>3999</v>
      </c>
      <c r="C1095" s="303"/>
      <c r="D1095" s="304"/>
      <c r="E1095" s="304"/>
      <c r="F1095" s="304"/>
      <c r="G1095" s="419"/>
    </row>
    <row r="1096" spans="1:7">
      <c r="A1096" s="302"/>
      <c r="B1096" s="303" t="s">
        <v>4011</v>
      </c>
      <c r="C1096" s="303"/>
      <c r="D1096" s="304"/>
      <c r="E1096" s="304"/>
      <c r="F1096" s="304"/>
      <c r="G1096" s="419"/>
    </row>
    <row r="1097" spans="1:7" ht="25.5">
      <c r="A1097" s="302"/>
      <c r="B1097" s="303" t="s">
        <v>4573</v>
      </c>
      <c r="C1097" s="303"/>
      <c r="D1097" s="304" t="s">
        <v>302</v>
      </c>
      <c r="E1097" s="304">
        <v>8</v>
      </c>
      <c r="F1097" s="304"/>
      <c r="G1097" s="419">
        <f>E1097*F1097</f>
        <v>0</v>
      </c>
    </row>
    <row r="1098" spans="1:7">
      <c r="A1098" s="302"/>
      <c r="B1098" s="303"/>
      <c r="C1098" s="303"/>
      <c r="D1098" s="304"/>
      <c r="E1098" s="304"/>
      <c r="F1098" s="304"/>
      <c r="G1098" s="419"/>
    </row>
    <row r="1099" spans="1:7">
      <c r="A1099" s="300" t="s">
        <v>305</v>
      </c>
      <c r="B1099" s="306" t="s">
        <v>4012</v>
      </c>
      <c r="C1099" s="306"/>
      <c r="D1099" s="304"/>
      <c r="E1099" s="304"/>
      <c r="F1099" s="304"/>
      <c r="G1099" s="419"/>
    </row>
    <row r="1100" spans="1:7">
      <c r="A1100" s="302"/>
      <c r="B1100" s="306" t="s">
        <v>3996</v>
      </c>
      <c r="C1100" s="306"/>
      <c r="D1100" s="304"/>
      <c r="E1100" s="304"/>
      <c r="F1100" s="304"/>
      <c r="G1100" s="419"/>
    </row>
    <row r="1101" spans="1:7" ht="25.5">
      <c r="A1101" s="302"/>
      <c r="B1101" s="303" t="s">
        <v>3997</v>
      </c>
      <c r="C1101" s="303"/>
      <c r="D1101" s="304"/>
      <c r="E1101" s="304"/>
      <c r="F1101" s="304"/>
      <c r="G1101" s="419"/>
    </row>
    <row r="1102" spans="1:7" ht="25.5">
      <c r="A1102" s="302"/>
      <c r="B1102" s="303" t="s">
        <v>3998</v>
      </c>
      <c r="C1102" s="303"/>
      <c r="D1102" s="304"/>
      <c r="E1102" s="304"/>
      <c r="F1102" s="304"/>
      <c r="G1102" s="419"/>
    </row>
    <row r="1103" spans="1:7">
      <c r="A1103" s="302"/>
      <c r="B1103" s="303" t="s">
        <v>3999</v>
      </c>
      <c r="C1103" s="303"/>
      <c r="D1103" s="304"/>
      <c r="E1103" s="304"/>
      <c r="F1103" s="304"/>
      <c r="G1103" s="419"/>
    </row>
    <row r="1104" spans="1:7">
      <c r="A1104" s="302"/>
      <c r="B1104" s="303" t="s">
        <v>4013</v>
      </c>
      <c r="C1104" s="303"/>
      <c r="D1104" s="304"/>
      <c r="E1104" s="304"/>
      <c r="F1104" s="304"/>
      <c r="G1104" s="419"/>
    </row>
    <row r="1105" spans="1:7" ht="25.5">
      <c r="A1105" s="302"/>
      <c r="B1105" s="303" t="s">
        <v>4573</v>
      </c>
      <c r="C1105" s="303"/>
      <c r="D1105" s="304" t="s">
        <v>302</v>
      </c>
      <c r="E1105" s="304">
        <v>6</v>
      </c>
      <c r="F1105" s="304"/>
      <c r="G1105" s="419">
        <f>E1105*F1105</f>
        <v>0</v>
      </c>
    </row>
    <row r="1106" spans="1:7">
      <c r="A1106" s="302"/>
      <c r="B1106" s="303"/>
      <c r="C1106" s="303"/>
      <c r="D1106" s="304"/>
      <c r="E1106" s="304"/>
      <c r="F1106" s="304"/>
      <c r="G1106" s="419"/>
    </row>
    <row r="1107" spans="1:7">
      <c r="A1107" s="300" t="s">
        <v>1501</v>
      </c>
      <c r="B1107" s="306" t="s">
        <v>4014</v>
      </c>
      <c r="C1107" s="306"/>
      <c r="D1107" s="304"/>
      <c r="E1107" s="304"/>
      <c r="F1107" s="304"/>
      <c r="G1107" s="419"/>
    </row>
    <row r="1108" spans="1:7">
      <c r="A1108" s="302"/>
      <c r="B1108" s="306" t="s">
        <v>3996</v>
      </c>
      <c r="C1108" s="306"/>
      <c r="D1108" s="304"/>
      <c r="E1108" s="304"/>
      <c r="F1108" s="304"/>
      <c r="G1108" s="419"/>
    </row>
    <row r="1109" spans="1:7" ht="25.5">
      <c r="A1109" s="302"/>
      <c r="B1109" s="303" t="s">
        <v>3997</v>
      </c>
      <c r="C1109" s="303"/>
      <c r="D1109" s="304"/>
      <c r="E1109" s="304"/>
      <c r="F1109" s="304"/>
      <c r="G1109" s="419"/>
    </row>
    <row r="1110" spans="1:7" ht="25.5">
      <c r="A1110" s="302"/>
      <c r="B1110" s="303" t="s">
        <v>3998</v>
      </c>
      <c r="C1110" s="303"/>
      <c r="D1110" s="304"/>
      <c r="E1110" s="304"/>
      <c r="F1110" s="304"/>
      <c r="G1110" s="419"/>
    </row>
    <row r="1111" spans="1:7">
      <c r="A1111" s="302"/>
      <c r="B1111" s="303" t="s">
        <v>4013</v>
      </c>
      <c r="C1111" s="303"/>
      <c r="D1111" s="304"/>
      <c r="E1111" s="304"/>
      <c r="F1111" s="304"/>
      <c r="G1111" s="419"/>
    </row>
    <row r="1112" spans="1:7">
      <c r="A1112" s="302"/>
      <c r="B1112" s="307" t="s">
        <v>4016</v>
      </c>
      <c r="C1112" s="307"/>
      <c r="D1112" s="308" t="s">
        <v>302</v>
      </c>
      <c r="E1112" s="308">
        <v>4</v>
      </c>
      <c r="F1112" s="308"/>
      <c r="G1112" s="419">
        <f>E1112*F1112</f>
        <v>0</v>
      </c>
    </row>
    <row r="1113" spans="1:7">
      <c r="A1113" s="302"/>
      <c r="B1113" s="307" t="s">
        <v>4017</v>
      </c>
      <c r="C1113" s="307"/>
      <c r="D1113" s="308" t="s">
        <v>302</v>
      </c>
      <c r="E1113" s="308">
        <v>2</v>
      </c>
      <c r="F1113" s="308"/>
      <c r="G1113" s="419">
        <f>E1113*F1113</f>
        <v>0</v>
      </c>
    </row>
    <row r="1114" spans="1:7">
      <c r="A1114" s="302"/>
      <c r="B1114" s="303"/>
      <c r="C1114" s="303"/>
      <c r="D1114" s="304"/>
      <c r="E1114" s="304"/>
      <c r="F1114" s="304"/>
      <c r="G1114" s="419"/>
    </row>
    <row r="1115" spans="1:7">
      <c r="A1115" s="300" t="s">
        <v>1502</v>
      </c>
      <c r="B1115" s="306" t="s">
        <v>4018</v>
      </c>
      <c r="C1115" s="306"/>
      <c r="D1115" s="304"/>
      <c r="E1115" s="304"/>
      <c r="F1115" s="304"/>
      <c r="G1115" s="419"/>
    </row>
    <row r="1116" spans="1:7">
      <c r="A1116" s="302"/>
      <c r="B1116" s="306" t="s">
        <v>4019</v>
      </c>
      <c r="C1116" s="306"/>
      <c r="D1116" s="304"/>
      <c r="E1116" s="304"/>
      <c r="F1116" s="304"/>
      <c r="G1116" s="419"/>
    </row>
    <row r="1117" spans="1:7" ht="38.25">
      <c r="A1117" s="302"/>
      <c r="B1117" s="303" t="s">
        <v>4020</v>
      </c>
      <c r="C1117" s="303"/>
      <c r="D1117" s="304"/>
      <c r="E1117" s="304"/>
      <c r="F1117" s="304"/>
      <c r="G1117" s="419"/>
    </row>
    <row r="1118" spans="1:7" ht="25.5">
      <c r="A1118" s="302"/>
      <c r="B1118" s="303" t="s">
        <v>4021</v>
      </c>
      <c r="C1118" s="303"/>
      <c r="D1118" s="304"/>
      <c r="E1118" s="304"/>
      <c r="F1118" s="304"/>
      <c r="G1118" s="419"/>
    </row>
    <row r="1119" spans="1:7">
      <c r="A1119" s="302"/>
      <c r="B1119" s="303" t="s">
        <v>4022</v>
      </c>
      <c r="C1119" s="303"/>
      <c r="D1119" s="304"/>
      <c r="E1119" s="304"/>
      <c r="F1119" s="304"/>
      <c r="G1119" s="419"/>
    </row>
    <row r="1120" spans="1:7">
      <c r="A1120" s="302"/>
      <c r="B1120" s="307" t="s">
        <v>4543</v>
      </c>
      <c r="C1120" s="307"/>
      <c r="D1120" s="308" t="s">
        <v>302</v>
      </c>
      <c r="E1120" s="308">
        <v>1</v>
      </c>
      <c r="F1120" s="308"/>
      <c r="G1120" s="419">
        <f t="shared" ref="G1120:G1125" si="4">E1120*F1120</f>
        <v>0</v>
      </c>
    </row>
    <row r="1121" spans="1:7">
      <c r="A1121" s="302"/>
      <c r="B1121" s="307" t="s">
        <v>4024</v>
      </c>
      <c r="C1121" s="307"/>
      <c r="D1121" s="308" t="s">
        <v>302</v>
      </c>
      <c r="E1121" s="308">
        <v>1</v>
      </c>
      <c r="F1121" s="308"/>
      <c r="G1121" s="419">
        <f t="shared" si="4"/>
        <v>0</v>
      </c>
    </row>
    <row r="1122" spans="1:7">
      <c r="A1122" s="302"/>
      <c r="B1122" s="307" t="s">
        <v>2535</v>
      </c>
      <c r="C1122" s="307"/>
      <c r="D1122" s="308" t="s">
        <v>302</v>
      </c>
      <c r="E1122" s="308">
        <v>1</v>
      </c>
      <c r="F1122" s="308"/>
      <c r="G1122" s="419">
        <f t="shared" si="4"/>
        <v>0</v>
      </c>
    </row>
    <row r="1123" spans="1:7">
      <c r="A1123" s="302"/>
      <c r="B1123" s="307" t="s">
        <v>4025</v>
      </c>
      <c r="C1123" s="307"/>
      <c r="D1123" s="308" t="s">
        <v>302</v>
      </c>
      <c r="E1123" s="308">
        <v>1</v>
      </c>
      <c r="F1123" s="308"/>
      <c r="G1123" s="419">
        <f t="shared" si="4"/>
        <v>0</v>
      </c>
    </row>
    <row r="1124" spans="1:7">
      <c r="A1124" s="302"/>
      <c r="B1124" s="307" t="s">
        <v>4026</v>
      </c>
      <c r="C1124" s="307"/>
      <c r="D1124" s="308" t="s">
        <v>299</v>
      </c>
      <c r="E1124" s="308">
        <v>2</v>
      </c>
      <c r="F1124" s="308"/>
      <c r="G1124" s="419">
        <f t="shared" si="4"/>
        <v>0</v>
      </c>
    </row>
    <row r="1125" spans="1:7" ht="63.75">
      <c r="A1125" s="302"/>
      <c r="B1125" s="307" t="s">
        <v>4565</v>
      </c>
      <c r="C1125" s="307"/>
      <c r="D1125" s="308" t="s">
        <v>299</v>
      </c>
      <c r="E1125" s="308">
        <v>6.7</v>
      </c>
      <c r="F1125" s="308"/>
      <c r="G1125" s="419">
        <f t="shared" si="4"/>
        <v>0</v>
      </c>
    </row>
    <row r="1126" spans="1:7">
      <c r="A1126" s="302"/>
      <c r="B1126" s="307"/>
      <c r="C1126" s="307"/>
      <c r="D1126" s="308"/>
      <c r="E1126" s="308"/>
      <c r="F1126" s="308"/>
      <c r="G1126" s="419"/>
    </row>
    <row r="1127" spans="1:7">
      <c r="A1127" s="300" t="s">
        <v>1506</v>
      </c>
      <c r="B1127" s="306" t="s">
        <v>4027</v>
      </c>
      <c r="C1127" s="306"/>
      <c r="D1127" s="304"/>
      <c r="E1127" s="304"/>
      <c r="F1127" s="304"/>
      <c r="G1127" s="419"/>
    </row>
    <row r="1128" spans="1:7">
      <c r="A1128" s="302"/>
      <c r="B1128" s="306" t="s">
        <v>4019</v>
      </c>
      <c r="C1128" s="306"/>
      <c r="D1128" s="304"/>
      <c r="E1128" s="304"/>
      <c r="F1128" s="304"/>
      <c r="G1128" s="419"/>
    </row>
    <row r="1129" spans="1:7" ht="38.25">
      <c r="A1129" s="302"/>
      <c r="B1129" s="303" t="s">
        <v>4020</v>
      </c>
      <c r="C1129" s="303"/>
      <c r="D1129" s="304"/>
      <c r="E1129" s="304"/>
      <c r="F1129" s="304"/>
      <c r="G1129" s="419"/>
    </row>
    <row r="1130" spans="1:7" ht="25.5">
      <c r="A1130" s="302"/>
      <c r="B1130" s="303" t="s">
        <v>4021</v>
      </c>
      <c r="C1130" s="303"/>
      <c r="D1130" s="304"/>
      <c r="E1130" s="304"/>
      <c r="F1130" s="304"/>
      <c r="G1130" s="419"/>
    </row>
    <row r="1131" spans="1:7">
      <c r="A1131" s="302"/>
      <c r="B1131" s="303" t="s">
        <v>4028</v>
      </c>
      <c r="C1131" s="303"/>
      <c r="D1131" s="304"/>
      <c r="E1131" s="304"/>
      <c r="F1131" s="304"/>
      <c r="G1131" s="419"/>
    </row>
    <row r="1132" spans="1:7">
      <c r="A1132" s="302"/>
      <c r="B1132" s="307" t="s">
        <v>4002</v>
      </c>
      <c r="C1132" s="307"/>
      <c r="D1132" s="308" t="s">
        <v>302</v>
      </c>
      <c r="E1132" s="308">
        <v>3</v>
      </c>
      <c r="F1132" s="308"/>
      <c r="G1132" s="419">
        <f>E1132*F1132</f>
        <v>0</v>
      </c>
    </row>
    <row r="1133" spans="1:7">
      <c r="A1133" s="302"/>
      <c r="B1133" s="307"/>
      <c r="C1133" s="307"/>
      <c r="D1133" s="308"/>
      <c r="E1133" s="308"/>
      <c r="F1133" s="308"/>
      <c r="G1133" s="419"/>
    </row>
    <row r="1134" spans="1:7">
      <c r="A1134" s="300" t="s">
        <v>979</v>
      </c>
      <c r="B1134" s="306" t="s">
        <v>4029</v>
      </c>
      <c r="C1134" s="306"/>
      <c r="D1134" s="304"/>
      <c r="E1134" s="304"/>
      <c r="F1134" s="304"/>
      <c r="G1134" s="419"/>
    </row>
    <row r="1135" spans="1:7">
      <c r="A1135" s="302"/>
      <c r="B1135" s="306" t="s">
        <v>4544</v>
      </c>
      <c r="C1135" s="306"/>
      <c r="D1135" s="304"/>
      <c r="E1135" s="304"/>
      <c r="F1135" s="304"/>
      <c r="G1135" s="419"/>
    </row>
    <row r="1136" spans="1:7" ht="25.5">
      <c r="A1136" s="302"/>
      <c r="B1136" s="303" t="s">
        <v>3997</v>
      </c>
      <c r="C1136" s="303"/>
      <c r="D1136" s="304"/>
      <c r="E1136" s="304"/>
      <c r="F1136" s="304"/>
      <c r="G1136" s="419"/>
    </row>
    <row r="1137" spans="1:7" ht="25.5">
      <c r="A1137" s="302"/>
      <c r="B1137" s="303" t="s">
        <v>3998</v>
      </c>
      <c r="C1137" s="303"/>
      <c r="D1137" s="304"/>
      <c r="E1137" s="304"/>
      <c r="F1137" s="304"/>
      <c r="G1137" s="419"/>
    </row>
    <row r="1138" spans="1:7">
      <c r="A1138" s="302"/>
      <c r="B1138" s="303" t="s">
        <v>4030</v>
      </c>
      <c r="C1138" s="303"/>
      <c r="D1138" s="304"/>
      <c r="E1138" s="304"/>
      <c r="F1138" s="304"/>
      <c r="G1138" s="419"/>
    </row>
    <row r="1139" spans="1:7">
      <c r="A1139" s="302"/>
      <c r="B1139" s="307" t="s">
        <v>4002</v>
      </c>
      <c r="C1139" s="307"/>
      <c r="D1139" s="308" t="s">
        <v>302</v>
      </c>
      <c r="E1139" s="308">
        <v>1</v>
      </c>
      <c r="F1139" s="308"/>
      <c r="G1139" s="419">
        <f>E1139*F1139</f>
        <v>0</v>
      </c>
    </row>
    <row r="1140" spans="1:7">
      <c r="A1140" s="302"/>
      <c r="B1140" s="303"/>
      <c r="C1140" s="303"/>
      <c r="D1140" s="304"/>
      <c r="E1140" s="304"/>
      <c r="F1140" s="304"/>
      <c r="G1140" s="419"/>
    </row>
    <row r="1141" spans="1:7">
      <c r="A1141" s="300" t="s">
        <v>680</v>
      </c>
      <c r="B1141" s="306" t="s">
        <v>4032</v>
      </c>
      <c r="C1141" s="306"/>
      <c r="D1141" s="304"/>
      <c r="E1141" s="304"/>
      <c r="F1141" s="304"/>
      <c r="G1141" s="419"/>
    </row>
    <row r="1142" spans="1:7">
      <c r="A1142" s="302"/>
      <c r="B1142" s="306" t="s">
        <v>3996</v>
      </c>
      <c r="C1142" s="306"/>
      <c r="D1142" s="304"/>
      <c r="E1142" s="304"/>
      <c r="F1142" s="304"/>
      <c r="G1142" s="419"/>
    </row>
    <row r="1143" spans="1:7" ht="25.5">
      <c r="A1143" s="302"/>
      <c r="B1143" s="303" t="s">
        <v>3997</v>
      </c>
      <c r="C1143" s="303"/>
      <c r="D1143" s="304"/>
      <c r="E1143" s="304"/>
      <c r="F1143" s="304"/>
      <c r="G1143" s="419"/>
    </row>
    <row r="1144" spans="1:7" ht="25.5">
      <c r="A1144" s="302"/>
      <c r="B1144" s="303" t="s">
        <v>3998</v>
      </c>
      <c r="C1144" s="303"/>
      <c r="D1144" s="304"/>
      <c r="E1144" s="304"/>
      <c r="F1144" s="304"/>
      <c r="G1144" s="419"/>
    </row>
    <row r="1145" spans="1:7">
      <c r="A1145" s="302"/>
      <c r="B1145" s="303" t="s">
        <v>4033</v>
      </c>
      <c r="C1145" s="303"/>
      <c r="D1145" s="304"/>
      <c r="E1145" s="304"/>
      <c r="F1145" s="304"/>
      <c r="G1145" s="419"/>
    </row>
    <row r="1146" spans="1:7">
      <c r="A1146" s="302"/>
      <c r="B1146" s="307" t="s">
        <v>4034</v>
      </c>
      <c r="C1146" s="307"/>
      <c r="D1146" s="308" t="s">
        <v>302</v>
      </c>
      <c r="E1146" s="308">
        <v>4</v>
      </c>
      <c r="F1146" s="308"/>
      <c r="G1146" s="419">
        <f>E1146*F1146</f>
        <v>0</v>
      </c>
    </row>
    <row r="1147" spans="1:7">
      <c r="A1147" s="302"/>
      <c r="B1147" s="307"/>
      <c r="C1147" s="307"/>
      <c r="D1147" s="308"/>
      <c r="E1147" s="308"/>
      <c r="F1147" s="308"/>
      <c r="G1147" s="419"/>
    </row>
    <row r="1148" spans="1:7">
      <c r="A1148" s="300" t="s">
        <v>681</v>
      </c>
      <c r="B1148" s="306" t="s">
        <v>4035</v>
      </c>
      <c r="C1148" s="306"/>
      <c r="D1148" s="304"/>
      <c r="E1148" s="304"/>
      <c r="F1148" s="304"/>
      <c r="G1148" s="419"/>
    </row>
    <row r="1149" spans="1:7">
      <c r="A1149" s="302"/>
      <c r="B1149" s="306" t="s">
        <v>4036</v>
      </c>
      <c r="C1149" s="306"/>
      <c r="D1149" s="304"/>
      <c r="E1149" s="304"/>
      <c r="F1149" s="304"/>
      <c r="G1149" s="419"/>
    </row>
    <row r="1150" spans="1:7" ht="25.5">
      <c r="A1150" s="302"/>
      <c r="B1150" s="303" t="s">
        <v>3997</v>
      </c>
      <c r="C1150" s="303"/>
      <c r="D1150" s="304"/>
      <c r="E1150" s="304"/>
      <c r="F1150" s="304"/>
      <c r="G1150" s="419"/>
    </row>
    <row r="1151" spans="1:7" ht="25.5">
      <c r="A1151" s="302"/>
      <c r="B1151" s="303" t="s">
        <v>3998</v>
      </c>
      <c r="C1151" s="303"/>
      <c r="D1151" s="304"/>
      <c r="E1151" s="304"/>
      <c r="F1151" s="304"/>
      <c r="G1151" s="419"/>
    </row>
    <row r="1152" spans="1:7">
      <c r="A1152" s="302"/>
      <c r="B1152" s="303" t="s">
        <v>3999</v>
      </c>
      <c r="C1152" s="303"/>
      <c r="D1152" s="304"/>
      <c r="E1152" s="304"/>
      <c r="F1152" s="304"/>
      <c r="G1152" s="419"/>
    </row>
    <row r="1153" spans="1:7">
      <c r="A1153" s="302"/>
      <c r="B1153" s="303" t="s">
        <v>4037</v>
      </c>
      <c r="C1153" s="303"/>
      <c r="D1153" s="304"/>
      <c r="E1153" s="304"/>
      <c r="F1153" s="304"/>
      <c r="G1153" s="419"/>
    </row>
    <row r="1154" spans="1:7" ht="25.5">
      <c r="A1154" s="302"/>
      <c r="B1154" s="303" t="s">
        <v>4573</v>
      </c>
      <c r="C1154" s="303"/>
      <c r="D1154" s="304" t="s">
        <v>302</v>
      </c>
      <c r="E1154" s="304">
        <v>1</v>
      </c>
      <c r="F1154" s="304"/>
      <c r="G1154" s="419">
        <f>E1154*F1154</f>
        <v>0</v>
      </c>
    </row>
    <row r="1155" spans="1:7">
      <c r="A1155" s="302"/>
      <c r="B1155" s="303"/>
      <c r="C1155" s="303"/>
      <c r="D1155" s="304"/>
      <c r="E1155" s="304"/>
      <c r="F1155" s="304"/>
      <c r="G1155" s="419"/>
    </row>
    <row r="1156" spans="1:7">
      <c r="A1156" s="300" t="s">
        <v>868</v>
      </c>
      <c r="B1156" s="306" t="s">
        <v>4038</v>
      </c>
      <c r="C1156" s="306"/>
      <c r="D1156" s="304"/>
      <c r="E1156" s="304"/>
      <c r="F1156" s="304"/>
      <c r="G1156" s="419"/>
    </row>
    <row r="1157" spans="1:7">
      <c r="A1157" s="302"/>
      <c r="B1157" s="306" t="s">
        <v>4545</v>
      </c>
      <c r="C1157" s="306"/>
      <c r="D1157" s="304"/>
      <c r="E1157" s="304"/>
      <c r="F1157" s="304"/>
      <c r="G1157" s="419"/>
    </row>
    <row r="1158" spans="1:7" ht="25.5">
      <c r="A1158" s="302"/>
      <c r="B1158" s="303" t="s">
        <v>3997</v>
      </c>
      <c r="C1158" s="303"/>
      <c r="D1158" s="304"/>
      <c r="E1158" s="304"/>
      <c r="F1158" s="304"/>
      <c r="G1158" s="419"/>
    </row>
    <row r="1159" spans="1:7" ht="25.5">
      <c r="A1159" s="302"/>
      <c r="B1159" s="303" t="s">
        <v>3998</v>
      </c>
      <c r="C1159" s="303"/>
      <c r="D1159" s="304"/>
      <c r="E1159" s="304"/>
      <c r="F1159" s="304"/>
      <c r="G1159" s="419"/>
    </row>
    <row r="1160" spans="1:7" ht="25.5">
      <c r="A1160" s="302"/>
      <c r="B1160" s="303" t="s">
        <v>1080</v>
      </c>
      <c r="C1160" s="303"/>
      <c r="D1160" s="304"/>
      <c r="E1160" s="304"/>
      <c r="F1160" s="304"/>
      <c r="G1160" s="419"/>
    </row>
    <row r="1161" spans="1:7">
      <c r="A1161" s="302"/>
      <c r="B1161" s="303" t="s">
        <v>4039</v>
      </c>
      <c r="C1161" s="303"/>
      <c r="D1161" s="304"/>
      <c r="E1161" s="304"/>
      <c r="F1161" s="304"/>
      <c r="G1161" s="419"/>
    </row>
    <row r="1162" spans="1:7">
      <c r="A1162" s="302"/>
      <c r="B1162" s="307" t="s">
        <v>4002</v>
      </c>
      <c r="C1162" s="307"/>
      <c r="D1162" s="308" t="s">
        <v>302</v>
      </c>
      <c r="E1162" s="308">
        <v>17</v>
      </c>
      <c r="F1162" s="308"/>
      <c r="G1162" s="419">
        <f>E1162*F1162</f>
        <v>0</v>
      </c>
    </row>
    <row r="1163" spans="1:7">
      <c r="A1163" s="302"/>
      <c r="B1163" s="307" t="s">
        <v>4017</v>
      </c>
      <c r="C1163" s="307"/>
      <c r="D1163" s="308" t="s">
        <v>302</v>
      </c>
      <c r="E1163" s="308">
        <v>9</v>
      </c>
      <c r="F1163" s="308"/>
      <c r="G1163" s="419">
        <f>E1163*F1163</f>
        <v>0</v>
      </c>
    </row>
    <row r="1164" spans="1:7">
      <c r="A1164" s="302"/>
      <c r="B1164" s="307" t="s">
        <v>4023</v>
      </c>
      <c r="C1164" s="307"/>
      <c r="D1164" s="308" t="s">
        <v>302</v>
      </c>
      <c r="E1164" s="308">
        <v>5</v>
      </c>
      <c r="F1164" s="308"/>
      <c r="G1164" s="419">
        <f>E1164*F1164</f>
        <v>0</v>
      </c>
    </row>
    <row r="1165" spans="1:7">
      <c r="A1165" s="302"/>
      <c r="B1165" s="307" t="s">
        <v>4025</v>
      </c>
      <c r="C1165" s="307"/>
      <c r="D1165" s="308" t="s">
        <v>302</v>
      </c>
      <c r="E1165" s="308">
        <v>2</v>
      </c>
      <c r="F1165" s="308"/>
      <c r="G1165" s="419">
        <f>E1165*F1165</f>
        <v>0</v>
      </c>
    </row>
    <row r="1166" spans="1:7">
      <c r="A1166" s="302"/>
      <c r="B1166" s="303"/>
      <c r="C1166" s="303"/>
      <c r="D1166" s="304"/>
      <c r="E1166" s="304"/>
      <c r="F1166" s="304"/>
      <c r="G1166" s="419"/>
    </row>
    <row r="1167" spans="1:7">
      <c r="A1167" s="300" t="s">
        <v>1338</v>
      </c>
      <c r="B1167" s="306" t="s">
        <v>4040</v>
      </c>
      <c r="C1167" s="306"/>
      <c r="D1167" s="304"/>
      <c r="E1167" s="304"/>
      <c r="F1167" s="304"/>
      <c r="G1167" s="419"/>
    </row>
    <row r="1168" spans="1:7">
      <c r="A1168" s="302"/>
      <c r="B1168" s="306" t="s">
        <v>4546</v>
      </c>
      <c r="C1168" s="306"/>
      <c r="D1168" s="304"/>
      <c r="E1168" s="304"/>
      <c r="F1168" s="304"/>
      <c r="G1168" s="419"/>
    </row>
    <row r="1169" spans="1:7" ht="25.5">
      <c r="A1169" s="302"/>
      <c r="B1169" s="303" t="s">
        <v>4015</v>
      </c>
      <c r="C1169" s="303"/>
      <c r="D1169" s="304"/>
      <c r="E1169" s="304"/>
      <c r="F1169" s="304"/>
      <c r="G1169" s="419"/>
    </row>
    <row r="1170" spans="1:7" ht="25.5">
      <c r="A1170" s="302"/>
      <c r="B1170" s="303" t="s">
        <v>3998</v>
      </c>
      <c r="C1170" s="303"/>
      <c r="D1170" s="304"/>
      <c r="E1170" s="304"/>
      <c r="F1170" s="304"/>
      <c r="G1170" s="419"/>
    </row>
    <row r="1171" spans="1:7">
      <c r="A1171" s="302"/>
      <c r="B1171" s="303" t="s">
        <v>4041</v>
      </c>
      <c r="C1171" s="303"/>
      <c r="D1171" s="304"/>
      <c r="E1171" s="304"/>
      <c r="F1171" s="304"/>
      <c r="G1171" s="419"/>
    </row>
    <row r="1172" spans="1:7">
      <c r="A1172" s="302"/>
      <c r="B1172" s="307" t="s">
        <v>4002</v>
      </c>
      <c r="C1172" s="307"/>
      <c r="D1172" s="308" t="s">
        <v>302</v>
      </c>
      <c r="E1172" s="308">
        <v>1</v>
      </c>
      <c r="F1172" s="308"/>
      <c r="G1172" s="419">
        <f>E1172*F1172</f>
        <v>0</v>
      </c>
    </row>
    <row r="1173" spans="1:7">
      <c r="A1173" s="302"/>
      <c r="B1173" s="307"/>
      <c r="C1173" s="307"/>
      <c r="D1173" s="308"/>
      <c r="E1173" s="308"/>
      <c r="F1173" s="308"/>
      <c r="G1173" s="419"/>
    </row>
    <row r="1174" spans="1:7">
      <c r="A1174" s="300" t="s">
        <v>885</v>
      </c>
      <c r="B1174" s="306" t="s">
        <v>4042</v>
      </c>
      <c r="C1174" s="306"/>
      <c r="D1174" s="304"/>
      <c r="E1174" s="304"/>
      <c r="F1174" s="304"/>
      <c r="G1174" s="419"/>
    </row>
    <row r="1175" spans="1:7">
      <c r="A1175" s="302"/>
      <c r="B1175" s="306" t="s">
        <v>4036</v>
      </c>
      <c r="C1175" s="306"/>
      <c r="D1175" s="304"/>
      <c r="E1175" s="304"/>
      <c r="F1175" s="304"/>
      <c r="G1175" s="419"/>
    </row>
    <row r="1176" spans="1:7" ht="25.5">
      <c r="A1176" s="302"/>
      <c r="B1176" s="303" t="s">
        <v>3997</v>
      </c>
      <c r="C1176" s="303"/>
      <c r="D1176" s="304"/>
      <c r="E1176" s="304"/>
      <c r="F1176" s="304"/>
      <c r="G1176" s="419"/>
    </row>
    <row r="1177" spans="1:7" ht="25.5">
      <c r="A1177" s="302"/>
      <c r="B1177" s="303" t="s">
        <v>3998</v>
      </c>
      <c r="C1177" s="303"/>
      <c r="D1177" s="304"/>
      <c r="E1177" s="304"/>
      <c r="F1177" s="304"/>
      <c r="G1177" s="419"/>
    </row>
    <row r="1178" spans="1:7">
      <c r="A1178" s="302"/>
      <c r="B1178" s="303" t="s">
        <v>3999</v>
      </c>
      <c r="C1178" s="303"/>
      <c r="D1178" s="304"/>
      <c r="E1178" s="304"/>
      <c r="F1178" s="304"/>
      <c r="G1178" s="419"/>
    </row>
    <row r="1179" spans="1:7">
      <c r="A1179" s="302"/>
      <c r="B1179" s="303" t="s">
        <v>4043</v>
      </c>
      <c r="C1179" s="303"/>
      <c r="D1179" s="304"/>
      <c r="E1179" s="304"/>
      <c r="F1179" s="304"/>
      <c r="G1179" s="419"/>
    </row>
    <row r="1180" spans="1:7">
      <c r="A1180" s="302"/>
      <c r="B1180" s="303" t="s">
        <v>4005</v>
      </c>
      <c r="C1180" s="303"/>
      <c r="D1180" s="304" t="s">
        <v>302</v>
      </c>
      <c r="E1180" s="304">
        <v>2</v>
      </c>
      <c r="F1180" s="304"/>
      <c r="G1180" s="419">
        <f>E1180*F1180</f>
        <v>0</v>
      </c>
    </row>
    <row r="1181" spans="1:7">
      <c r="A1181" s="302"/>
      <c r="B1181" s="303"/>
      <c r="C1181" s="303"/>
      <c r="D1181" s="304"/>
      <c r="E1181" s="304"/>
      <c r="F1181" s="304"/>
      <c r="G1181" s="419"/>
    </row>
    <row r="1182" spans="1:7">
      <c r="A1182" s="300" t="s">
        <v>888</v>
      </c>
      <c r="B1182" s="306" t="s">
        <v>4547</v>
      </c>
      <c r="C1182" s="306"/>
      <c r="D1182" s="304"/>
      <c r="E1182" s="304"/>
      <c r="F1182" s="304"/>
      <c r="G1182" s="419"/>
    </row>
    <row r="1183" spans="1:7">
      <c r="A1183" s="302"/>
      <c r="B1183" s="306" t="s">
        <v>4044</v>
      </c>
      <c r="C1183" s="306"/>
      <c r="D1183" s="304"/>
      <c r="E1183" s="304"/>
      <c r="F1183" s="304"/>
      <c r="G1183" s="419"/>
    </row>
    <row r="1184" spans="1:7" ht="25.5">
      <c r="A1184" s="302"/>
      <c r="B1184" s="303" t="s">
        <v>4015</v>
      </c>
      <c r="C1184" s="303"/>
      <c r="D1184" s="304"/>
      <c r="E1184" s="304"/>
      <c r="F1184" s="304"/>
      <c r="G1184" s="419"/>
    </row>
    <row r="1185" spans="1:7" ht="38.25">
      <c r="A1185" s="302"/>
      <c r="B1185" s="307" t="s">
        <v>4045</v>
      </c>
      <c r="C1185" s="307"/>
      <c r="D1185" s="304"/>
      <c r="E1185" s="304"/>
      <c r="F1185" s="304"/>
      <c r="G1185" s="419"/>
    </row>
    <row r="1186" spans="1:7" ht="25.5">
      <c r="A1186" s="302"/>
      <c r="B1186" s="303" t="s">
        <v>4271</v>
      </c>
      <c r="C1186" s="303"/>
      <c r="D1186" s="304"/>
      <c r="E1186" s="304"/>
      <c r="F1186" s="304"/>
      <c r="G1186" s="419"/>
    </row>
    <row r="1187" spans="1:7" ht="25.5">
      <c r="A1187" s="302"/>
      <c r="B1187" s="303" t="s">
        <v>4007</v>
      </c>
      <c r="C1187" s="303"/>
      <c r="D1187" s="304"/>
      <c r="E1187" s="304"/>
      <c r="F1187" s="304"/>
      <c r="G1187" s="419"/>
    </row>
    <row r="1188" spans="1:7" ht="25.5">
      <c r="A1188" s="302"/>
      <c r="B1188" s="303" t="s">
        <v>4046</v>
      </c>
      <c r="C1188" s="303"/>
      <c r="D1188" s="304"/>
      <c r="E1188" s="304"/>
      <c r="F1188" s="304"/>
      <c r="G1188" s="419"/>
    </row>
    <row r="1189" spans="1:7">
      <c r="A1189" s="302"/>
      <c r="B1189" s="303" t="s">
        <v>4548</v>
      </c>
      <c r="C1189" s="303"/>
      <c r="D1189" s="304"/>
      <c r="E1189" s="304"/>
      <c r="F1189" s="304"/>
      <c r="G1189" s="419"/>
    </row>
    <row r="1190" spans="1:7">
      <c r="A1190" s="302"/>
      <c r="B1190" s="303" t="s">
        <v>4549</v>
      </c>
      <c r="C1190" s="303"/>
      <c r="D1190" s="304" t="s">
        <v>302</v>
      </c>
      <c r="E1190" s="304">
        <v>45</v>
      </c>
      <c r="F1190" s="304"/>
      <c r="G1190" s="419">
        <f>E1190*F1190</f>
        <v>0</v>
      </c>
    </row>
    <row r="1191" spans="1:7">
      <c r="A1191" s="302"/>
      <c r="B1191" s="303" t="s">
        <v>4047</v>
      </c>
      <c r="C1191" s="303"/>
      <c r="D1191" s="304" t="s">
        <v>302</v>
      </c>
      <c r="E1191" s="304">
        <v>1</v>
      </c>
      <c r="F1191" s="304"/>
      <c r="G1191" s="419">
        <f>E1191*F1191</f>
        <v>0</v>
      </c>
    </row>
    <row r="1192" spans="1:7">
      <c r="A1192" s="302"/>
      <c r="B1192" s="303"/>
      <c r="C1192" s="303"/>
      <c r="D1192" s="304"/>
      <c r="E1192" s="304"/>
      <c r="F1192" s="304"/>
      <c r="G1192" s="419"/>
    </row>
    <row r="1193" spans="1:7">
      <c r="A1193" s="300" t="s">
        <v>422</v>
      </c>
      <c r="B1193" s="306" t="s">
        <v>4048</v>
      </c>
      <c r="C1193" s="306"/>
      <c r="D1193" s="304"/>
      <c r="E1193" s="304"/>
      <c r="F1193" s="304"/>
      <c r="G1193" s="419"/>
    </row>
    <row r="1194" spans="1:7">
      <c r="A1194" s="302"/>
      <c r="B1194" s="306" t="s">
        <v>4049</v>
      </c>
      <c r="C1194" s="306"/>
      <c r="D1194" s="304"/>
      <c r="E1194" s="304"/>
      <c r="F1194" s="304"/>
      <c r="G1194" s="419"/>
    </row>
    <row r="1195" spans="1:7" ht="38.25">
      <c r="A1195" s="302"/>
      <c r="B1195" s="303" t="s">
        <v>4020</v>
      </c>
      <c r="C1195" s="303"/>
      <c r="D1195" s="304"/>
      <c r="E1195" s="304"/>
      <c r="F1195" s="304"/>
      <c r="G1195" s="419"/>
    </row>
    <row r="1196" spans="1:7" ht="25.5">
      <c r="A1196" s="302"/>
      <c r="B1196" s="303" t="s">
        <v>4021</v>
      </c>
      <c r="C1196" s="303"/>
      <c r="D1196" s="304"/>
      <c r="E1196" s="304"/>
      <c r="F1196" s="304"/>
      <c r="G1196" s="419"/>
    </row>
    <row r="1197" spans="1:7">
      <c r="A1197" s="302"/>
      <c r="B1197" s="303" t="s">
        <v>4050</v>
      </c>
      <c r="C1197" s="303"/>
      <c r="D1197" s="304"/>
      <c r="E1197" s="304"/>
      <c r="F1197" s="304"/>
      <c r="G1197" s="419"/>
    </row>
    <row r="1198" spans="1:7">
      <c r="A1198" s="302"/>
      <c r="B1198" s="307" t="s">
        <v>4002</v>
      </c>
      <c r="C1198" s="307"/>
      <c r="D1198" s="308" t="s">
        <v>302</v>
      </c>
      <c r="E1198" s="308">
        <v>10</v>
      </c>
      <c r="F1198" s="308"/>
      <c r="G1198" s="419">
        <f>E1198*F1198</f>
        <v>0</v>
      </c>
    </row>
    <row r="1199" spans="1:7">
      <c r="A1199" s="302"/>
      <c r="B1199" s="307" t="s">
        <v>4273</v>
      </c>
      <c r="C1199" s="307"/>
      <c r="D1199" s="308" t="s">
        <v>302</v>
      </c>
      <c r="E1199" s="308">
        <v>8</v>
      </c>
      <c r="F1199" s="308"/>
      <c r="G1199" s="419">
        <f>E1199*F1199</f>
        <v>0</v>
      </c>
    </row>
    <row r="1200" spans="1:7">
      <c r="A1200" s="302"/>
      <c r="B1200" s="303"/>
      <c r="C1200" s="303"/>
      <c r="D1200" s="304"/>
      <c r="E1200" s="304"/>
      <c r="F1200" s="304"/>
      <c r="G1200" s="419"/>
    </row>
    <row r="1201" spans="1:7">
      <c r="A1201" s="300" t="s">
        <v>423</v>
      </c>
      <c r="B1201" s="306" t="s">
        <v>4051</v>
      </c>
      <c r="C1201" s="306"/>
      <c r="D1201" s="304"/>
      <c r="E1201" s="304"/>
      <c r="F1201" s="304"/>
      <c r="G1201" s="419"/>
    </row>
    <row r="1202" spans="1:7" ht="12.75" customHeight="1">
      <c r="A1202" s="302"/>
      <c r="B1202" s="306" t="s">
        <v>4052</v>
      </c>
      <c r="C1202" s="306"/>
      <c r="D1202" s="304"/>
      <c r="E1202" s="304"/>
      <c r="F1202" s="304"/>
      <c r="G1202" s="419"/>
    </row>
    <row r="1203" spans="1:7" ht="38.25">
      <c r="A1203" s="302"/>
      <c r="B1203" s="303" t="s">
        <v>4053</v>
      </c>
      <c r="C1203" s="303"/>
      <c r="D1203" s="304"/>
      <c r="E1203" s="304"/>
      <c r="F1203" s="304"/>
      <c r="G1203" s="419"/>
    </row>
    <row r="1204" spans="1:7" ht="25.5">
      <c r="A1204" s="302"/>
      <c r="B1204" s="303" t="s">
        <v>4021</v>
      </c>
      <c r="C1204" s="303"/>
      <c r="D1204" s="304"/>
      <c r="E1204" s="304"/>
      <c r="F1204" s="304"/>
      <c r="G1204" s="419"/>
    </row>
    <row r="1205" spans="1:7">
      <c r="A1205" s="302"/>
      <c r="B1205" s="303" t="s">
        <v>4054</v>
      </c>
      <c r="C1205" s="303"/>
      <c r="D1205" s="304"/>
      <c r="E1205" s="304"/>
      <c r="F1205" s="304"/>
      <c r="G1205" s="419"/>
    </row>
    <row r="1206" spans="1:7">
      <c r="A1206" s="302"/>
      <c r="B1206" s="307" t="s">
        <v>4002</v>
      </c>
      <c r="C1206" s="307"/>
      <c r="D1206" s="308" t="s">
        <v>302</v>
      </c>
      <c r="E1206" s="308">
        <v>4</v>
      </c>
      <c r="F1206" s="308"/>
      <c r="G1206" s="419">
        <f>E1206*F1206</f>
        <v>0</v>
      </c>
    </row>
    <row r="1207" spans="1:7">
      <c r="A1207" s="302"/>
      <c r="B1207" s="307" t="s">
        <v>4026</v>
      </c>
      <c r="C1207" s="307"/>
      <c r="D1207" s="308" t="s">
        <v>299</v>
      </c>
      <c r="E1207" s="308">
        <v>2</v>
      </c>
      <c r="F1207" s="308"/>
      <c r="G1207" s="419">
        <f>E1207*F1207</f>
        <v>0</v>
      </c>
    </row>
    <row r="1208" spans="1:7">
      <c r="A1208" s="302"/>
      <c r="B1208" s="303"/>
      <c r="C1208" s="303"/>
      <c r="D1208" s="304"/>
      <c r="E1208" s="304"/>
      <c r="F1208" s="304"/>
      <c r="G1208" s="419"/>
    </row>
    <row r="1209" spans="1:7">
      <c r="A1209" s="300">
        <v>18</v>
      </c>
      <c r="B1209" s="306" t="s">
        <v>4550</v>
      </c>
      <c r="C1209" s="306"/>
      <c r="D1209" s="304"/>
      <c r="E1209" s="304"/>
      <c r="F1209" s="304"/>
      <c r="G1209" s="419"/>
    </row>
    <row r="1210" spans="1:7">
      <c r="A1210" s="302"/>
      <c r="B1210" s="306" t="s">
        <v>4551</v>
      </c>
      <c r="C1210" s="306"/>
      <c r="D1210" s="304"/>
      <c r="E1210" s="304"/>
      <c r="F1210" s="304"/>
      <c r="G1210" s="419"/>
    </row>
    <row r="1211" spans="1:7" ht="38.25">
      <c r="A1211" s="302"/>
      <c r="B1211" s="303" t="s">
        <v>4053</v>
      </c>
      <c r="C1211" s="303"/>
      <c r="D1211" s="304"/>
      <c r="E1211" s="304"/>
      <c r="F1211" s="304"/>
      <c r="G1211" s="419"/>
    </row>
    <row r="1212" spans="1:7" ht="25.5">
      <c r="A1212" s="302"/>
      <c r="B1212" s="303" t="s">
        <v>4021</v>
      </c>
      <c r="C1212" s="303"/>
      <c r="D1212" s="304"/>
      <c r="E1212" s="304"/>
      <c r="F1212" s="304"/>
      <c r="G1212" s="419"/>
    </row>
    <row r="1213" spans="1:7">
      <c r="A1213" s="302"/>
      <c r="B1213" s="303" t="s">
        <v>4552</v>
      </c>
      <c r="C1213" s="303"/>
      <c r="D1213" s="304"/>
      <c r="E1213" s="304"/>
      <c r="F1213" s="304"/>
      <c r="G1213" s="419"/>
    </row>
    <row r="1214" spans="1:7" ht="25.5">
      <c r="A1214" s="302"/>
      <c r="B1214" s="307" t="s">
        <v>4553</v>
      </c>
      <c r="C1214" s="307"/>
      <c r="D1214" s="308" t="s">
        <v>302</v>
      </c>
      <c r="E1214" s="308">
        <v>1</v>
      </c>
      <c r="F1214" s="308"/>
      <c r="G1214" s="419">
        <f>E1214*F1214</f>
        <v>0</v>
      </c>
    </row>
    <row r="1215" spans="1:7">
      <c r="A1215" s="302"/>
      <c r="B1215" s="303"/>
      <c r="C1215" s="303"/>
      <c r="D1215" s="304"/>
      <c r="E1215" s="304"/>
      <c r="F1215" s="304"/>
      <c r="G1215" s="419"/>
    </row>
    <row r="1216" spans="1:7">
      <c r="A1216" s="302"/>
      <c r="B1216" s="303"/>
      <c r="C1216" s="303"/>
      <c r="D1216" s="304"/>
      <c r="E1216" s="304"/>
      <c r="F1216" s="304"/>
      <c r="G1216" s="419"/>
    </row>
    <row r="1217" spans="1:9">
      <c r="A1217" s="302"/>
      <c r="B1217" s="306" t="s">
        <v>4794</v>
      </c>
      <c r="C1217" s="306"/>
      <c r="D1217" s="304"/>
      <c r="E1217" s="304"/>
      <c r="F1217" s="304"/>
      <c r="G1217" s="419"/>
    </row>
    <row r="1218" spans="1:9" ht="204">
      <c r="A1218" s="302"/>
      <c r="B1218" s="303" t="s">
        <v>4572</v>
      </c>
      <c r="C1218" s="303"/>
      <c r="D1218" s="304"/>
      <c r="E1218" s="304"/>
      <c r="F1218" s="304"/>
      <c r="G1218" s="419"/>
    </row>
    <row r="1219" spans="1:9">
      <c r="A1219" s="302"/>
      <c r="B1219" s="303"/>
      <c r="C1219" s="303"/>
      <c r="D1219" s="304"/>
      <c r="E1219" s="304"/>
      <c r="F1219" s="304"/>
      <c r="G1219" s="419"/>
    </row>
    <row r="1220" spans="1:9">
      <c r="A1220" s="300" t="s">
        <v>287</v>
      </c>
      <c r="B1220" s="306" t="s">
        <v>4055</v>
      </c>
      <c r="C1220" s="306"/>
      <c r="D1220" s="304"/>
      <c r="E1220" s="304"/>
      <c r="F1220" s="304"/>
      <c r="G1220" s="419"/>
    </row>
    <row r="1221" spans="1:9">
      <c r="A1221" s="302"/>
      <c r="B1221" s="306" t="s">
        <v>4019</v>
      </c>
      <c r="C1221" s="306"/>
      <c r="D1221" s="304"/>
      <c r="E1221" s="304"/>
      <c r="F1221" s="304"/>
      <c r="G1221" s="419"/>
    </row>
    <row r="1222" spans="1:9" ht="38.25">
      <c r="A1222" s="302"/>
      <c r="B1222" s="303" t="s">
        <v>4056</v>
      </c>
      <c r="C1222" s="303"/>
      <c r="D1222" s="304"/>
      <c r="E1222" s="304"/>
      <c r="F1222" s="304"/>
      <c r="G1222" s="419"/>
    </row>
    <row r="1223" spans="1:9" ht="25.5">
      <c r="A1223" s="302"/>
      <c r="B1223" s="303" t="s">
        <v>4021</v>
      </c>
      <c r="C1223" s="303"/>
      <c r="D1223" s="304"/>
      <c r="E1223" s="304"/>
      <c r="F1223" s="304"/>
      <c r="G1223" s="419"/>
    </row>
    <row r="1224" spans="1:9">
      <c r="A1224" s="302"/>
      <c r="B1224" s="303" t="s">
        <v>4554</v>
      </c>
      <c r="C1224" s="303"/>
      <c r="D1224" s="304"/>
      <c r="E1224" s="304"/>
      <c r="F1224" s="304"/>
      <c r="G1224" s="419"/>
    </row>
    <row r="1225" spans="1:9">
      <c r="A1225" s="302"/>
      <c r="B1225" s="307" t="s">
        <v>4059</v>
      </c>
      <c r="C1225" s="307"/>
      <c r="D1225" s="308" t="s">
        <v>302</v>
      </c>
      <c r="E1225" s="308">
        <v>1</v>
      </c>
      <c r="F1225" s="308"/>
      <c r="G1225" s="419">
        <f>E1225*F1225</f>
        <v>0</v>
      </c>
    </row>
    <row r="1226" spans="1:9">
      <c r="A1226" s="302"/>
      <c r="B1226" s="307" t="s">
        <v>4002</v>
      </c>
      <c r="C1226" s="307"/>
      <c r="D1226" s="308" t="s">
        <v>302</v>
      </c>
      <c r="E1226" s="308">
        <v>10</v>
      </c>
      <c r="F1226" s="308"/>
      <c r="G1226" s="419">
        <f>E1226*F1226</f>
        <v>0</v>
      </c>
    </row>
    <row r="1227" spans="1:9">
      <c r="A1227" s="302"/>
      <c r="B1227" s="307" t="s">
        <v>4272</v>
      </c>
      <c r="C1227" s="307"/>
      <c r="D1227" s="308" t="s">
        <v>302</v>
      </c>
      <c r="E1227" s="308">
        <v>3</v>
      </c>
      <c r="F1227" s="308"/>
      <c r="G1227" s="419">
        <f>E1227*F1227</f>
        <v>0</v>
      </c>
    </row>
    <row r="1228" spans="1:9">
      <c r="A1228" s="302"/>
      <c r="B1228" s="307" t="s">
        <v>4026</v>
      </c>
      <c r="C1228" s="307"/>
      <c r="D1228" s="308" t="s">
        <v>299</v>
      </c>
      <c r="E1228" s="308">
        <v>1</v>
      </c>
      <c r="F1228" s="308"/>
      <c r="G1228" s="419">
        <f>E1228*F1228</f>
        <v>0</v>
      </c>
    </row>
    <row r="1229" spans="1:9" ht="63.75">
      <c r="A1229" s="302"/>
      <c r="B1229" s="307" t="s">
        <v>4566</v>
      </c>
      <c r="C1229" s="307"/>
      <c r="D1229" s="308" t="s">
        <v>299</v>
      </c>
      <c r="E1229" s="308">
        <v>7.6</v>
      </c>
      <c r="F1229" s="308"/>
      <c r="G1229" s="419">
        <f>E1229*F1229</f>
        <v>0</v>
      </c>
    </row>
    <row r="1230" spans="1:9">
      <c r="A1230" s="302"/>
      <c r="B1230" s="307"/>
      <c r="C1230" s="307"/>
      <c r="D1230" s="308"/>
      <c r="E1230" s="308"/>
      <c r="F1230" s="308"/>
      <c r="G1230" s="419"/>
    </row>
    <row r="1231" spans="1:9">
      <c r="A1231" s="300" t="s">
        <v>290</v>
      </c>
      <c r="B1231" s="306" t="s">
        <v>4057</v>
      </c>
      <c r="C1231" s="306"/>
      <c r="D1231" s="304"/>
      <c r="E1231" s="304"/>
      <c r="F1231" s="304"/>
      <c r="G1231" s="419"/>
      <c r="I1231" s="188"/>
    </row>
    <row r="1232" spans="1:9">
      <c r="A1232" s="302"/>
      <c r="B1232" s="306" t="s">
        <v>4058</v>
      </c>
      <c r="C1232" s="306"/>
      <c r="D1232" s="304"/>
      <c r="E1232" s="304"/>
      <c r="F1232" s="304"/>
      <c r="G1232" s="419"/>
      <c r="I1232" s="188"/>
    </row>
    <row r="1233" spans="1:7" ht="38.25">
      <c r="A1233" s="302"/>
      <c r="B1233" s="303" t="s">
        <v>4056</v>
      </c>
      <c r="C1233" s="303"/>
      <c r="D1233" s="304"/>
      <c r="E1233" s="304"/>
      <c r="F1233" s="304"/>
      <c r="G1233" s="419"/>
    </row>
    <row r="1234" spans="1:7" ht="25.5">
      <c r="A1234" s="302"/>
      <c r="B1234" s="303" t="s">
        <v>4021</v>
      </c>
      <c r="C1234" s="303"/>
      <c r="D1234" s="304"/>
      <c r="E1234" s="304"/>
      <c r="F1234" s="304"/>
      <c r="G1234" s="419"/>
    </row>
    <row r="1235" spans="1:7">
      <c r="A1235" s="302"/>
      <c r="B1235" s="303" t="s">
        <v>4555</v>
      </c>
      <c r="C1235" s="303"/>
      <c r="D1235" s="304"/>
      <c r="E1235" s="304"/>
      <c r="F1235" s="304"/>
      <c r="G1235" s="419"/>
    </row>
    <row r="1236" spans="1:7">
      <c r="A1236" s="302"/>
      <c r="B1236" s="307" t="s">
        <v>4002</v>
      </c>
      <c r="C1236" s="307"/>
      <c r="D1236" s="308" t="s">
        <v>302</v>
      </c>
      <c r="E1236" s="308">
        <v>1</v>
      </c>
      <c r="F1236" s="308"/>
      <c r="G1236" s="419">
        <f>E1236*F1236</f>
        <v>0</v>
      </c>
    </row>
    <row r="1237" spans="1:7">
      <c r="A1237" s="302"/>
      <c r="B1237" s="303"/>
      <c r="C1237" s="303"/>
      <c r="D1237" s="304"/>
      <c r="E1237" s="304"/>
      <c r="F1237" s="304"/>
      <c r="G1237" s="419"/>
    </row>
    <row r="1238" spans="1:7">
      <c r="A1238" s="300" t="s">
        <v>300</v>
      </c>
      <c r="B1238" s="306" t="s">
        <v>4060</v>
      </c>
      <c r="C1238" s="306"/>
      <c r="D1238" s="304"/>
      <c r="E1238" s="304"/>
      <c r="F1238" s="304"/>
      <c r="G1238" s="419"/>
    </row>
    <row r="1239" spans="1:7">
      <c r="A1239" s="302"/>
      <c r="B1239" s="306" t="s">
        <v>4058</v>
      </c>
      <c r="C1239" s="306"/>
      <c r="D1239" s="304"/>
      <c r="E1239" s="304"/>
      <c r="F1239" s="304"/>
      <c r="G1239" s="419"/>
    </row>
    <row r="1240" spans="1:7" ht="38.25">
      <c r="A1240" s="302"/>
      <c r="B1240" s="303" t="s">
        <v>4056</v>
      </c>
      <c r="C1240" s="303"/>
      <c r="D1240" s="304"/>
      <c r="E1240" s="304"/>
      <c r="F1240" s="304"/>
      <c r="G1240" s="419"/>
    </row>
    <row r="1241" spans="1:7" ht="25.5">
      <c r="A1241" s="302"/>
      <c r="B1241" s="303" t="s">
        <v>4021</v>
      </c>
      <c r="C1241" s="303"/>
      <c r="D1241" s="304"/>
      <c r="E1241" s="304"/>
      <c r="F1241" s="304"/>
      <c r="G1241" s="419"/>
    </row>
    <row r="1242" spans="1:7">
      <c r="A1242" s="302"/>
      <c r="B1242" s="303" t="s">
        <v>4556</v>
      </c>
      <c r="C1242" s="303"/>
      <c r="D1242" s="304"/>
      <c r="E1242" s="304"/>
      <c r="F1242" s="304"/>
      <c r="G1242" s="419"/>
    </row>
    <row r="1243" spans="1:7">
      <c r="A1243" s="302"/>
      <c r="B1243" s="307" t="s">
        <v>4002</v>
      </c>
      <c r="C1243" s="307"/>
      <c r="D1243" s="308" t="s">
        <v>302</v>
      </c>
      <c r="E1243" s="308">
        <v>2</v>
      </c>
      <c r="F1243" s="308"/>
      <c r="G1243" s="419">
        <f>E1243*F1243</f>
        <v>0</v>
      </c>
    </row>
    <row r="1244" spans="1:7">
      <c r="A1244" s="302"/>
      <c r="B1244" s="307" t="s">
        <v>4272</v>
      </c>
      <c r="C1244" s="307"/>
      <c r="D1244" s="308" t="s">
        <v>302</v>
      </c>
      <c r="E1244" s="308">
        <v>1</v>
      </c>
      <c r="F1244" s="308"/>
      <c r="G1244" s="419">
        <f>E1244*F1244</f>
        <v>0</v>
      </c>
    </row>
    <row r="1245" spans="1:7">
      <c r="A1245" s="302"/>
      <c r="B1245" s="307" t="s">
        <v>4017</v>
      </c>
      <c r="C1245" s="307"/>
      <c r="D1245" s="308" t="s">
        <v>302</v>
      </c>
      <c r="E1245" s="308">
        <v>1</v>
      </c>
      <c r="F1245" s="308"/>
      <c r="G1245" s="419">
        <f>E1245*F1245</f>
        <v>0</v>
      </c>
    </row>
    <row r="1246" spans="1:7">
      <c r="A1246" s="302"/>
      <c r="B1246" s="307"/>
      <c r="C1246" s="307"/>
      <c r="D1246" s="308"/>
      <c r="E1246" s="308"/>
      <c r="F1246" s="308"/>
      <c r="G1246" s="419"/>
    </row>
    <row r="1247" spans="1:7">
      <c r="A1247" s="300" t="s">
        <v>301</v>
      </c>
      <c r="B1247" s="306" t="s">
        <v>4061</v>
      </c>
      <c r="C1247" s="306"/>
      <c r="D1247" s="304"/>
      <c r="E1247" s="304"/>
      <c r="F1247" s="304"/>
      <c r="G1247" s="419"/>
    </row>
    <row r="1248" spans="1:7">
      <c r="A1248" s="302"/>
      <c r="B1248" s="306" t="s">
        <v>4557</v>
      </c>
      <c r="C1248" s="306"/>
      <c r="D1248" s="304"/>
      <c r="E1248" s="304"/>
      <c r="F1248" s="304"/>
      <c r="G1248" s="419"/>
    </row>
    <row r="1249" spans="1:7" ht="25.5">
      <c r="A1249" s="302"/>
      <c r="B1249" s="303" t="s">
        <v>4062</v>
      </c>
      <c r="C1249" s="303"/>
      <c r="D1249" s="304"/>
      <c r="E1249" s="304"/>
      <c r="F1249" s="304"/>
      <c r="G1249" s="419"/>
    </row>
    <row r="1250" spans="1:7" ht="25.5">
      <c r="A1250" s="302"/>
      <c r="B1250" s="303" t="s">
        <v>3998</v>
      </c>
      <c r="C1250" s="303"/>
      <c r="D1250" s="304"/>
      <c r="E1250" s="304"/>
      <c r="F1250" s="304"/>
      <c r="G1250" s="419"/>
    </row>
    <row r="1251" spans="1:7">
      <c r="A1251" s="302"/>
      <c r="B1251" s="303" t="s">
        <v>4063</v>
      </c>
      <c r="C1251" s="303"/>
      <c r="D1251" s="304"/>
      <c r="E1251" s="304"/>
      <c r="F1251" s="304"/>
      <c r="G1251" s="419"/>
    </row>
    <row r="1252" spans="1:7">
      <c r="A1252" s="302"/>
      <c r="B1252" s="307" t="s">
        <v>4273</v>
      </c>
      <c r="C1252" s="307"/>
      <c r="D1252" s="308" t="s">
        <v>302</v>
      </c>
      <c r="E1252" s="308">
        <v>4</v>
      </c>
      <c r="F1252" s="308"/>
      <c r="G1252" s="419">
        <f>E1252*F1252</f>
        <v>0</v>
      </c>
    </row>
    <row r="1253" spans="1:7">
      <c r="A1253" s="302"/>
      <c r="B1253" s="311"/>
      <c r="C1253" s="311"/>
      <c r="D1253" s="304"/>
      <c r="E1253" s="304"/>
      <c r="F1253" s="304"/>
      <c r="G1253" s="419"/>
    </row>
    <row r="1254" spans="1:7">
      <c r="A1254" s="300" t="s">
        <v>305</v>
      </c>
      <c r="B1254" s="306" t="s">
        <v>4064</v>
      </c>
      <c r="C1254" s="306"/>
      <c r="D1254" s="304"/>
      <c r="E1254" s="304"/>
      <c r="F1254" s="304"/>
      <c r="G1254" s="419"/>
    </row>
    <row r="1255" spans="1:7">
      <c r="A1255" s="302"/>
      <c r="B1255" s="306" t="s">
        <v>4019</v>
      </c>
      <c r="C1255" s="306"/>
      <c r="D1255" s="304"/>
      <c r="E1255" s="304"/>
      <c r="F1255" s="304"/>
      <c r="G1255" s="419"/>
    </row>
    <row r="1256" spans="1:7" ht="38.25">
      <c r="A1256" s="302"/>
      <c r="B1256" s="303" t="s">
        <v>4056</v>
      </c>
      <c r="C1256" s="303"/>
      <c r="D1256" s="304"/>
      <c r="E1256" s="304"/>
      <c r="F1256" s="304"/>
      <c r="G1256" s="419"/>
    </row>
    <row r="1257" spans="1:7" ht="25.5">
      <c r="A1257" s="302"/>
      <c r="B1257" s="303" t="s">
        <v>4021</v>
      </c>
      <c r="C1257" s="303"/>
      <c r="D1257" s="304"/>
      <c r="E1257" s="304"/>
      <c r="F1257" s="304"/>
      <c r="G1257" s="419"/>
    </row>
    <row r="1258" spans="1:7">
      <c r="A1258" s="302"/>
      <c r="B1258" s="303" t="s">
        <v>4558</v>
      </c>
      <c r="C1258" s="303"/>
      <c r="D1258" s="304"/>
      <c r="E1258" s="304"/>
      <c r="F1258" s="304"/>
      <c r="G1258" s="419"/>
    </row>
    <row r="1259" spans="1:7">
      <c r="A1259" s="302"/>
      <c r="B1259" s="307" t="s">
        <v>4002</v>
      </c>
      <c r="C1259" s="307"/>
      <c r="D1259" s="308" t="s">
        <v>302</v>
      </c>
      <c r="E1259" s="308">
        <v>2</v>
      </c>
      <c r="F1259" s="308"/>
      <c r="G1259" s="419">
        <f t="shared" ref="G1259:G1264" si="5">E1259*F1259</f>
        <v>0</v>
      </c>
    </row>
    <row r="1260" spans="1:7">
      <c r="A1260" s="302"/>
      <c r="B1260" s="307" t="s">
        <v>4272</v>
      </c>
      <c r="C1260" s="307"/>
      <c r="D1260" s="308" t="s">
        <v>302</v>
      </c>
      <c r="E1260" s="308">
        <v>6</v>
      </c>
      <c r="F1260" s="308"/>
      <c r="G1260" s="419">
        <f t="shared" si="5"/>
        <v>0</v>
      </c>
    </row>
    <row r="1261" spans="1:7">
      <c r="A1261" s="302"/>
      <c r="B1261" s="307" t="s">
        <v>4017</v>
      </c>
      <c r="C1261" s="307"/>
      <c r="D1261" s="308" t="s">
        <v>302</v>
      </c>
      <c r="E1261" s="308">
        <v>6</v>
      </c>
      <c r="F1261" s="308"/>
      <c r="G1261" s="419">
        <f t="shared" si="5"/>
        <v>0</v>
      </c>
    </row>
    <row r="1262" spans="1:7">
      <c r="A1262" s="302"/>
      <c r="B1262" s="307" t="s">
        <v>4024</v>
      </c>
      <c r="C1262" s="307"/>
      <c r="D1262" s="308" t="s">
        <v>302</v>
      </c>
      <c r="E1262" s="308">
        <v>1</v>
      </c>
      <c r="F1262" s="308"/>
      <c r="G1262" s="419">
        <f t="shared" si="5"/>
        <v>0</v>
      </c>
    </row>
    <row r="1263" spans="1:7">
      <c r="A1263" s="302"/>
      <c r="B1263" s="307" t="s">
        <v>2535</v>
      </c>
      <c r="C1263" s="307"/>
      <c r="D1263" s="308" t="s">
        <v>302</v>
      </c>
      <c r="E1263" s="308">
        <v>1</v>
      </c>
      <c r="F1263" s="308"/>
      <c r="G1263" s="419">
        <f t="shared" si="5"/>
        <v>0</v>
      </c>
    </row>
    <row r="1264" spans="1:7">
      <c r="A1264" s="302"/>
      <c r="B1264" s="307" t="s">
        <v>4026</v>
      </c>
      <c r="C1264" s="307"/>
      <c r="D1264" s="308" t="s">
        <v>299</v>
      </c>
      <c r="E1264" s="308">
        <v>4.5</v>
      </c>
      <c r="F1264" s="308"/>
      <c r="G1264" s="419">
        <f t="shared" si="5"/>
        <v>0</v>
      </c>
    </row>
    <row r="1265" spans="1:7">
      <c r="A1265" s="302"/>
      <c r="B1265" s="307"/>
      <c r="C1265" s="307"/>
      <c r="D1265" s="308"/>
      <c r="E1265" s="308"/>
      <c r="F1265" s="308"/>
      <c r="G1265" s="419"/>
    </row>
    <row r="1266" spans="1:7">
      <c r="A1266" s="300" t="s">
        <v>1501</v>
      </c>
      <c r="B1266" s="306" t="s">
        <v>4065</v>
      </c>
      <c r="C1266" s="306"/>
      <c r="D1266" s="304"/>
      <c r="E1266" s="304"/>
      <c r="F1266" s="304"/>
      <c r="G1266" s="419"/>
    </row>
    <row r="1267" spans="1:7">
      <c r="A1267" s="302"/>
      <c r="B1267" s="306" t="s">
        <v>4019</v>
      </c>
      <c r="C1267" s="306"/>
      <c r="D1267" s="304"/>
      <c r="E1267" s="304"/>
      <c r="F1267" s="304"/>
      <c r="G1267" s="419"/>
    </row>
    <row r="1268" spans="1:7" ht="38.25">
      <c r="A1268" s="302"/>
      <c r="B1268" s="303" t="s">
        <v>4056</v>
      </c>
      <c r="C1268" s="303"/>
      <c r="D1268" s="304"/>
      <c r="E1268" s="304"/>
      <c r="F1268" s="304"/>
      <c r="G1268" s="419"/>
    </row>
    <row r="1269" spans="1:7" ht="25.5">
      <c r="A1269" s="302"/>
      <c r="B1269" s="303" t="s">
        <v>4021</v>
      </c>
      <c r="C1269" s="303"/>
      <c r="D1269" s="304"/>
      <c r="E1269" s="304"/>
      <c r="F1269" s="304"/>
      <c r="G1269" s="419"/>
    </row>
    <row r="1270" spans="1:7">
      <c r="A1270" s="302"/>
      <c r="B1270" s="303" t="s">
        <v>4559</v>
      </c>
      <c r="C1270" s="303"/>
      <c r="D1270" s="304"/>
      <c r="E1270" s="304"/>
      <c r="F1270" s="304"/>
      <c r="G1270" s="419"/>
    </row>
    <row r="1271" spans="1:7">
      <c r="A1271" s="302"/>
      <c r="B1271" s="307" t="s">
        <v>2535</v>
      </c>
      <c r="C1271" s="307"/>
      <c r="D1271" s="308" t="s">
        <v>302</v>
      </c>
      <c r="E1271" s="308">
        <v>4</v>
      </c>
      <c r="F1271" s="308"/>
      <c r="G1271" s="419">
        <f>E1271*F1271</f>
        <v>0</v>
      </c>
    </row>
    <row r="1272" spans="1:7">
      <c r="A1272" s="302"/>
      <c r="B1272" s="307" t="s">
        <v>4026</v>
      </c>
      <c r="C1272" s="307"/>
      <c r="D1272" s="308" t="s">
        <v>299</v>
      </c>
      <c r="E1272" s="308">
        <v>6</v>
      </c>
      <c r="F1272" s="308"/>
      <c r="G1272" s="419">
        <f>E1272*F1272</f>
        <v>0</v>
      </c>
    </row>
    <row r="1273" spans="1:7">
      <c r="A1273" s="302"/>
      <c r="B1273" s="303"/>
      <c r="C1273" s="303"/>
      <c r="D1273" s="304"/>
      <c r="E1273" s="304"/>
      <c r="F1273" s="304"/>
      <c r="G1273" s="419"/>
    </row>
    <row r="1274" spans="1:7">
      <c r="A1274" s="300" t="s">
        <v>1502</v>
      </c>
      <c r="B1274" s="306" t="s">
        <v>4066</v>
      </c>
      <c r="C1274" s="306"/>
      <c r="D1274" s="304"/>
      <c r="E1274" s="304"/>
      <c r="F1274" s="304"/>
      <c r="G1274" s="419"/>
    </row>
    <row r="1275" spans="1:7">
      <c r="A1275" s="302"/>
      <c r="B1275" s="306" t="s">
        <v>4067</v>
      </c>
      <c r="C1275" s="306"/>
      <c r="D1275" s="304"/>
      <c r="E1275" s="304"/>
      <c r="F1275" s="304"/>
      <c r="G1275" s="419"/>
    </row>
    <row r="1276" spans="1:7" ht="25.5">
      <c r="A1276" s="302"/>
      <c r="B1276" s="303" t="s">
        <v>4068</v>
      </c>
      <c r="C1276" s="303"/>
      <c r="D1276" s="304"/>
      <c r="E1276" s="304"/>
      <c r="F1276" s="304"/>
      <c r="G1276" s="419"/>
    </row>
    <row r="1277" spans="1:7" ht="38.25">
      <c r="A1277" s="302"/>
      <c r="B1277" s="303" t="s">
        <v>4069</v>
      </c>
      <c r="C1277" s="303"/>
      <c r="D1277" s="304"/>
      <c r="E1277" s="304"/>
      <c r="F1277" s="304"/>
      <c r="G1277" s="419"/>
    </row>
    <row r="1278" spans="1:7">
      <c r="A1278" s="302"/>
      <c r="B1278" s="303" t="s">
        <v>4070</v>
      </c>
      <c r="C1278" s="303"/>
      <c r="D1278" s="304"/>
      <c r="E1278" s="304"/>
      <c r="F1278" s="304"/>
      <c r="G1278" s="419"/>
    </row>
    <row r="1279" spans="1:7">
      <c r="A1279" s="302"/>
      <c r="B1279" s="307" t="s">
        <v>4024</v>
      </c>
      <c r="C1279" s="307"/>
      <c r="D1279" s="308" t="s">
        <v>302</v>
      </c>
      <c r="E1279" s="308">
        <v>3</v>
      </c>
      <c r="F1279" s="308"/>
      <c r="G1279" s="419">
        <f>E1279*F1279</f>
        <v>0</v>
      </c>
    </row>
    <row r="1280" spans="1:7">
      <c r="A1280" s="302"/>
      <c r="B1280" s="307" t="s">
        <v>2535</v>
      </c>
      <c r="C1280" s="307"/>
      <c r="D1280" s="308" t="s">
        <v>302</v>
      </c>
      <c r="E1280" s="308">
        <v>3</v>
      </c>
      <c r="F1280" s="308"/>
      <c r="G1280" s="419">
        <f>E1280*F1280</f>
        <v>0</v>
      </c>
    </row>
    <row r="1281" spans="1:7">
      <c r="A1281" s="302"/>
      <c r="B1281" s="307" t="s">
        <v>4025</v>
      </c>
      <c r="C1281" s="307"/>
      <c r="D1281" s="308" t="s">
        <v>302</v>
      </c>
      <c r="E1281" s="308">
        <v>3</v>
      </c>
      <c r="F1281" s="308"/>
      <c r="G1281" s="419">
        <f>E1281*F1281</f>
        <v>0</v>
      </c>
    </row>
    <row r="1282" spans="1:7">
      <c r="A1282" s="302"/>
      <c r="B1282" s="307" t="s">
        <v>4026</v>
      </c>
      <c r="C1282" s="307"/>
      <c r="D1282" s="308" t="s">
        <v>299</v>
      </c>
      <c r="E1282" s="308">
        <v>4.5</v>
      </c>
      <c r="F1282" s="308"/>
      <c r="G1282" s="419">
        <f>E1282*F1282</f>
        <v>0</v>
      </c>
    </row>
    <row r="1283" spans="1:7">
      <c r="A1283" s="302"/>
      <c r="B1283" s="303"/>
      <c r="C1283" s="303"/>
      <c r="D1283" s="304"/>
      <c r="E1283" s="304"/>
      <c r="F1283" s="304"/>
      <c r="G1283" s="419"/>
    </row>
    <row r="1284" spans="1:7">
      <c r="A1284" s="300" t="s">
        <v>1506</v>
      </c>
      <c r="B1284" s="306" t="s">
        <v>4071</v>
      </c>
      <c r="C1284" s="306"/>
      <c r="D1284" s="304"/>
      <c r="E1284" s="304"/>
      <c r="F1284" s="304"/>
      <c r="G1284" s="419"/>
    </row>
    <row r="1285" spans="1:7">
      <c r="A1285" s="302"/>
      <c r="B1285" s="306" t="s">
        <v>4058</v>
      </c>
      <c r="C1285" s="306"/>
      <c r="D1285" s="304"/>
      <c r="E1285" s="304"/>
      <c r="F1285" s="304"/>
      <c r="G1285" s="419"/>
    </row>
    <row r="1286" spans="1:7" ht="38.25">
      <c r="A1286" s="302"/>
      <c r="B1286" s="303" t="s">
        <v>4056</v>
      </c>
      <c r="C1286" s="303"/>
      <c r="D1286" s="304"/>
      <c r="E1286" s="304"/>
      <c r="F1286" s="304"/>
      <c r="G1286" s="419"/>
    </row>
    <row r="1287" spans="1:7" ht="25.5">
      <c r="A1287" s="302"/>
      <c r="B1287" s="303" t="s">
        <v>4021</v>
      </c>
      <c r="C1287" s="303"/>
      <c r="D1287" s="304"/>
      <c r="E1287" s="304"/>
      <c r="F1287" s="304"/>
      <c r="G1287" s="419"/>
    </row>
    <row r="1288" spans="1:7">
      <c r="A1288" s="302"/>
      <c r="B1288" s="303" t="s">
        <v>4560</v>
      </c>
      <c r="C1288" s="303"/>
      <c r="D1288" s="304"/>
      <c r="E1288" s="304"/>
      <c r="F1288" s="304"/>
      <c r="G1288" s="419"/>
    </row>
    <row r="1289" spans="1:7">
      <c r="A1289" s="302"/>
      <c r="B1289" s="307" t="s">
        <v>4002</v>
      </c>
      <c r="C1289" s="307"/>
      <c r="D1289" s="308" t="s">
        <v>302</v>
      </c>
      <c r="E1289" s="308">
        <v>1</v>
      </c>
      <c r="F1289" s="308"/>
      <c r="G1289" s="419">
        <f>E1289*F1289</f>
        <v>0</v>
      </c>
    </row>
    <row r="1290" spans="1:7">
      <c r="A1290" s="302"/>
      <c r="B1290" s="307"/>
      <c r="C1290" s="307"/>
      <c r="D1290" s="308"/>
      <c r="E1290" s="308"/>
      <c r="F1290" s="308"/>
      <c r="G1290" s="419"/>
    </row>
    <row r="1291" spans="1:7">
      <c r="A1291" s="300" t="s">
        <v>979</v>
      </c>
      <c r="B1291" s="306" t="s">
        <v>4072</v>
      </c>
      <c r="C1291" s="306"/>
      <c r="D1291" s="304"/>
      <c r="E1291" s="304"/>
      <c r="F1291" s="304"/>
      <c r="G1291" s="419"/>
    </row>
    <row r="1292" spans="1:7">
      <c r="A1292" s="302"/>
      <c r="B1292" s="306" t="s">
        <v>4019</v>
      </c>
      <c r="C1292" s="306"/>
      <c r="D1292" s="304"/>
      <c r="E1292" s="304"/>
      <c r="F1292" s="304"/>
      <c r="G1292" s="419"/>
    </row>
    <row r="1293" spans="1:7" ht="38.25">
      <c r="A1293" s="302"/>
      <c r="B1293" s="303" t="s">
        <v>4056</v>
      </c>
      <c r="C1293" s="303"/>
      <c r="D1293" s="304"/>
      <c r="E1293" s="304"/>
      <c r="F1293" s="304"/>
      <c r="G1293" s="419"/>
    </row>
    <row r="1294" spans="1:7" ht="25.5">
      <c r="A1294" s="302"/>
      <c r="B1294" s="303" t="s">
        <v>4021</v>
      </c>
      <c r="C1294" s="303"/>
      <c r="D1294" s="304"/>
      <c r="E1294" s="304"/>
      <c r="F1294" s="304"/>
      <c r="G1294" s="419"/>
    </row>
    <row r="1295" spans="1:7">
      <c r="A1295" s="302"/>
      <c r="B1295" s="303" t="s">
        <v>4561</v>
      </c>
      <c r="C1295" s="303"/>
      <c r="D1295" s="304"/>
      <c r="E1295" s="304"/>
      <c r="F1295" s="304"/>
      <c r="G1295" s="419"/>
    </row>
    <row r="1296" spans="1:7">
      <c r="A1296" s="302"/>
      <c r="B1296" s="307" t="s">
        <v>4002</v>
      </c>
      <c r="C1296" s="307"/>
      <c r="D1296" s="308" t="s">
        <v>302</v>
      </c>
      <c r="E1296" s="308">
        <v>1</v>
      </c>
      <c r="F1296" s="308"/>
      <c r="G1296" s="419">
        <f>E1296*F1296</f>
        <v>0</v>
      </c>
    </row>
    <row r="1297" spans="1:7">
      <c r="A1297" s="302"/>
      <c r="B1297" s="303"/>
      <c r="C1297" s="303"/>
      <c r="D1297" s="304"/>
      <c r="E1297" s="304"/>
      <c r="F1297" s="304"/>
      <c r="G1297" s="419"/>
    </row>
    <row r="1298" spans="1:7">
      <c r="A1298" s="300" t="s">
        <v>680</v>
      </c>
      <c r="B1298" s="306" t="s">
        <v>4073</v>
      </c>
      <c r="C1298" s="306"/>
      <c r="D1298" s="304"/>
      <c r="E1298" s="304"/>
      <c r="F1298" s="304"/>
      <c r="G1298" s="419"/>
    </row>
    <row r="1299" spans="1:7">
      <c r="A1299" s="302"/>
      <c r="B1299" s="306" t="s">
        <v>4019</v>
      </c>
      <c r="C1299" s="306"/>
      <c r="D1299" s="304"/>
      <c r="E1299" s="304"/>
      <c r="F1299" s="304"/>
      <c r="G1299" s="419"/>
    </row>
    <row r="1300" spans="1:7" ht="38.25">
      <c r="A1300" s="302"/>
      <c r="B1300" s="303" t="s">
        <v>4056</v>
      </c>
      <c r="C1300" s="303"/>
      <c r="D1300" s="304"/>
      <c r="E1300" s="304"/>
      <c r="F1300" s="304"/>
      <c r="G1300" s="419"/>
    </row>
    <row r="1301" spans="1:7" ht="25.5">
      <c r="A1301" s="302"/>
      <c r="B1301" s="303" t="s">
        <v>4021</v>
      </c>
      <c r="C1301" s="303"/>
      <c r="D1301" s="304"/>
      <c r="E1301" s="304"/>
      <c r="F1301" s="304"/>
      <c r="G1301" s="419"/>
    </row>
    <row r="1302" spans="1:7">
      <c r="A1302" s="302"/>
      <c r="B1302" s="303" t="s">
        <v>4074</v>
      </c>
      <c r="C1302" s="303"/>
      <c r="D1302" s="304"/>
      <c r="E1302" s="304"/>
      <c r="F1302" s="304"/>
      <c r="G1302" s="419"/>
    </row>
    <row r="1303" spans="1:7">
      <c r="A1303" s="302"/>
      <c r="B1303" s="307" t="s">
        <v>4024</v>
      </c>
      <c r="C1303" s="307"/>
      <c r="D1303" s="308" t="s">
        <v>302</v>
      </c>
      <c r="E1303" s="308">
        <v>1</v>
      </c>
      <c r="F1303" s="308"/>
      <c r="G1303" s="419">
        <f>E1303*F1303</f>
        <v>0</v>
      </c>
    </row>
    <row r="1304" spans="1:7">
      <c r="A1304" s="302"/>
      <c r="B1304" s="307" t="s">
        <v>2535</v>
      </c>
      <c r="C1304" s="307"/>
      <c r="D1304" s="308" t="s">
        <v>302</v>
      </c>
      <c r="E1304" s="308">
        <v>1</v>
      </c>
      <c r="F1304" s="308"/>
      <c r="G1304" s="419">
        <f>E1304*F1304</f>
        <v>0</v>
      </c>
    </row>
    <row r="1305" spans="1:7">
      <c r="A1305" s="302"/>
      <c r="B1305" s="307"/>
      <c r="C1305" s="307"/>
      <c r="D1305" s="308"/>
      <c r="E1305" s="308"/>
      <c r="F1305" s="308"/>
      <c r="G1305" s="419"/>
    </row>
    <row r="1306" spans="1:7">
      <c r="A1306" s="300" t="s">
        <v>681</v>
      </c>
      <c r="B1306" s="306" t="s">
        <v>4075</v>
      </c>
      <c r="C1306" s="306"/>
      <c r="D1306" s="304"/>
      <c r="E1306" s="304"/>
      <c r="F1306" s="304"/>
      <c r="G1306" s="419"/>
    </row>
    <row r="1307" spans="1:7">
      <c r="A1307" s="302"/>
      <c r="B1307" s="306" t="s">
        <v>4049</v>
      </c>
      <c r="C1307" s="306"/>
      <c r="D1307" s="304"/>
      <c r="E1307" s="304"/>
      <c r="F1307" s="304"/>
      <c r="G1307" s="419"/>
    </row>
    <row r="1308" spans="1:7" ht="38.25">
      <c r="A1308" s="302"/>
      <c r="B1308" s="303" t="s">
        <v>4056</v>
      </c>
      <c r="C1308" s="303"/>
      <c r="D1308" s="304"/>
      <c r="E1308" s="304"/>
      <c r="F1308" s="304"/>
      <c r="G1308" s="419"/>
    </row>
    <row r="1309" spans="1:7" ht="25.5">
      <c r="A1309" s="302"/>
      <c r="B1309" s="303" t="s">
        <v>4021</v>
      </c>
      <c r="C1309" s="303"/>
      <c r="D1309" s="304"/>
      <c r="E1309" s="304"/>
      <c r="F1309" s="304"/>
      <c r="G1309" s="419"/>
    </row>
    <row r="1310" spans="1:7">
      <c r="A1310" s="302"/>
      <c r="B1310" s="303" t="s">
        <v>4076</v>
      </c>
      <c r="C1310" s="303"/>
      <c r="D1310" s="304"/>
      <c r="E1310" s="304"/>
      <c r="F1310" s="304"/>
      <c r="G1310" s="419"/>
    </row>
    <row r="1311" spans="1:7">
      <c r="A1311" s="302"/>
      <c r="B1311" s="307" t="s">
        <v>4059</v>
      </c>
      <c r="C1311" s="307"/>
      <c r="D1311" s="308" t="s">
        <v>302</v>
      </c>
      <c r="E1311" s="308">
        <v>1</v>
      </c>
      <c r="F1311" s="308"/>
      <c r="G1311" s="419">
        <f>E1311*F1311</f>
        <v>0</v>
      </c>
    </row>
    <row r="1312" spans="1:7">
      <c r="A1312" s="302"/>
      <c r="B1312" s="303"/>
      <c r="C1312" s="303"/>
      <c r="D1312" s="304"/>
      <c r="E1312" s="304"/>
      <c r="F1312" s="304"/>
      <c r="G1312" s="419"/>
    </row>
    <row r="1313" spans="1:7">
      <c r="A1313" s="300" t="s">
        <v>868</v>
      </c>
      <c r="B1313" s="306" t="s">
        <v>4077</v>
      </c>
      <c r="C1313" s="306"/>
      <c r="D1313" s="304"/>
      <c r="E1313" s="304"/>
      <c r="F1313" s="304"/>
      <c r="G1313" s="419"/>
    </row>
    <row r="1314" spans="1:7">
      <c r="A1314" s="302"/>
      <c r="B1314" s="306" t="s">
        <v>4049</v>
      </c>
      <c r="C1314" s="306"/>
      <c r="D1314" s="304"/>
      <c r="E1314" s="304"/>
      <c r="F1314" s="304"/>
      <c r="G1314" s="419"/>
    </row>
    <row r="1315" spans="1:7" ht="38.25">
      <c r="A1315" s="302"/>
      <c r="B1315" s="303" t="s">
        <v>4056</v>
      </c>
      <c r="C1315" s="303"/>
      <c r="D1315" s="304"/>
      <c r="E1315" s="304"/>
      <c r="F1315" s="304"/>
      <c r="G1315" s="419"/>
    </row>
    <row r="1316" spans="1:7" ht="25.5">
      <c r="A1316" s="302"/>
      <c r="B1316" s="303" t="s">
        <v>4021</v>
      </c>
      <c r="C1316" s="303"/>
      <c r="D1316" s="304"/>
      <c r="E1316" s="304"/>
      <c r="F1316" s="304"/>
      <c r="G1316" s="419"/>
    </row>
    <row r="1317" spans="1:7">
      <c r="A1317" s="302"/>
      <c r="B1317" s="303" t="s">
        <v>4078</v>
      </c>
      <c r="C1317" s="303"/>
      <c r="D1317" s="304"/>
      <c r="E1317" s="304"/>
      <c r="F1317" s="304"/>
      <c r="G1317" s="419"/>
    </row>
    <row r="1318" spans="1:7">
      <c r="A1318" s="302"/>
      <c r="B1318" s="307" t="s">
        <v>4017</v>
      </c>
      <c r="C1318" s="307"/>
      <c r="D1318" s="308" t="s">
        <v>302</v>
      </c>
      <c r="E1318" s="308">
        <v>1</v>
      </c>
      <c r="F1318" s="308"/>
      <c r="G1318" s="419">
        <f>E1318*F1318</f>
        <v>0</v>
      </c>
    </row>
    <row r="1319" spans="1:7" ht="102">
      <c r="A1319" s="302"/>
      <c r="B1319" s="307" t="s">
        <v>4562</v>
      </c>
      <c r="C1319" s="307"/>
      <c r="D1319" s="308" t="s">
        <v>302</v>
      </c>
      <c r="E1319" s="308">
        <v>1</v>
      </c>
      <c r="F1319" s="308"/>
      <c r="G1319" s="419">
        <f>E1319*F1319</f>
        <v>0</v>
      </c>
    </row>
    <row r="1320" spans="1:7">
      <c r="A1320" s="302"/>
      <c r="B1320" s="307"/>
      <c r="C1320" s="307"/>
      <c r="D1320" s="308"/>
      <c r="E1320" s="308"/>
      <c r="F1320" s="308"/>
      <c r="G1320" s="419"/>
    </row>
    <row r="1321" spans="1:7">
      <c r="A1321" s="300" t="s">
        <v>1338</v>
      </c>
      <c r="B1321" s="306" t="s">
        <v>4563</v>
      </c>
      <c r="C1321" s="306"/>
      <c r="D1321" s="304"/>
      <c r="E1321" s="304"/>
      <c r="F1321" s="304"/>
      <c r="G1321" s="419"/>
    </row>
    <row r="1322" spans="1:7">
      <c r="A1322" s="302"/>
      <c r="B1322" s="306" t="s">
        <v>4049</v>
      </c>
      <c r="C1322" s="306"/>
      <c r="D1322" s="304"/>
      <c r="E1322" s="304"/>
      <c r="F1322" s="304"/>
      <c r="G1322" s="419"/>
    </row>
    <row r="1323" spans="1:7" ht="38.25">
      <c r="A1323" s="302"/>
      <c r="B1323" s="303" t="s">
        <v>4056</v>
      </c>
      <c r="C1323" s="303"/>
      <c r="D1323" s="304"/>
      <c r="E1323" s="304"/>
      <c r="F1323" s="304"/>
      <c r="G1323" s="419"/>
    </row>
    <row r="1324" spans="1:7" ht="25.5">
      <c r="A1324" s="302"/>
      <c r="B1324" s="303" t="s">
        <v>4021</v>
      </c>
      <c r="C1324" s="303"/>
      <c r="D1324" s="304"/>
      <c r="E1324" s="304"/>
      <c r="F1324" s="304"/>
      <c r="G1324" s="419"/>
    </row>
    <row r="1325" spans="1:7">
      <c r="A1325" s="302"/>
      <c r="B1325" s="303" t="s">
        <v>4564</v>
      </c>
      <c r="C1325" s="303"/>
      <c r="D1325" s="304"/>
      <c r="E1325" s="304"/>
      <c r="F1325" s="304"/>
      <c r="G1325" s="419"/>
    </row>
    <row r="1326" spans="1:7">
      <c r="A1326" s="302"/>
      <c r="B1326" s="303" t="s">
        <v>4272</v>
      </c>
      <c r="C1326" s="303"/>
      <c r="D1326" s="304" t="s">
        <v>302</v>
      </c>
      <c r="E1326" s="304">
        <v>2</v>
      </c>
      <c r="F1326" s="304"/>
      <c r="G1326" s="419">
        <f>E1326*F1326</f>
        <v>0</v>
      </c>
    </row>
    <row r="1327" spans="1:7">
      <c r="A1327" s="302"/>
      <c r="B1327" s="307" t="s">
        <v>4017</v>
      </c>
      <c r="C1327" s="307"/>
      <c r="D1327" s="308" t="s">
        <v>302</v>
      </c>
      <c r="E1327" s="308">
        <v>2</v>
      </c>
      <c r="F1327" s="308"/>
      <c r="G1327" s="419">
        <f>E1327*F1327</f>
        <v>0</v>
      </c>
    </row>
    <row r="1328" spans="1:7" ht="102">
      <c r="A1328" s="302"/>
      <c r="B1328" s="307" t="s">
        <v>4562</v>
      </c>
      <c r="C1328" s="307"/>
      <c r="D1328" s="308" t="s">
        <v>302</v>
      </c>
      <c r="E1328" s="308">
        <v>1</v>
      </c>
      <c r="F1328" s="308"/>
      <c r="G1328" s="419">
        <f>E1328*F1328</f>
        <v>0</v>
      </c>
    </row>
    <row r="1329" spans="1:7">
      <c r="A1329" s="302"/>
      <c r="B1329" s="307"/>
      <c r="C1329" s="307"/>
      <c r="D1329" s="308"/>
      <c r="E1329" s="308"/>
      <c r="F1329" s="308"/>
      <c r="G1329" s="419"/>
    </row>
    <row r="1330" spans="1:7">
      <c r="A1330" s="300" t="s">
        <v>885</v>
      </c>
      <c r="B1330" s="306" t="s">
        <v>4079</v>
      </c>
      <c r="C1330" s="306"/>
      <c r="D1330" s="304"/>
      <c r="E1330" s="304"/>
      <c r="F1330" s="304"/>
      <c r="G1330" s="419"/>
    </row>
    <row r="1331" spans="1:7">
      <c r="A1331" s="302"/>
      <c r="B1331" s="306" t="s">
        <v>4019</v>
      </c>
      <c r="C1331" s="306"/>
      <c r="D1331" s="304"/>
      <c r="E1331" s="304"/>
      <c r="F1331" s="304"/>
      <c r="G1331" s="419"/>
    </row>
    <row r="1332" spans="1:7" ht="38.25">
      <c r="A1332" s="302"/>
      <c r="B1332" s="303" t="s">
        <v>4056</v>
      </c>
      <c r="C1332" s="303"/>
      <c r="D1332" s="304"/>
      <c r="E1332" s="304"/>
      <c r="F1332" s="304"/>
      <c r="G1332" s="419"/>
    </row>
    <row r="1333" spans="1:7" ht="25.5">
      <c r="A1333" s="302"/>
      <c r="B1333" s="303" t="s">
        <v>4021</v>
      </c>
      <c r="C1333" s="303"/>
      <c r="D1333" s="304"/>
      <c r="E1333" s="304"/>
      <c r="F1333" s="304"/>
      <c r="G1333" s="419"/>
    </row>
    <row r="1334" spans="1:7">
      <c r="A1334" s="302"/>
      <c r="B1334" s="303" t="s">
        <v>4080</v>
      </c>
      <c r="C1334" s="303"/>
      <c r="D1334" s="304"/>
      <c r="E1334" s="304"/>
      <c r="F1334" s="304"/>
      <c r="G1334" s="419"/>
    </row>
    <row r="1335" spans="1:7">
      <c r="A1335" s="302"/>
      <c r="B1335" s="307" t="s">
        <v>4002</v>
      </c>
      <c r="C1335" s="307"/>
      <c r="D1335" s="308" t="s">
        <v>302</v>
      </c>
      <c r="E1335" s="308">
        <v>2</v>
      </c>
      <c r="F1335" s="308"/>
      <c r="G1335" s="419">
        <f t="shared" ref="G1335:G1336" si="6">E1335*F1335</f>
        <v>0</v>
      </c>
    </row>
    <row r="1336" spans="1:7">
      <c r="A1336" s="302"/>
      <c r="B1336" s="307" t="s">
        <v>4026</v>
      </c>
      <c r="C1336" s="307"/>
      <c r="D1336" s="308" t="s">
        <v>299</v>
      </c>
      <c r="E1336" s="308">
        <v>4</v>
      </c>
      <c r="F1336" s="308"/>
      <c r="G1336" s="419">
        <f t="shared" si="6"/>
        <v>0</v>
      </c>
    </row>
    <row r="1337" spans="1:7">
      <c r="A1337" s="302"/>
      <c r="B1337" s="303"/>
      <c r="C1337" s="303"/>
      <c r="D1337" s="304"/>
      <c r="E1337" s="304"/>
      <c r="F1337" s="304"/>
      <c r="G1337" s="419"/>
    </row>
    <row r="1338" spans="1:7">
      <c r="A1338" s="300" t="s">
        <v>888</v>
      </c>
      <c r="B1338" s="306" t="s">
        <v>4081</v>
      </c>
      <c r="C1338" s="306"/>
      <c r="D1338" s="304"/>
      <c r="E1338" s="304"/>
      <c r="F1338" s="304"/>
      <c r="G1338" s="419"/>
    </row>
    <row r="1339" spans="1:7">
      <c r="A1339" s="302"/>
      <c r="B1339" s="306" t="s">
        <v>3996</v>
      </c>
      <c r="C1339" s="306"/>
      <c r="D1339" s="304"/>
      <c r="E1339" s="304"/>
      <c r="F1339" s="304"/>
      <c r="G1339" s="419"/>
    </row>
    <row r="1340" spans="1:7" ht="25.5">
      <c r="A1340" s="302"/>
      <c r="B1340" s="303" t="s">
        <v>4062</v>
      </c>
      <c r="C1340" s="303"/>
      <c r="D1340" s="304"/>
      <c r="E1340" s="304"/>
      <c r="F1340" s="304"/>
      <c r="G1340" s="419"/>
    </row>
    <row r="1341" spans="1:7" ht="25.5">
      <c r="A1341" s="302"/>
      <c r="B1341" s="303" t="s">
        <v>3998</v>
      </c>
      <c r="C1341" s="303"/>
      <c r="D1341" s="304"/>
      <c r="E1341" s="304"/>
      <c r="F1341" s="304"/>
      <c r="G1341" s="419"/>
    </row>
    <row r="1342" spans="1:7" ht="25.5">
      <c r="A1342" s="302"/>
      <c r="B1342" s="303" t="s">
        <v>4007</v>
      </c>
      <c r="C1342" s="303"/>
      <c r="D1342" s="304"/>
      <c r="E1342" s="304"/>
      <c r="F1342" s="304"/>
      <c r="G1342" s="419"/>
    </row>
    <row r="1343" spans="1:7">
      <c r="A1343" s="302"/>
      <c r="B1343" s="303" t="s">
        <v>4000</v>
      </c>
      <c r="C1343" s="303"/>
      <c r="D1343" s="304"/>
      <c r="E1343" s="304"/>
      <c r="F1343" s="304"/>
      <c r="G1343" s="419"/>
    </row>
    <row r="1344" spans="1:7" ht="25.5">
      <c r="A1344" s="302"/>
      <c r="B1344" s="303" t="s">
        <v>1080</v>
      </c>
      <c r="C1344" s="303"/>
      <c r="D1344" s="304"/>
      <c r="E1344" s="304"/>
      <c r="F1344" s="304"/>
      <c r="G1344" s="419"/>
    </row>
    <row r="1345" spans="1:7">
      <c r="A1345" s="302"/>
      <c r="B1345" s="303" t="s">
        <v>4082</v>
      </c>
      <c r="C1345" s="303"/>
      <c r="D1345" s="304"/>
      <c r="E1345" s="304"/>
      <c r="F1345" s="304"/>
      <c r="G1345" s="419"/>
    </row>
    <row r="1346" spans="1:7" ht="25.5">
      <c r="A1346" s="302"/>
      <c r="B1346" s="303" t="s">
        <v>4573</v>
      </c>
      <c r="C1346" s="303"/>
      <c r="D1346" s="304" t="s">
        <v>302</v>
      </c>
      <c r="E1346" s="304">
        <v>1</v>
      </c>
      <c r="F1346" s="304"/>
      <c r="G1346" s="419">
        <f>E1346*F1346</f>
        <v>0</v>
      </c>
    </row>
    <row r="1347" spans="1:7">
      <c r="A1347" s="302"/>
      <c r="B1347" s="307"/>
      <c r="C1347" s="307"/>
      <c r="D1347" s="308"/>
      <c r="E1347" s="308"/>
      <c r="F1347" s="308"/>
      <c r="G1347" s="419"/>
    </row>
    <row r="1348" spans="1:7">
      <c r="A1348" s="300" t="s">
        <v>422</v>
      </c>
      <c r="B1348" s="306" t="s">
        <v>4083</v>
      </c>
      <c r="C1348" s="306"/>
      <c r="D1348" s="304"/>
      <c r="E1348" s="304"/>
      <c r="F1348" s="304"/>
      <c r="G1348" s="419"/>
    </row>
    <row r="1349" spans="1:7">
      <c r="A1349" s="302"/>
      <c r="B1349" s="306" t="s">
        <v>4019</v>
      </c>
      <c r="C1349" s="306"/>
      <c r="D1349" s="304"/>
      <c r="E1349" s="304"/>
      <c r="F1349" s="304"/>
      <c r="G1349" s="419"/>
    </row>
    <row r="1350" spans="1:7" ht="38.25">
      <c r="A1350" s="302"/>
      <c r="B1350" s="303" t="s">
        <v>4056</v>
      </c>
      <c r="C1350" s="303"/>
      <c r="D1350" s="304"/>
      <c r="E1350" s="304"/>
      <c r="F1350" s="304"/>
      <c r="G1350" s="419"/>
    </row>
    <row r="1351" spans="1:7" ht="25.5">
      <c r="A1351" s="302"/>
      <c r="B1351" s="303" t="s">
        <v>4021</v>
      </c>
      <c r="C1351" s="303"/>
      <c r="D1351" s="304"/>
      <c r="E1351" s="304"/>
      <c r="F1351" s="304"/>
      <c r="G1351" s="419"/>
    </row>
    <row r="1352" spans="1:7">
      <c r="A1352" s="302"/>
      <c r="B1352" s="303" t="s">
        <v>4567</v>
      </c>
      <c r="C1352" s="303"/>
      <c r="D1352" s="304"/>
      <c r="E1352" s="304"/>
      <c r="F1352" s="304"/>
      <c r="G1352" s="419"/>
    </row>
    <row r="1353" spans="1:7">
      <c r="A1353" s="302"/>
      <c r="B1353" s="307" t="s">
        <v>4017</v>
      </c>
      <c r="C1353" s="307"/>
      <c r="D1353" s="308" t="s">
        <v>302</v>
      </c>
      <c r="E1353" s="308">
        <v>1</v>
      </c>
      <c r="F1353" s="308"/>
      <c r="G1353" s="419">
        <f t="shared" ref="G1353:G1357" si="7">E1353*F1353</f>
        <v>0</v>
      </c>
    </row>
    <row r="1354" spans="1:7">
      <c r="A1354" s="302"/>
      <c r="B1354" s="307" t="s">
        <v>4024</v>
      </c>
      <c r="C1354" s="307"/>
      <c r="D1354" s="308" t="s">
        <v>302</v>
      </c>
      <c r="E1354" s="308">
        <v>1</v>
      </c>
      <c r="F1354" s="308"/>
      <c r="G1354" s="419">
        <f t="shared" si="7"/>
        <v>0</v>
      </c>
    </row>
    <row r="1355" spans="1:7">
      <c r="A1355" s="302"/>
      <c r="B1355" s="307" t="s">
        <v>2535</v>
      </c>
      <c r="C1355" s="307"/>
      <c r="D1355" s="308" t="s">
        <v>302</v>
      </c>
      <c r="E1355" s="308">
        <v>1</v>
      </c>
      <c r="F1355" s="308"/>
      <c r="G1355" s="419">
        <f t="shared" si="7"/>
        <v>0</v>
      </c>
    </row>
    <row r="1356" spans="1:7">
      <c r="A1356" s="302"/>
      <c r="B1356" s="307" t="s">
        <v>4025</v>
      </c>
      <c r="C1356" s="307"/>
      <c r="D1356" s="308" t="s">
        <v>302</v>
      </c>
      <c r="E1356" s="308">
        <v>1</v>
      </c>
      <c r="F1356" s="308"/>
      <c r="G1356" s="419">
        <f t="shared" si="7"/>
        <v>0</v>
      </c>
    </row>
    <row r="1357" spans="1:7">
      <c r="A1357" s="302"/>
      <c r="B1357" s="307" t="s">
        <v>4026</v>
      </c>
      <c r="C1357" s="307"/>
      <c r="D1357" s="308" t="s">
        <v>299</v>
      </c>
      <c r="E1357" s="308">
        <v>1.2</v>
      </c>
      <c r="F1357" s="308"/>
      <c r="G1357" s="419">
        <f t="shared" si="7"/>
        <v>0</v>
      </c>
    </row>
    <row r="1358" spans="1:7">
      <c r="A1358" s="302"/>
      <c r="B1358" s="303"/>
      <c r="C1358" s="303"/>
      <c r="D1358" s="304"/>
      <c r="E1358" s="304"/>
      <c r="F1358" s="304"/>
      <c r="G1358" s="419"/>
    </row>
    <row r="1359" spans="1:7">
      <c r="A1359" s="300" t="s">
        <v>423</v>
      </c>
      <c r="B1359" s="306" t="s">
        <v>4084</v>
      </c>
      <c r="C1359" s="306"/>
      <c r="D1359" s="304"/>
      <c r="E1359" s="304"/>
      <c r="F1359" s="304"/>
      <c r="G1359" s="419"/>
    </row>
    <row r="1360" spans="1:7">
      <c r="A1360" s="302"/>
      <c r="B1360" s="306" t="s">
        <v>4049</v>
      </c>
      <c r="C1360" s="306"/>
      <c r="D1360" s="304"/>
      <c r="E1360" s="304"/>
      <c r="F1360" s="304"/>
      <c r="G1360" s="419"/>
    </row>
    <row r="1361" spans="1:7" ht="38.25">
      <c r="A1361" s="302"/>
      <c r="B1361" s="303" t="s">
        <v>4056</v>
      </c>
      <c r="C1361" s="303"/>
      <c r="D1361" s="304"/>
      <c r="E1361" s="304"/>
      <c r="F1361" s="304"/>
      <c r="G1361" s="419"/>
    </row>
    <row r="1362" spans="1:7" ht="25.5">
      <c r="A1362" s="302"/>
      <c r="B1362" s="303" t="s">
        <v>4021</v>
      </c>
      <c r="C1362" s="303"/>
      <c r="D1362" s="304"/>
      <c r="E1362" s="304"/>
      <c r="F1362" s="304"/>
      <c r="G1362" s="419"/>
    </row>
    <row r="1363" spans="1:7">
      <c r="A1363" s="302"/>
      <c r="B1363" s="303" t="s">
        <v>4085</v>
      </c>
      <c r="C1363" s="303"/>
      <c r="D1363" s="304"/>
      <c r="E1363" s="304"/>
      <c r="F1363" s="304"/>
      <c r="G1363" s="419"/>
    </row>
    <row r="1364" spans="1:7">
      <c r="A1364" s="302"/>
      <c r="B1364" s="307" t="s">
        <v>4059</v>
      </c>
      <c r="C1364" s="307"/>
      <c r="D1364" s="308" t="s">
        <v>302</v>
      </c>
      <c r="E1364" s="308">
        <v>1</v>
      </c>
      <c r="F1364" s="308"/>
      <c r="G1364" s="419">
        <f>E1364*F1364</f>
        <v>0</v>
      </c>
    </row>
    <row r="1365" spans="1:7">
      <c r="A1365" s="302"/>
      <c r="B1365" s="307" t="s">
        <v>4002</v>
      </c>
      <c r="C1365" s="307"/>
      <c r="D1365" s="308" t="s">
        <v>302</v>
      </c>
      <c r="E1365" s="308">
        <v>2</v>
      </c>
      <c r="F1365" s="308"/>
      <c r="G1365" s="419">
        <f>E1365*F1365</f>
        <v>0</v>
      </c>
    </row>
    <row r="1366" spans="1:7">
      <c r="A1366" s="302"/>
      <c r="B1366" s="307" t="s">
        <v>4272</v>
      </c>
      <c r="C1366" s="307"/>
      <c r="D1366" s="308" t="s">
        <v>302</v>
      </c>
      <c r="E1366" s="308">
        <v>1</v>
      </c>
      <c r="F1366" s="308"/>
      <c r="G1366" s="419">
        <f>E1366*F1366</f>
        <v>0</v>
      </c>
    </row>
    <row r="1367" spans="1:7">
      <c r="A1367" s="302"/>
      <c r="B1367" s="307" t="s">
        <v>4017</v>
      </c>
      <c r="C1367" s="307"/>
      <c r="D1367" s="308" t="s">
        <v>302</v>
      </c>
      <c r="E1367" s="308">
        <v>1</v>
      </c>
      <c r="F1367" s="308"/>
      <c r="G1367" s="419">
        <f>E1367*F1367</f>
        <v>0</v>
      </c>
    </row>
    <row r="1368" spans="1:7">
      <c r="A1368" s="302"/>
      <c r="B1368" s="303"/>
      <c r="C1368" s="303"/>
      <c r="D1368" s="304"/>
      <c r="E1368" s="304"/>
      <c r="F1368" s="304"/>
      <c r="G1368" s="419"/>
    </row>
    <row r="1369" spans="1:7">
      <c r="A1369" s="300" t="s">
        <v>424</v>
      </c>
      <c r="B1369" s="306" t="s">
        <v>4086</v>
      </c>
      <c r="C1369" s="306"/>
      <c r="D1369" s="304"/>
      <c r="E1369" s="304"/>
      <c r="F1369" s="304"/>
      <c r="G1369" s="419"/>
    </row>
    <row r="1370" spans="1:7">
      <c r="A1370" s="302"/>
      <c r="B1370" s="306" t="s">
        <v>4087</v>
      </c>
      <c r="C1370" s="306"/>
      <c r="D1370" s="304"/>
      <c r="E1370" s="304"/>
      <c r="F1370" s="304"/>
      <c r="G1370" s="419"/>
    </row>
    <row r="1371" spans="1:7" ht="25.5">
      <c r="A1371" s="302"/>
      <c r="B1371" s="303" t="s">
        <v>4068</v>
      </c>
      <c r="C1371" s="303"/>
      <c r="D1371" s="304"/>
      <c r="E1371" s="304"/>
      <c r="F1371" s="304"/>
      <c r="G1371" s="419"/>
    </row>
    <row r="1372" spans="1:7" ht="38.25">
      <c r="A1372" s="302"/>
      <c r="B1372" s="303" t="s">
        <v>4069</v>
      </c>
      <c r="C1372" s="303"/>
      <c r="D1372" s="304"/>
      <c r="E1372" s="304"/>
      <c r="F1372" s="304"/>
      <c r="G1372" s="419"/>
    </row>
    <row r="1373" spans="1:7">
      <c r="A1373" s="302"/>
      <c r="B1373" s="303" t="s">
        <v>4568</v>
      </c>
      <c r="C1373" s="303"/>
      <c r="D1373" s="304"/>
      <c r="E1373" s="304"/>
      <c r="F1373" s="304"/>
      <c r="G1373" s="419"/>
    </row>
    <row r="1374" spans="1:7">
      <c r="A1374" s="302"/>
      <c r="B1374" s="307" t="s">
        <v>4024</v>
      </c>
      <c r="C1374" s="307"/>
      <c r="D1374" s="308" t="s">
        <v>302</v>
      </c>
      <c r="E1374" s="308">
        <v>1</v>
      </c>
      <c r="F1374" s="308"/>
      <c r="G1374" s="419">
        <f>E1374*F1374</f>
        <v>0</v>
      </c>
    </row>
    <row r="1375" spans="1:7">
      <c r="A1375" s="302"/>
      <c r="B1375" s="307" t="s">
        <v>2535</v>
      </c>
      <c r="C1375" s="307"/>
      <c r="D1375" s="308" t="s">
        <v>302</v>
      </c>
      <c r="E1375" s="308">
        <v>1</v>
      </c>
      <c r="F1375" s="308"/>
      <c r="G1375" s="419">
        <f>E1375*F1375</f>
        <v>0</v>
      </c>
    </row>
    <row r="1376" spans="1:7">
      <c r="A1376" s="302"/>
      <c r="B1376" s="307" t="s">
        <v>4025</v>
      </c>
      <c r="C1376" s="307"/>
      <c r="D1376" s="308" t="s">
        <v>302</v>
      </c>
      <c r="E1376" s="308">
        <v>1</v>
      </c>
      <c r="F1376" s="308"/>
      <c r="G1376" s="419">
        <f>E1376*F1376</f>
        <v>0</v>
      </c>
    </row>
    <row r="1377" spans="1:7">
      <c r="A1377" s="302"/>
      <c r="B1377" s="307" t="s">
        <v>4026</v>
      </c>
      <c r="C1377" s="307"/>
      <c r="D1377" s="308" t="s">
        <v>299</v>
      </c>
      <c r="E1377" s="308">
        <v>1.5</v>
      </c>
      <c r="F1377" s="308"/>
      <c r="G1377" s="419">
        <f>E1377*F1377</f>
        <v>0</v>
      </c>
    </row>
    <row r="1378" spans="1:7">
      <c r="A1378" s="302"/>
      <c r="B1378" s="303"/>
      <c r="C1378" s="303"/>
      <c r="D1378" s="304"/>
      <c r="E1378" s="304"/>
      <c r="F1378" s="304"/>
      <c r="G1378" s="419"/>
    </row>
    <row r="1379" spans="1:7">
      <c r="A1379" s="300" t="s">
        <v>1023</v>
      </c>
      <c r="B1379" s="306" t="s">
        <v>4088</v>
      </c>
      <c r="C1379" s="306"/>
      <c r="D1379" s="304"/>
      <c r="E1379" s="304"/>
      <c r="F1379" s="304"/>
      <c r="G1379" s="419"/>
    </row>
    <row r="1380" spans="1:7">
      <c r="A1380" s="302"/>
      <c r="B1380" s="306" t="s">
        <v>4019</v>
      </c>
      <c r="C1380" s="306"/>
      <c r="D1380" s="304"/>
      <c r="E1380" s="304"/>
      <c r="F1380" s="304"/>
      <c r="G1380" s="419"/>
    </row>
    <row r="1381" spans="1:7" ht="38.25">
      <c r="A1381" s="302"/>
      <c r="B1381" s="303" t="s">
        <v>4056</v>
      </c>
      <c r="C1381" s="303"/>
      <c r="D1381" s="304"/>
      <c r="E1381" s="304"/>
      <c r="F1381" s="304"/>
      <c r="G1381" s="419"/>
    </row>
    <row r="1382" spans="1:7" ht="25.5">
      <c r="A1382" s="302"/>
      <c r="B1382" s="303" t="s">
        <v>4021</v>
      </c>
      <c r="C1382" s="303"/>
      <c r="D1382" s="304"/>
      <c r="E1382" s="304"/>
      <c r="F1382" s="304"/>
      <c r="G1382" s="419"/>
    </row>
    <row r="1383" spans="1:7">
      <c r="A1383" s="302"/>
      <c r="B1383" s="303" t="s">
        <v>4569</v>
      </c>
      <c r="C1383" s="303"/>
      <c r="D1383" s="304"/>
      <c r="E1383" s="304"/>
      <c r="F1383" s="304"/>
      <c r="G1383" s="419"/>
    </row>
    <row r="1384" spans="1:7">
      <c r="A1384" s="302"/>
      <c r="B1384" s="307" t="s">
        <v>4059</v>
      </c>
      <c r="C1384" s="307"/>
      <c r="D1384" s="308" t="s">
        <v>302</v>
      </c>
      <c r="E1384" s="308">
        <v>1</v>
      </c>
      <c r="F1384" s="308"/>
      <c r="G1384" s="419">
        <f>E1384*F1384</f>
        <v>0</v>
      </c>
    </row>
    <row r="1385" spans="1:7">
      <c r="A1385" s="302"/>
      <c r="B1385" s="307" t="s">
        <v>4002</v>
      </c>
      <c r="C1385" s="307"/>
      <c r="D1385" s="308" t="s">
        <v>302</v>
      </c>
      <c r="E1385" s="308">
        <v>6</v>
      </c>
      <c r="F1385" s="308"/>
      <c r="G1385" s="419">
        <f>E1385*F1385</f>
        <v>0</v>
      </c>
    </row>
    <row r="1386" spans="1:7">
      <c r="A1386" s="302"/>
      <c r="B1386" s="307" t="s">
        <v>4272</v>
      </c>
      <c r="C1386" s="307"/>
      <c r="D1386" s="308" t="s">
        <v>302</v>
      </c>
      <c r="E1386" s="308">
        <v>2</v>
      </c>
      <c r="F1386" s="308"/>
      <c r="G1386" s="419">
        <f>E1386*F1386</f>
        <v>0</v>
      </c>
    </row>
    <row r="1387" spans="1:7">
      <c r="A1387" s="302"/>
      <c r="B1387" s="307" t="s">
        <v>4017</v>
      </c>
      <c r="C1387" s="307"/>
      <c r="D1387" s="308" t="s">
        <v>302</v>
      </c>
      <c r="E1387" s="308">
        <v>1</v>
      </c>
      <c r="F1387" s="308"/>
      <c r="G1387" s="419">
        <f>E1387*F1387</f>
        <v>0</v>
      </c>
    </row>
    <row r="1388" spans="1:7">
      <c r="A1388" s="302"/>
      <c r="B1388" s="303"/>
      <c r="C1388" s="303"/>
      <c r="D1388" s="304"/>
      <c r="E1388" s="304"/>
      <c r="F1388" s="304"/>
      <c r="G1388" s="419"/>
    </row>
    <row r="1389" spans="1:7">
      <c r="A1389" s="300" t="s">
        <v>1024</v>
      </c>
      <c r="B1389" s="306" t="s">
        <v>4089</v>
      </c>
      <c r="C1389" s="306"/>
      <c r="D1389" s="304"/>
      <c r="E1389" s="304"/>
      <c r="F1389" s="304"/>
      <c r="G1389" s="419"/>
    </row>
    <row r="1390" spans="1:7">
      <c r="A1390" s="302"/>
      <c r="B1390" s="306" t="s">
        <v>4211</v>
      </c>
      <c r="C1390" s="306"/>
      <c r="D1390" s="304"/>
      <c r="E1390" s="304"/>
      <c r="F1390" s="304"/>
      <c r="G1390" s="419"/>
    </row>
    <row r="1391" spans="1:7" ht="38.25">
      <c r="A1391" s="302"/>
      <c r="B1391" s="303" t="s">
        <v>4056</v>
      </c>
      <c r="C1391" s="303"/>
      <c r="D1391" s="304"/>
      <c r="E1391" s="304"/>
      <c r="F1391" s="304"/>
      <c r="G1391" s="419"/>
    </row>
    <row r="1392" spans="1:7" ht="25.5">
      <c r="A1392" s="302"/>
      <c r="B1392" s="303" t="s">
        <v>4021</v>
      </c>
      <c r="C1392" s="303"/>
      <c r="D1392" s="304"/>
      <c r="E1392" s="304"/>
      <c r="F1392" s="304"/>
      <c r="G1392" s="419"/>
    </row>
    <row r="1393" spans="1:7">
      <c r="A1393" s="302"/>
      <c r="B1393" s="303" t="s">
        <v>4090</v>
      </c>
      <c r="C1393" s="303"/>
      <c r="D1393" s="304"/>
      <c r="E1393" s="304"/>
      <c r="F1393" s="304"/>
      <c r="G1393" s="419"/>
    </row>
    <row r="1394" spans="1:7">
      <c r="A1394" s="302"/>
      <c r="B1394" s="307" t="s">
        <v>4002</v>
      </c>
      <c r="C1394" s="307"/>
      <c r="D1394" s="308" t="s">
        <v>302</v>
      </c>
      <c r="E1394" s="308">
        <v>1</v>
      </c>
      <c r="F1394" s="308"/>
      <c r="G1394" s="419">
        <f>E1394*F1394</f>
        <v>0</v>
      </c>
    </row>
    <row r="1395" spans="1:7">
      <c r="A1395" s="302"/>
      <c r="B1395" s="307" t="s">
        <v>4272</v>
      </c>
      <c r="C1395" s="307"/>
      <c r="D1395" s="308" t="s">
        <v>302</v>
      </c>
      <c r="E1395" s="308">
        <v>1</v>
      </c>
      <c r="F1395" s="308"/>
      <c r="G1395" s="419">
        <f>E1395*F1395</f>
        <v>0</v>
      </c>
    </row>
    <row r="1396" spans="1:7">
      <c r="A1396" s="302"/>
      <c r="B1396" s="303"/>
      <c r="C1396" s="303"/>
      <c r="D1396" s="304"/>
      <c r="E1396" s="304"/>
      <c r="F1396" s="304"/>
      <c r="G1396" s="419"/>
    </row>
    <row r="1397" spans="1:7">
      <c r="A1397" s="300" t="s">
        <v>1025</v>
      </c>
      <c r="B1397" s="306" t="s">
        <v>4091</v>
      </c>
      <c r="C1397" s="306"/>
      <c r="D1397" s="304"/>
      <c r="E1397" s="304"/>
      <c r="F1397" s="304"/>
      <c r="G1397" s="419"/>
    </row>
    <row r="1398" spans="1:7">
      <c r="A1398" s="302"/>
      <c r="B1398" s="306" t="s">
        <v>4049</v>
      </c>
      <c r="C1398" s="306"/>
      <c r="D1398" s="304"/>
      <c r="E1398" s="304"/>
      <c r="F1398" s="304"/>
      <c r="G1398" s="419"/>
    </row>
    <row r="1399" spans="1:7" ht="38.25">
      <c r="A1399" s="302"/>
      <c r="B1399" s="303" t="s">
        <v>4056</v>
      </c>
      <c r="C1399" s="303"/>
      <c r="D1399" s="304"/>
      <c r="E1399" s="304"/>
      <c r="F1399" s="304"/>
      <c r="G1399" s="419"/>
    </row>
    <row r="1400" spans="1:7" ht="25.5">
      <c r="A1400" s="302"/>
      <c r="B1400" s="303" t="s">
        <v>4021</v>
      </c>
      <c r="C1400" s="303"/>
      <c r="D1400" s="304"/>
      <c r="E1400" s="304"/>
      <c r="F1400" s="304"/>
      <c r="G1400" s="419"/>
    </row>
    <row r="1401" spans="1:7">
      <c r="A1401" s="302"/>
      <c r="B1401" s="303" t="s">
        <v>4570</v>
      </c>
      <c r="C1401" s="303"/>
      <c r="D1401" s="304"/>
      <c r="E1401" s="304"/>
      <c r="F1401" s="304"/>
      <c r="G1401" s="419"/>
    </row>
    <row r="1402" spans="1:7">
      <c r="A1402" s="302"/>
      <c r="B1402" s="307" t="s">
        <v>4059</v>
      </c>
      <c r="C1402" s="307"/>
      <c r="D1402" s="308" t="s">
        <v>302</v>
      </c>
      <c r="E1402" s="308">
        <v>1</v>
      </c>
      <c r="F1402" s="308"/>
      <c r="G1402" s="419">
        <f>E1402*F1402</f>
        <v>0</v>
      </c>
    </row>
    <row r="1403" spans="1:7">
      <c r="A1403" s="302"/>
      <c r="B1403" s="307" t="s">
        <v>4001</v>
      </c>
      <c r="C1403" s="307"/>
      <c r="D1403" s="308" t="s">
        <v>302</v>
      </c>
      <c r="E1403" s="308">
        <v>0</v>
      </c>
      <c r="F1403" s="308"/>
      <c r="G1403" s="419">
        <f>E1403*F1403</f>
        <v>0</v>
      </c>
    </row>
    <row r="1404" spans="1:7">
      <c r="A1404" s="302"/>
      <c r="B1404" s="307" t="s">
        <v>4002</v>
      </c>
      <c r="C1404" s="307"/>
      <c r="D1404" s="308" t="s">
        <v>302</v>
      </c>
      <c r="E1404" s="308">
        <v>2</v>
      </c>
      <c r="F1404" s="308"/>
      <c r="G1404" s="419">
        <f>E1404*F1404</f>
        <v>0</v>
      </c>
    </row>
    <row r="1405" spans="1:7">
      <c r="A1405" s="302"/>
      <c r="B1405" s="307" t="s">
        <v>4272</v>
      </c>
      <c r="C1405" s="307"/>
      <c r="D1405" s="308" t="s">
        <v>302</v>
      </c>
      <c r="E1405" s="308">
        <v>2</v>
      </c>
      <c r="F1405" s="308"/>
      <c r="G1405" s="419">
        <f>E1405*F1405</f>
        <v>0</v>
      </c>
    </row>
    <row r="1406" spans="1:7">
      <c r="A1406" s="302"/>
      <c r="B1406" s="307" t="s">
        <v>4017</v>
      </c>
      <c r="C1406" s="307"/>
      <c r="D1406" s="308" t="s">
        <v>302</v>
      </c>
      <c r="E1406" s="308">
        <v>2</v>
      </c>
      <c r="F1406" s="308"/>
      <c r="G1406" s="419">
        <f>E1406*F1406</f>
        <v>0</v>
      </c>
    </row>
    <row r="1407" spans="1:7">
      <c r="A1407" s="302"/>
      <c r="B1407" s="303"/>
      <c r="C1407" s="303"/>
      <c r="D1407" s="304"/>
      <c r="E1407" s="304"/>
      <c r="F1407" s="304"/>
      <c r="G1407" s="419"/>
    </row>
    <row r="1408" spans="1:7">
      <c r="A1408" s="300" t="s">
        <v>114</v>
      </c>
      <c r="B1408" s="306" t="s">
        <v>4092</v>
      </c>
      <c r="C1408" s="306"/>
      <c r="D1408" s="304"/>
      <c r="E1408" s="304"/>
      <c r="F1408" s="304"/>
      <c r="G1408" s="419"/>
    </row>
    <row r="1409" spans="1:7">
      <c r="A1409" s="302"/>
      <c r="B1409" s="306" t="s">
        <v>4049</v>
      </c>
      <c r="C1409" s="306"/>
      <c r="D1409" s="304"/>
      <c r="E1409" s="304"/>
      <c r="F1409" s="304"/>
      <c r="G1409" s="419"/>
    </row>
    <row r="1410" spans="1:7" ht="38.25">
      <c r="A1410" s="302"/>
      <c r="B1410" s="303" t="s">
        <v>4093</v>
      </c>
      <c r="C1410" s="303"/>
      <c r="D1410" s="304"/>
      <c r="E1410" s="304"/>
      <c r="F1410" s="304"/>
      <c r="G1410" s="419"/>
    </row>
    <row r="1411" spans="1:7" ht="25.5">
      <c r="A1411" s="302"/>
      <c r="B1411" s="303" t="s">
        <v>4021</v>
      </c>
      <c r="C1411" s="303"/>
      <c r="D1411" s="304"/>
      <c r="E1411" s="304"/>
      <c r="F1411" s="304"/>
      <c r="G1411" s="419"/>
    </row>
    <row r="1412" spans="1:7">
      <c r="A1412" s="302"/>
      <c r="B1412" s="303" t="s">
        <v>4094</v>
      </c>
      <c r="C1412" s="303"/>
      <c r="D1412" s="304"/>
      <c r="E1412" s="304"/>
      <c r="F1412" s="304"/>
      <c r="G1412" s="419"/>
    </row>
    <row r="1413" spans="1:7">
      <c r="A1413" s="302"/>
      <c r="B1413" s="307" t="s">
        <v>4272</v>
      </c>
      <c r="C1413" s="307"/>
      <c r="D1413" s="308" t="s">
        <v>302</v>
      </c>
      <c r="E1413" s="308">
        <v>1</v>
      </c>
      <c r="F1413" s="308"/>
      <c r="G1413" s="419">
        <f>E1413*F1413</f>
        <v>0</v>
      </c>
    </row>
    <row r="1414" spans="1:7">
      <c r="A1414" s="302"/>
      <c r="B1414" s="307" t="s">
        <v>4017</v>
      </c>
      <c r="C1414" s="307"/>
      <c r="D1414" s="308" t="s">
        <v>302</v>
      </c>
      <c r="E1414" s="308">
        <v>1</v>
      </c>
      <c r="F1414" s="308"/>
      <c r="G1414" s="419">
        <f>E1414*F1414</f>
        <v>0</v>
      </c>
    </row>
    <row r="1415" spans="1:7">
      <c r="A1415" s="302"/>
      <c r="B1415" s="303"/>
      <c r="C1415" s="303"/>
      <c r="D1415" s="304"/>
      <c r="E1415" s="304"/>
      <c r="F1415" s="304"/>
      <c r="G1415" s="419"/>
    </row>
    <row r="1416" spans="1:7">
      <c r="A1416" s="300" t="s">
        <v>115</v>
      </c>
      <c r="B1416" s="306" t="s">
        <v>4095</v>
      </c>
      <c r="C1416" s="306"/>
      <c r="D1416" s="304"/>
      <c r="E1416" s="304"/>
      <c r="F1416" s="304"/>
      <c r="G1416" s="419"/>
    </row>
    <row r="1417" spans="1:7">
      <c r="A1417" s="302"/>
      <c r="B1417" s="306" t="s">
        <v>4096</v>
      </c>
      <c r="C1417" s="306"/>
      <c r="D1417" s="304"/>
      <c r="E1417" s="304"/>
      <c r="F1417" s="304"/>
      <c r="G1417" s="419"/>
    </row>
    <row r="1418" spans="1:7" ht="38.25">
      <c r="A1418" s="302"/>
      <c r="B1418" s="303" t="s">
        <v>4185</v>
      </c>
      <c r="C1418" s="303"/>
      <c r="D1418" s="304"/>
      <c r="E1418" s="304"/>
      <c r="F1418" s="304"/>
      <c r="G1418" s="419"/>
    </row>
    <row r="1419" spans="1:7" ht="38.25">
      <c r="A1419" s="302"/>
      <c r="B1419" s="303" t="s">
        <v>4069</v>
      </c>
      <c r="C1419" s="303"/>
      <c r="D1419" s="304"/>
      <c r="E1419" s="304"/>
      <c r="F1419" s="304"/>
      <c r="G1419" s="419"/>
    </row>
    <row r="1420" spans="1:7">
      <c r="A1420" s="302"/>
      <c r="B1420" s="303" t="s">
        <v>4097</v>
      </c>
      <c r="C1420" s="303"/>
      <c r="D1420" s="304"/>
      <c r="E1420" s="304"/>
      <c r="F1420" s="304"/>
      <c r="G1420" s="419"/>
    </row>
    <row r="1421" spans="1:7">
      <c r="A1421" s="302"/>
      <c r="B1421" s="307" t="s">
        <v>4023</v>
      </c>
      <c r="C1421" s="307"/>
      <c r="D1421" s="308" t="s">
        <v>302</v>
      </c>
      <c r="E1421" s="308">
        <v>1</v>
      </c>
      <c r="F1421" s="308"/>
      <c r="G1421" s="419">
        <f>E1421*F1421</f>
        <v>0</v>
      </c>
    </row>
    <row r="1422" spans="1:7">
      <c r="A1422" s="302"/>
      <c r="B1422" s="307" t="s">
        <v>4024</v>
      </c>
      <c r="C1422" s="307"/>
      <c r="D1422" s="308" t="s">
        <v>302</v>
      </c>
      <c r="E1422" s="308">
        <v>1</v>
      </c>
      <c r="F1422" s="308"/>
      <c r="G1422" s="419">
        <f>E1422*F1422</f>
        <v>0</v>
      </c>
    </row>
    <row r="1423" spans="1:7">
      <c r="A1423" s="302"/>
      <c r="B1423" s="307" t="s">
        <v>2535</v>
      </c>
      <c r="C1423" s="307"/>
      <c r="D1423" s="308" t="s">
        <v>302</v>
      </c>
      <c r="E1423" s="308">
        <v>1</v>
      </c>
      <c r="F1423" s="308"/>
      <c r="G1423" s="419">
        <f>E1423*F1423</f>
        <v>0</v>
      </c>
    </row>
    <row r="1424" spans="1:7">
      <c r="A1424" s="302"/>
      <c r="B1424" s="307" t="s">
        <v>4025</v>
      </c>
      <c r="C1424" s="307"/>
      <c r="D1424" s="308" t="s">
        <v>302</v>
      </c>
      <c r="E1424" s="308">
        <v>1</v>
      </c>
      <c r="F1424" s="308"/>
      <c r="G1424" s="419">
        <f>E1424*F1424</f>
        <v>0</v>
      </c>
    </row>
    <row r="1425" spans="1:7">
      <c r="A1425" s="302"/>
      <c r="B1425" s="307" t="s">
        <v>4026</v>
      </c>
      <c r="C1425" s="307"/>
      <c r="D1425" s="308" t="s">
        <v>299</v>
      </c>
      <c r="E1425" s="308">
        <v>1</v>
      </c>
      <c r="F1425" s="308"/>
      <c r="G1425" s="419">
        <f>E1425*F1425</f>
        <v>0</v>
      </c>
    </row>
    <row r="1426" spans="1:7">
      <c r="A1426" s="302"/>
      <c r="B1426" s="312"/>
      <c r="C1426" s="312"/>
      <c r="D1426" s="313"/>
      <c r="E1426" s="313"/>
      <c r="F1426" s="1295"/>
      <c r="G1426" s="419"/>
    </row>
    <row r="1427" spans="1:7">
      <c r="A1427" s="302"/>
      <c r="B1427" s="312"/>
      <c r="C1427" s="312"/>
      <c r="D1427" s="313"/>
      <c r="E1427" s="313"/>
      <c r="F1427" s="1295"/>
      <c r="G1427" s="419"/>
    </row>
    <row r="1428" spans="1:7">
      <c r="A1428" s="302"/>
      <c r="B1428" s="312"/>
      <c r="C1428" s="312"/>
      <c r="D1428" s="313"/>
      <c r="E1428" s="313"/>
      <c r="F1428" s="1295"/>
      <c r="G1428" s="419"/>
    </row>
    <row r="1429" spans="1:7">
      <c r="A1429" s="302"/>
      <c r="B1429" s="305" t="s">
        <v>4793</v>
      </c>
      <c r="C1429" s="305"/>
      <c r="D1429" s="304"/>
      <c r="E1429" s="304"/>
      <c r="F1429" s="304"/>
      <c r="G1429" s="419"/>
    </row>
    <row r="1430" spans="1:7" ht="204">
      <c r="A1430" s="302"/>
      <c r="B1430" s="303" t="s">
        <v>4572</v>
      </c>
      <c r="C1430" s="303"/>
      <c r="D1430" s="304"/>
      <c r="E1430" s="304"/>
      <c r="F1430" s="304"/>
      <c r="G1430" s="419"/>
    </row>
    <row r="1431" spans="1:7">
      <c r="A1431" s="302"/>
      <c r="B1431" s="303"/>
      <c r="C1431" s="303"/>
      <c r="D1431" s="304"/>
      <c r="E1431" s="304"/>
      <c r="F1431" s="304"/>
      <c r="G1431" s="419"/>
    </row>
    <row r="1432" spans="1:7">
      <c r="A1432" s="300" t="s">
        <v>287</v>
      </c>
      <c r="B1432" s="306" t="s">
        <v>4098</v>
      </c>
      <c r="C1432" s="306"/>
      <c r="D1432" s="304"/>
      <c r="E1432" s="304"/>
      <c r="F1432" s="680"/>
      <c r="G1432" s="419"/>
    </row>
    <row r="1433" spans="1:7">
      <c r="A1433" s="302"/>
      <c r="B1433" s="306" t="s">
        <v>4019</v>
      </c>
      <c r="C1433" s="306"/>
      <c r="D1433" s="304"/>
      <c r="E1433" s="304"/>
      <c r="F1433" s="680"/>
      <c r="G1433" s="419"/>
    </row>
    <row r="1434" spans="1:7" ht="38.25">
      <c r="A1434" s="302"/>
      <c r="B1434" s="303" t="s">
        <v>4099</v>
      </c>
      <c r="C1434" s="303"/>
      <c r="D1434" s="304"/>
      <c r="E1434" s="304"/>
      <c r="F1434" s="680"/>
      <c r="G1434" s="419"/>
    </row>
    <row r="1435" spans="1:7" ht="25.5">
      <c r="A1435" s="302"/>
      <c r="B1435" s="303" t="s">
        <v>4021</v>
      </c>
      <c r="C1435" s="303"/>
      <c r="D1435" s="304"/>
      <c r="E1435" s="304"/>
      <c r="F1435" s="680"/>
      <c r="G1435" s="419"/>
    </row>
    <row r="1436" spans="1:7">
      <c r="A1436" s="302"/>
      <c r="B1436" s="303" t="s">
        <v>4571</v>
      </c>
      <c r="C1436" s="303"/>
      <c r="D1436" s="304"/>
      <c r="E1436" s="304"/>
      <c r="F1436" s="680"/>
      <c r="G1436" s="419"/>
    </row>
    <row r="1437" spans="1:7" ht="25.5">
      <c r="A1437" s="302"/>
      <c r="B1437" s="303" t="s">
        <v>4573</v>
      </c>
      <c r="C1437" s="303"/>
      <c r="D1437" s="304" t="s">
        <v>302</v>
      </c>
      <c r="E1437" s="304">
        <v>2</v>
      </c>
      <c r="F1437" s="680"/>
      <c r="G1437" s="419">
        <f>E1437*F1437</f>
        <v>0</v>
      </c>
    </row>
    <row r="1438" spans="1:7" ht="25.5">
      <c r="A1438" s="302"/>
      <c r="B1438" s="303" t="s">
        <v>4574</v>
      </c>
      <c r="C1438" s="303"/>
      <c r="D1438" s="304" t="s">
        <v>302</v>
      </c>
      <c r="E1438" s="304">
        <v>2</v>
      </c>
      <c r="F1438" s="680"/>
      <c r="G1438" s="419">
        <f>E1438*F1438</f>
        <v>0</v>
      </c>
    </row>
    <row r="1439" spans="1:7">
      <c r="A1439" s="302"/>
      <c r="B1439" s="303"/>
      <c r="C1439" s="303"/>
      <c r="D1439" s="304"/>
      <c r="E1439" s="304"/>
      <c r="F1439" s="680"/>
      <c r="G1439" s="419"/>
    </row>
    <row r="1440" spans="1:7">
      <c r="A1440" s="300" t="s">
        <v>290</v>
      </c>
      <c r="B1440" s="306" t="s">
        <v>4100</v>
      </c>
      <c r="C1440" s="306"/>
      <c r="D1440" s="304"/>
      <c r="E1440" s="304"/>
      <c r="F1440" s="680"/>
      <c r="G1440" s="419"/>
    </row>
    <row r="1441" spans="1:7">
      <c r="A1441" s="302"/>
      <c r="B1441" s="306" t="s">
        <v>4058</v>
      </c>
      <c r="C1441" s="306"/>
      <c r="D1441" s="304"/>
      <c r="E1441" s="304"/>
      <c r="F1441" s="680"/>
      <c r="G1441" s="419"/>
    </row>
    <row r="1442" spans="1:7" ht="38.25">
      <c r="A1442" s="302"/>
      <c r="B1442" s="303" t="s">
        <v>4093</v>
      </c>
      <c r="C1442" s="303"/>
      <c r="D1442" s="304"/>
      <c r="E1442" s="304"/>
      <c r="F1442" s="680"/>
      <c r="G1442" s="419"/>
    </row>
    <row r="1443" spans="1:7" ht="25.5">
      <c r="A1443" s="302"/>
      <c r="B1443" s="303" t="s">
        <v>4021</v>
      </c>
      <c r="C1443" s="303"/>
      <c r="D1443" s="304"/>
      <c r="E1443" s="304"/>
      <c r="F1443" s="680"/>
      <c r="G1443" s="419"/>
    </row>
    <row r="1444" spans="1:7">
      <c r="A1444" s="302"/>
      <c r="B1444" s="303" t="s">
        <v>4575</v>
      </c>
      <c r="C1444" s="303"/>
      <c r="D1444" s="304"/>
      <c r="E1444" s="304"/>
      <c r="F1444" s="680"/>
      <c r="G1444" s="419"/>
    </row>
    <row r="1445" spans="1:7">
      <c r="A1445" s="302"/>
      <c r="B1445" s="307" t="s">
        <v>4059</v>
      </c>
      <c r="C1445" s="307"/>
      <c r="D1445" s="308" t="s">
        <v>302</v>
      </c>
      <c r="E1445" s="308">
        <v>3</v>
      </c>
      <c r="F1445" s="308"/>
      <c r="G1445" s="419">
        <f>E1445*F1445</f>
        <v>0</v>
      </c>
    </row>
    <row r="1446" spans="1:7">
      <c r="A1446" s="302"/>
      <c r="B1446" s="307" t="s">
        <v>4002</v>
      </c>
      <c r="C1446" s="307"/>
      <c r="D1446" s="308" t="s">
        <v>302</v>
      </c>
      <c r="E1446" s="308">
        <v>18</v>
      </c>
      <c r="F1446" s="308"/>
      <c r="G1446" s="419">
        <f>E1446*F1446</f>
        <v>0</v>
      </c>
    </row>
    <row r="1447" spans="1:7">
      <c r="A1447" s="302"/>
      <c r="B1447" s="307" t="s">
        <v>4016</v>
      </c>
      <c r="C1447" s="307"/>
      <c r="D1447" s="308" t="s">
        <v>302</v>
      </c>
      <c r="E1447" s="308">
        <v>2</v>
      </c>
      <c r="F1447" s="308"/>
      <c r="G1447" s="419">
        <f>E1447*F1447</f>
        <v>0</v>
      </c>
    </row>
    <row r="1448" spans="1:7">
      <c r="A1448" s="302"/>
      <c r="B1448" s="307" t="s">
        <v>4017</v>
      </c>
      <c r="C1448" s="307"/>
      <c r="D1448" s="308" t="s">
        <v>302</v>
      </c>
      <c r="E1448" s="308">
        <v>10</v>
      </c>
      <c r="F1448" s="308"/>
      <c r="G1448" s="419">
        <f>E1448*F1448</f>
        <v>0</v>
      </c>
    </row>
    <row r="1449" spans="1:7">
      <c r="A1449" s="302"/>
      <c r="B1449" s="307"/>
      <c r="C1449" s="307"/>
      <c r="D1449" s="308"/>
      <c r="E1449" s="308"/>
      <c r="F1449" s="308"/>
      <c r="G1449" s="419"/>
    </row>
    <row r="1450" spans="1:7">
      <c r="A1450" s="300" t="s">
        <v>300</v>
      </c>
      <c r="B1450" s="306" t="s">
        <v>4578</v>
      </c>
      <c r="C1450" s="306"/>
      <c r="D1450" s="304"/>
      <c r="E1450" s="304"/>
      <c r="F1450" s="680"/>
      <c r="G1450" s="419"/>
    </row>
    <row r="1451" spans="1:7">
      <c r="A1451" s="302"/>
      <c r="B1451" s="306" t="s">
        <v>4058</v>
      </c>
      <c r="C1451" s="306"/>
      <c r="D1451" s="304"/>
      <c r="E1451" s="304"/>
      <c r="F1451" s="680"/>
      <c r="G1451" s="419"/>
    </row>
    <row r="1452" spans="1:7" ht="38.25">
      <c r="A1452" s="302"/>
      <c r="B1452" s="303" t="s">
        <v>4093</v>
      </c>
      <c r="C1452" s="303"/>
      <c r="D1452" s="304"/>
      <c r="E1452" s="304"/>
      <c r="F1452" s="680"/>
      <c r="G1452" s="419"/>
    </row>
    <row r="1453" spans="1:7" ht="25.5">
      <c r="A1453" s="302"/>
      <c r="B1453" s="303" t="s">
        <v>4021</v>
      </c>
      <c r="C1453" s="303"/>
      <c r="D1453" s="304"/>
      <c r="E1453" s="304"/>
      <c r="F1453" s="680"/>
      <c r="G1453" s="419"/>
    </row>
    <row r="1454" spans="1:7">
      <c r="A1454" s="302"/>
      <c r="B1454" s="303" t="s">
        <v>4575</v>
      </c>
      <c r="C1454" s="303"/>
      <c r="D1454" s="304"/>
      <c r="E1454" s="304"/>
      <c r="F1454" s="680"/>
      <c r="G1454" s="419"/>
    </row>
    <row r="1455" spans="1:7">
      <c r="A1455" s="302"/>
      <c r="B1455" s="307" t="s">
        <v>4059</v>
      </c>
      <c r="C1455" s="307"/>
      <c r="D1455" s="308" t="s">
        <v>302</v>
      </c>
      <c r="E1455" s="308">
        <v>6</v>
      </c>
      <c r="F1455" s="308"/>
      <c r="G1455" s="419">
        <f>E1455*F1455</f>
        <v>0</v>
      </c>
    </row>
    <row r="1456" spans="1:7">
      <c r="A1456" s="302"/>
      <c r="B1456" s="307" t="s">
        <v>4002</v>
      </c>
      <c r="C1456" s="307"/>
      <c r="D1456" s="308" t="s">
        <v>302</v>
      </c>
      <c r="E1456" s="308">
        <v>6</v>
      </c>
      <c r="F1456" s="308"/>
      <c r="G1456" s="419">
        <f>E1456*F1456</f>
        <v>0</v>
      </c>
    </row>
    <row r="1457" spans="1:7">
      <c r="A1457" s="302"/>
      <c r="B1457" s="307" t="s">
        <v>4016</v>
      </c>
      <c r="C1457" s="307"/>
      <c r="D1457" s="308" t="s">
        <v>302</v>
      </c>
      <c r="E1457" s="308">
        <v>2</v>
      </c>
      <c r="F1457" s="308"/>
      <c r="G1457" s="419">
        <f t="shared" ref="G1457" si="8">E1457*F1457</f>
        <v>0</v>
      </c>
    </row>
    <row r="1458" spans="1:7" ht="63.75">
      <c r="A1458" s="302"/>
      <c r="B1458" s="307" t="s">
        <v>4576</v>
      </c>
      <c r="C1458" s="307"/>
      <c r="D1458" s="308" t="s">
        <v>299</v>
      </c>
      <c r="E1458" s="308">
        <v>17</v>
      </c>
      <c r="F1458" s="308"/>
      <c r="G1458" s="419">
        <f>E1458*F1458</f>
        <v>0</v>
      </c>
    </row>
    <row r="1459" spans="1:7">
      <c r="A1459" s="302"/>
      <c r="B1459" s="307"/>
      <c r="C1459" s="307"/>
      <c r="D1459" s="308"/>
      <c r="E1459" s="308"/>
      <c r="F1459" s="308"/>
      <c r="G1459" s="419"/>
    </row>
    <row r="1460" spans="1:7">
      <c r="A1460" s="300" t="s">
        <v>301</v>
      </c>
      <c r="B1460" s="306" t="s">
        <v>4101</v>
      </c>
      <c r="C1460" s="306"/>
      <c r="D1460" s="304"/>
      <c r="E1460" s="304"/>
      <c r="F1460" s="680"/>
      <c r="G1460" s="419"/>
    </row>
    <row r="1461" spans="1:7">
      <c r="A1461" s="300"/>
      <c r="B1461" s="306" t="s">
        <v>4019</v>
      </c>
      <c r="C1461" s="306"/>
      <c r="D1461" s="304"/>
      <c r="E1461" s="304"/>
      <c r="F1461" s="680"/>
      <c r="G1461" s="419"/>
    </row>
    <row r="1462" spans="1:7" ht="38.25">
      <c r="A1462" s="302"/>
      <c r="B1462" s="303" t="s">
        <v>4093</v>
      </c>
      <c r="C1462" s="303"/>
      <c r="D1462" s="304"/>
      <c r="E1462" s="304"/>
      <c r="F1462" s="680"/>
      <c r="G1462" s="419"/>
    </row>
    <row r="1463" spans="1:7" ht="25.5">
      <c r="A1463" s="302"/>
      <c r="B1463" s="303" t="s">
        <v>4021</v>
      </c>
      <c r="C1463" s="303"/>
      <c r="D1463" s="304"/>
      <c r="E1463" s="304"/>
      <c r="F1463" s="680"/>
      <c r="G1463" s="419"/>
    </row>
    <row r="1464" spans="1:7">
      <c r="A1464" s="302"/>
      <c r="B1464" s="303" t="s">
        <v>4577</v>
      </c>
      <c r="C1464" s="303"/>
      <c r="D1464" s="304"/>
      <c r="E1464" s="304"/>
      <c r="F1464" s="680"/>
      <c r="G1464" s="419"/>
    </row>
    <row r="1465" spans="1:7">
      <c r="A1465" s="302"/>
      <c r="B1465" s="307" t="s">
        <v>4002</v>
      </c>
      <c r="C1465" s="307"/>
      <c r="D1465" s="308" t="s">
        <v>302</v>
      </c>
      <c r="E1465" s="308">
        <v>2</v>
      </c>
      <c r="F1465" s="308"/>
      <c r="G1465" s="419">
        <f t="shared" ref="G1465:G1469" si="9">E1465*F1465</f>
        <v>0</v>
      </c>
    </row>
    <row r="1466" spans="1:7">
      <c r="A1466" s="302"/>
      <c r="B1466" s="307" t="s">
        <v>4024</v>
      </c>
      <c r="C1466" s="307"/>
      <c r="D1466" s="308" t="s">
        <v>302</v>
      </c>
      <c r="E1466" s="308">
        <v>1</v>
      </c>
      <c r="F1466" s="308"/>
      <c r="G1466" s="419">
        <f t="shared" si="9"/>
        <v>0</v>
      </c>
    </row>
    <row r="1467" spans="1:7">
      <c r="A1467" s="302"/>
      <c r="B1467" s="307" t="s">
        <v>2535</v>
      </c>
      <c r="C1467" s="307"/>
      <c r="D1467" s="308" t="s">
        <v>302</v>
      </c>
      <c r="E1467" s="308">
        <v>1</v>
      </c>
      <c r="F1467" s="308"/>
      <c r="G1467" s="419">
        <f t="shared" si="9"/>
        <v>0</v>
      </c>
    </row>
    <row r="1468" spans="1:7">
      <c r="A1468" s="302"/>
      <c r="B1468" s="307" t="s">
        <v>4025</v>
      </c>
      <c r="C1468" s="307"/>
      <c r="D1468" s="308" t="s">
        <v>302</v>
      </c>
      <c r="E1468" s="308">
        <v>1</v>
      </c>
      <c r="F1468" s="308"/>
      <c r="G1468" s="419">
        <f t="shared" si="9"/>
        <v>0</v>
      </c>
    </row>
    <row r="1469" spans="1:7">
      <c r="A1469" s="302"/>
      <c r="B1469" s="307" t="s">
        <v>4026</v>
      </c>
      <c r="C1469" s="307"/>
      <c r="D1469" s="308" t="s">
        <v>299</v>
      </c>
      <c r="E1469" s="308">
        <v>1.5</v>
      </c>
      <c r="F1469" s="308"/>
      <c r="G1469" s="419">
        <f t="shared" si="9"/>
        <v>0</v>
      </c>
    </row>
    <row r="1470" spans="1:7">
      <c r="A1470" s="302"/>
      <c r="B1470" s="303"/>
      <c r="C1470" s="303"/>
      <c r="D1470" s="304"/>
      <c r="E1470" s="304"/>
      <c r="F1470" s="680"/>
      <c r="G1470" s="419"/>
    </row>
    <row r="1471" spans="1:7">
      <c r="A1471" s="300" t="s">
        <v>305</v>
      </c>
      <c r="B1471" s="306" t="s">
        <v>4102</v>
      </c>
      <c r="C1471" s="306"/>
      <c r="D1471" s="304"/>
      <c r="E1471" s="304"/>
      <c r="F1471" s="680"/>
      <c r="G1471" s="419"/>
    </row>
    <row r="1472" spans="1:7">
      <c r="A1472" s="302"/>
      <c r="B1472" s="306" t="s">
        <v>4019</v>
      </c>
      <c r="C1472" s="306"/>
      <c r="D1472" s="304"/>
      <c r="E1472" s="304"/>
      <c r="F1472" s="680"/>
      <c r="G1472" s="419"/>
    </row>
    <row r="1473" spans="1:9" ht="38.25">
      <c r="A1473" s="302"/>
      <c r="B1473" s="303" t="s">
        <v>4093</v>
      </c>
      <c r="C1473" s="303"/>
      <c r="D1473" s="304"/>
      <c r="E1473" s="304"/>
      <c r="F1473" s="680"/>
      <c r="G1473" s="419"/>
    </row>
    <row r="1474" spans="1:9" ht="25.5">
      <c r="A1474" s="302"/>
      <c r="B1474" s="303" t="s">
        <v>4021</v>
      </c>
      <c r="C1474" s="303"/>
      <c r="D1474" s="304"/>
      <c r="E1474" s="304"/>
      <c r="F1474" s="680"/>
      <c r="G1474" s="419"/>
    </row>
    <row r="1475" spans="1:9" s="315" customFormat="1" ht="25.5">
      <c r="A1475" s="302"/>
      <c r="B1475" s="314" t="s">
        <v>4579</v>
      </c>
      <c r="C1475" s="314"/>
      <c r="D1475" s="304"/>
      <c r="E1475" s="304"/>
      <c r="F1475" s="680"/>
      <c r="G1475" s="419"/>
      <c r="H1475" s="1296"/>
      <c r="I1475" s="1297"/>
    </row>
    <row r="1476" spans="1:9">
      <c r="A1476" s="302"/>
      <c r="B1476" s="307" t="s">
        <v>4059</v>
      </c>
      <c r="C1476" s="307"/>
      <c r="D1476" s="308" t="s">
        <v>302</v>
      </c>
      <c r="E1476" s="308">
        <v>2</v>
      </c>
      <c r="F1476" s="308"/>
      <c r="G1476" s="419">
        <f t="shared" ref="G1476:G1478" si="10">E1476*F1476</f>
        <v>0</v>
      </c>
    </row>
    <row r="1477" spans="1:9">
      <c r="A1477" s="302"/>
      <c r="B1477" s="307" t="s">
        <v>4002</v>
      </c>
      <c r="C1477" s="307"/>
      <c r="D1477" s="308" t="s">
        <v>302</v>
      </c>
      <c r="E1477" s="308">
        <v>4</v>
      </c>
      <c r="F1477" s="308"/>
      <c r="G1477" s="419">
        <f t="shared" si="10"/>
        <v>0</v>
      </c>
    </row>
    <row r="1478" spans="1:9">
      <c r="A1478" s="302"/>
      <c r="B1478" s="307" t="s">
        <v>4017</v>
      </c>
      <c r="C1478" s="307"/>
      <c r="D1478" s="308" t="s">
        <v>302</v>
      </c>
      <c r="E1478" s="308">
        <v>2</v>
      </c>
      <c r="F1478" s="308"/>
      <c r="G1478" s="419">
        <f t="shared" si="10"/>
        <v>0</v>
      </c>
    </row>
    <row r="1479" spans="1:9" ht="63.75">
      <c r="A1479" s="302"/>
      <c r="B1479" s="307" t="s">
        <v>4580</v>
      </c>
      <c r="C1479" s="307"/>
      <c r="D1479" s="308" t="s">
        <v>302</v>
      </c>
      <c r="E1479" s="308">
        <v>1</v>
      </c>
      <c r="F1479" s="308"/>
      <c r="G1479" s="419">
        <f t="shared" ref="G1479" si="11">E1479*F1479</f>
        <v>0</v>
      </c>
    </row>
    <row r="1480" spans="1:9">
      <c r="A1480" s="302"/>
      <c r="B1480" s="307"/>
      <c r="C1480" s="307"/>
      <c r="D1480" s="308"/>
      <c r="E1480" s="308"/>
      <c r="F1480" s="308"/>
      <c r="G1480" s="419"/>
    </row>
    <row r="1481" spans="1:9">
      <c r="A1481" s="300" t="s">
        <v>1501</v>
      </c>
      <c r="B1481" s="316" t="s">
        <v>4582</v>
      </c>
      <c r="C1481" s="316"/>
      <c r="D1481" s="308"/>
      <c r="E1481" s="308"/>
      <c r="F1481" s="308"/>
      <c r="G1481" s="419"/>
    </row>
    <row r="1482" spans="1:9">
      <c r="A1482" s="300"/>
      <c r="B1482" s="306" t="s">
        <v>4058</v>
      </c>
      <c r="C1482" s="306"/>
      <c r="D1482" s="304"/>
      <c r="E1482" s="304"/>
      <c r="F1482" s="680"/>
      <c r="G1482" s="419"/>
    </row>
    <row r="1483" spans="1:9" ht="38.25">
      <c r="A1483" s="302"/>
      <c r="B1483" s="303" t="s">
        <v>4056</v>
      </c>
      <c r="C1483" s="303"/>
      <c r="D1483" s="304"/>
      <c r="E1483" s="304"/>
      <c r="F1483" s="680"/>
      <c r="G1483" s="419"/>
    </row>
    <row r="1484" spans="1:9" ht="25.5">
      <c r="A1484" s="302"/>
      <c r="B1484" s="303" t="s">
        <v>4021</v>
      </c>
      <c r="C1484" s="303"/>
      <c r="D1484" s="304"/>
      <c r="E1484" s="304"/>
      <c r="F1484" s="680"/>
      <c r="G1484" s="419"/>
    </row>
    <row r="1485" spans="1:9">
      <c r="A1485" s="302"/>
      <c r="B1485" s="303" t="s">
        <v>4581</v>
      </c>
      <c r="C1485" s="303"/>
      <c r="D1485" s="304"/>
      <c r="E1485" s="304"/>
      <c r="F1485" s="680"/>
      <c r="G1485" s="419"/>
    </row>
    <row r="1486" spans="1:9">
      <c r="A1486" s="302"/>
      <c r="B1486" s="307" t="s">
        <v>4059</v>
      </c>
      <c r="C1486" s="307"/>
      <c r="D1486" s="308" t="s">
        <v>302</v>
      </c>
      <c r="E1486" s="308">
        <v>1</v>
      </c>
      <c r="F1486" s="308"/>
      <c r="G1486" s="419">
        <f t="shared" ref="G1486:G1491" si="12">E1486*F1486</f>
        <v>0</v>
      </c>
    </row>
    <row r="1487" spans="1:9">
      <c r="A1487" s="302"/>
      <c r="B1487" s="307" t="s">
        <v>4017</v>
      </c>
      <c r="C1487" s="307"/>
      <c r="D1487" s="308" t="s">
        <v>302</v>
      </c>
      <c r="E1487" s="308">
        <v>9</v>
      </c>
      <c r="F1487" s="308"/>
      <c r="G1487" s="419">
        <f t="shared" si="12"/>
        <v>0</v>
      </c>
    </row>
    <row r="1488" spans="1:9">
      <c r="A1488" s="302"/>
      <c r="B1488" s="307" t="s">
        <v>4024</v>
      </c>
      <c r="C1488" s="307"/>
      <c r="D1488" s="308" t="s">
        <v>302</v>
      </c>
      <c r="E1488" s="308">
        <v>1</v>
      </c>
      <c r="F1488" s="308"/>
      <c r="G1488" s="419">
        <f t="shared" si="12"/>
        <v>0</v>
      </c>
    </row>
    <row r="1489" spans="1:7">
      <c r="A1489" s="302"/>
      <c r="B1489" s="307" t="s">
        <v>2535</v>
      </c>
      <c r="C1489" s="307"/>
      <c r="D1489" s="308" t="s">
        <v>302</v>
      </c>
      <c r="E1489" s="308">
        <v>1</v>
      </c>
      <c r="F1489" s="308"/>
      <c r="G1489" s="419">
        <f t="shared" si="12"/>
        <v>0</v>
      </c>
    </row>
    <row r="1490" spans="1:7">
      <c r="A1490" s="302"/>
      <c r="B1490" s="307" t="s">
        <v>4025</v>
      </c>
      <c r="C1490" s="307"/>
      <c r="D1490" s="308" t="s">
        <v>302</v>
      </c>
      <c r="E1490" s="308">
        <v>1</v>
      </c>
      <c r="F1490" s="308"/>
      <c r="G1490" s="419">
        <f t="shared" si="12"/>
        <v>0</v>
      </c>
    </row>
    <row r="1491" spans="1:7">
      <c r="A1491" s="302"/>
      <c r="B1491" s="307" t="s">
        <v>4026</v>
      </c>
      <c r="C1491" s="307"/>
      <c r="D1491" s="308" t="s">
        <v>299</v>
      </c>
      <c r="E1491" s="308">
        <v>2</v>
      </c>
      <c r="F1491" s="308"/>
      <c r="G1491" s="419">
        <f t="shared" si="12"/>
        <v>0</v>
      </c>
    </row>
    <row r="1492" spans="1:7">
      <c r="A1492" s="302"/>
      <c r="B1492" s="303"/>
      <c r="C1492" s="303"/>
      <c r="D1492" s="304"/>
      <c r="E1492" s="304"/>
      <c r="F1492" s="680"/>
      <c r="G1492" s="419"/>
    </row>
    <row r="1493" spans="1:7">
      <c r="A1493" s="300" t="s">
        <v>1502</v>
      </c>
      <c r="B1493" s="306" t="s">
        <v>4103</v>
      </c>
      <c r="C1493" s="306"/>
      <c r="D1493" s="304"/>
      <c r="E1493" s="304"/>
      <c r="F1493" s="680"/>
      <c r="G1493" s="419"/>
    </row>
    <row r="1494" spans="1:7">
      <c r="A1494" s="302"/>
      <c r="B1494" s="306" t="s">
        <v>4019</v>
      </c>
      <c r="C1494" s="306"/>
      <c r="D1494" s="304"/>
      <c r="E1494" s="304"/>
      <c r="F1494" s="680"/>
      <c r="G1494" s="419"/>
    </row>
    <row r="1495" spans="1:7" ht="38.25">
      <c r="A1495" s="302"/>
      <c r="B1495" s="303" t="s">
        <v>4056</v>
      </c>
      <c r="C1495" s="303"/>
      <c r="D1495" s="304"/>
      <c r="E1495" s="304"/>
      <c r="F1495" s="680"/>
      <c r="G1495" s="419"/>
    </row>
    <row r="1496" spans="1:7" ht="25.5">
      <c r="A1496" s="302"/>
      <c r="B1496" s="303" t="s">
        <v>4021</v>
      </c>
      <c r="C1496" s="303"/>
      <c r="D1496" s="304"/>
      <c r="E1496" s="304"/>
      <c r="F1496" s="680"/>
      <c r="G1496" s="419"/>
    </row>
    <row r="1497" spans="1:7" ht="25.5">
      <c r="A1497" s="302"/>
      <c r="B1497" s="303" t="s">
        <v>4583</v>
      </c>
      <c r="C1497" s="303"/>
      <c r="D1497" s="304"/>
      <c r="E1497" s="304"/>
      <c r="F1497" s="680"/>
      <c r="G1497" s="419"/>
    </row>
    <row r="1498" spans="1:7">
      <c r="A1498" s="302"/>
      <c r="B1498" s="303"/>
      <c r="C1498" s="303"/>
      <c r="D1498" s="304"/>
      <c r="E1498" s="304"/>
      <c r="F1498" s="680"/>
      <c r="G1498" s="419"/>
    </row>
    <row r="1499" spans="1:7">
      <c r="A1499" s="302"/>
      <c r="B1499" s="307" t="s">
        <v>4059</v>
      </c>
      <c r="C1499" s="307"/>
      <c r="D1499" s="308" t="s">
        <v>302</v>
      </c>
      <c r="E1499" s="308">
        <v>7</v>
      </c>
      <c r="F1499" s="308"/>
      <c r="G1499" s="419">
        <f t="shared" ref="G1499:G1502" si="13">E1499*F1499</f>
        <v>0</v>
      </c>
    </row>
    <row r="1500" spans="1:7">
      <c r="A1500" s="302"/>
      <c r="B1500" s="307" t="s">
        <v>4017</v>
      </c>
      <c r="C1500" s="307"/>
      <c r="D1500" s="308" t="s">
        <v>302</v>
      </c>
      <c r="E1500" s="308">
        <v>7</v>
      </c>
      <c r="F1500" s="308"/>
      <c r="G1500" s="419">
        <f t="shared" si="13"/>
        <v>0</v>
      </c>
    </row>
    <row r="1501" spans="1:7">
      <c r="A1501" s="302"/>
      <c r="B1501" s="307" t="s">
        <v>4002</v>
      </c>
      <c r="C1501" s="307"/>
      <c r="D1501" s="308" t="s">
        <v>302</v>
      </c>
      <c r="E1501" s="308">
        <v>2</v>
      </c>
      <c r="F1501" s="308"/>
      <c r="G1501" s="419">
        <f t="shared" si="13"/>
        <v>0</v>
      </c>
    </row>
    <row r="1502" spans="1:7" ht="63.75">
      <c r="A1502" s="302"/>
      <c r="B1502" s="307" t="s">
        <v>4580</v>
      </c>
      <c r="C1502" s="307"/>
      <c r="D1502" s="308" t="s">
        <v>302</v>
      </c>
      <c r="E1502" s="308">
        <v>1</v>
      </c>
      <c r="F1502" s="308"/>
      <c r="G1502" s="419">
        <f t="shared" si="13"/>
        <v>0</v>
      </c>
    </row>
    <row r="1503" spans="1:7">
      <c r="A1503" s="302"/>
      <c r="B1503" s="307"/>
      <c r="C1503" s="307"/>
      <c r="D1503" s="308"/>
      <c r="E1503" s="308"/>
      <c r="F1503" s="308"/>
      <c r="G1503" s="419"/>
    </row>
    <row r="1504" spans="1:7">
      <c r="A1504" s="300" t="s">
        <v>1506</v>
      </c>
      <c r="B1504" s="306" t="s">
        <v>4104</v>
      </c>
      <c r="C1504" s="306"/>
      <c r="D1504" s="304"/>
      <c r="E1504" s="304"/>
      <c r="F1504" s="680"/>
      <c r="G1504" s="419"/>
    </row>
    <row r="1505" spans="1:7">
      <c r="A1505" s="302"/>
      <c r="B1505" s="306" t="s">
        <v>4058</v>
      </c>
      <c r="C1505" s="306"/>
      <c r="D1505" s="304"/>
      <c r="E1505" s="304"/>
      <c r="F1505" s="680"/>
      <c r="G1505" s="419"/>
    </row>
    <row r="1506" spans="1:7" ht="38.25">
      <c r="A1506" s="302"/>
      <c r="B1506" s="303" t="s">
        <v>4105</v>
      </c>
      <c r="C1506" s="303"/>
      <c r="D1506" s="304"/>
      <c r="E1506" s="304"/>
      <c r="F1506" s="680"/>
      <c r="G1506" s="419"/>
    </row>
    <row r="1507" spans="1:7" ht="25.5">
      <c r="A1507" s="302"/>
      <c r="B1507" s="303" t="s">
        <v>4021</v>
      </c>
      <c r="C1507" s="303"/>
      <c r="D1507" s="304"/>
      <c r="E1507" s="304"/>
      <c r="F1507" s="680"/>
      <c r="G1507" s="419"/>
    </row>
    <row r="1508" spans="1:7">
      <c r="A1508" s="302"/>
      <c r="B1508" s="303" t="s">
        <v>4584</v>
      </c>
      <c r="C1508" s="303"/>
      <c r="D1508" s="304"/>
      <c r="E1508" s="304"/>
      <c r="F1508" s="680"/>
      <c r="G1508" s="419"/>
    </row>
    <row r="1509" spans="1:7">
      <c r="A1509" s="302"/>
      <c r="B1509" s="307" t="s">
        <v>4059</v>
      </c>
      <c r="C1509" s="307"/>
      <c r="D1509" s="308" t="s">
        <v>302</v>
      </c>
      <c r="E1509" s="308">
        <v>4</v>
      </c>
      <c r="F1509" s="308"/>
      <c r="G1509" s="419">
        <f>E1509*F1509</f>
        <v>0</v>
      </c>
    </row>
    <row r="1510" spans="1:7">
      <c r="A1510" s="302"/>
      <c r="B1510" s="307" t="s">
        <v>4002</v>
      </c>
      <c r="C1510" s="307"/>
      <c r="D1510" s="308" t="s">
        <v>302</v>
      </c>
      <c r="E1510" s="308">
        <v>12</v>
      </c>
      <c r="F1510" s="308"/>
      <c r="G1510" s="419">
        <f>E1510*F1510</f>
        <v>0</v>
      </c>
    </row>
    <row r="1511" spans="1:7">
      <c r="A1511" s="302"/>
      <c r="B1511" s="307" t="s">
        <v>4273</v>
      </c>
      <c r="C1511" s="307"/>
      <c r="D1511" s="308" t="s">
        <v>302</v>
      </c>
      <c r="E1511" s="308">
        <v>1</v>
      </c>
      <c r="F1511" s="308"/>
      <c r="G1511" s="419">
        <f>E1511*F1511</f>
        <v>0</v>
      </c>
    </row>
    <row r="1512" spans="1:7">
      <c r="A1512" s="302"/>
      <c r="B1512" s="307" t="s">
        <v>4016</v>
      </c>
      <c r="C1512" s="307"/>
      <c r="D1512" s="308" t="s">
        <v>302</v>
      </c>
      <c r="E1512" s="308">
        <v>7</v>
      </c>
      <c r="F1512" s="308"/>
      <c r="G1512" s="419">
        <f>E1512*F1512</f>
        <v>0</v>
      </c>
    </row>
    <row r="1513" spans="1:7" ht="63.75">
      <c r="A1513" s="302"/>
      <c r="B1513" s="307" t="s">
        <v>4588</v>
      </c>
      <c r="C1513" s="307"/>
      <c r="D1513" s="308" t="s">
        <v>299</v>
      </c>
      <c r="E1513" s="308">
        <v>14</v>
      </c>
      <c r="F1513" s="308"/>
      <c r="G1513" s="419">
        <f>E1513*F1513</f>
        <v>0</v>
      </c>
    </row>
    <row r="1514" spans="1:7">
      <c r="A1514" s="302"/>
      <c r="B1514" s="303"/>
      <c r="C1514" s="303"/>
      <c r="D1514" s="304"/>
      <c r="E1514" s="304"/>
      <c r="F1514" s="680"/>
      <c r="G1514" s="419"/>
    </row>
    <row r="1515" spans="1:7">
      <c r="A1515" s="300" t="s">
        <v>979</v>
      </c>
      <c r="B1515" s="306" t="s">
        <v>4106</v>
      </c>
      <c r="C1515" s="306"/>
      <c r="D1515" s="304"/>
      <c r="E1515" s="304"/>
      <c r="F1515" s="680"/>
      <c r="G1515" s="419"/>
    </row>
    <row r="1516" spans="1:7">
      <c r="A1516" s="302"/>
      <c r="B1516" s="306" t="s">
        <v>4019</v>
      </c>
      <c r="C1516" s="306"/>
      <c r="D1516" s="304"/>
      <c r="E1516" s="304"/>
      <c r="F1516" s="680"/>
      <c r="G1516" s="419"/>
    </row>
    <row r="1517" spans="1:7" ht="38.25">
      <c r="A1517" s="302"/>
      <c r="B1517" s="303" t="s">
        <v>4107</v>
      </c>
      <c r="C1517" s="303"/>
      <c r="D1517" s="304"/>
      <c r="E1517" s="304"/>
      <c r="F1517" s="680"/>
      <c r="G1517" s="419"/>
    </row>
    <row r="1518" spans="1:7" ht="25.5">
      <c r="A1518" s="302"/>
      <c r="B1518" s="303" t="s">
        <v>4021</v>
      </c>
      <c r="C1518" s="303"/>
      <c r="D1518" s="304"/>
      <c r="E1518" s="304"/>
      <c r="F1518" s="680"/>
      <c r="G1518" s="419"/>
    </row>
    <row r="1519" spans="1:7" ht="25.5">
      <c r="A1519" s="302"/>
      <c r="B1519" s="314" t="s">
        <v>4585</v>
      </c>
      <c r="C1519" s="314"/>
      <c r="D1519" s="304"/>
      <c r="E1519" s="304"/>
      <c r="F1519" s="680"/>
      <c r="G1519" s="419"/>
    </row>
    <row r="1520" spans="1:7">
      <c r="A1520" s="302"/>
      <c r="B1520" s="307" t="s">
        <v>4059</v>
      </c>
      <c r="C1520" s="307"/>
      <c r="D1520" s="308" t="s">
        <v>302</v>
      </c>
      <c r="E1520" s="308">
        <v>3</v>
      </c>
      <c r="F1520" s="308"/>
      <c r="G1520" s="419">
        <f t="shared" ref="G1520:G1527" si="14">E1520*F1520</f>
        <v>0</v>
      </c>
    </row>
    <row r="1521" spans="1:7">
      <c r="A1521" s="302"/>
      <c r="B1521" s="307" t="s">
        <v>4002</v>
      </c>
      <c r="C1521" s="307"/>
      <c r="D1521" s="308" t="s">
        <v>302</v>
      </c>
      <c r="E1521" s="308">
        <v>2</v>
      </c>
      <c r="F1521" s="308"/>
      <c r="G1521" s="419">
        <f t="shared" si="14"/>
        <v>0</v>
      </c>
    </row>
    <row r="1522" spans="1:7">
      <c r="A1522" s="302"/>
      <c r="B1522" s="307" t="s">
        <v>4016</v>
      </c>
      <c r="C1522" s="307"/>
      <c r="D1522" s="308" t="s">
        <v>302</v>
      </c>
      <c r="E1522" s="308">
        <v>3</v>
      </c>
      <c r="F1522" s="308"/>
      <c r="G1522" s="419">
        <f t="shared" si="14"/>
        <v>0</v>
      </c>
    </row>
    <row r="1523" spans="1:7">
      <c r="A1523" s="302"/>
      <c r="B1523" s="307" t="s">
        <v>4017</v>
      </c>
      <c r="C1523" s="307"/>
      <c r="D1523" s="308" t="s">
        <v>302</v>
      </c>
      <c r="E1523" s="308">
        <v>5</v>
      </c>
      <c r="F1523" s="308"/>
      <c r="G1523" s="419">
        <f t="shared" si="14"/>
        <v>0</v>
      </c>
    </row>
    <row r="1524" spans="1:7">
      <c r="A1524" s="302"/>
      <c r="B1524" s="307" t="s">
        <v>4024</v>
      </c>
      <c r="C1524" s="307"/>
      <c r="D1524" s="308" t="s">
        <v>302</v>
      </c>
      <c r="E1524" s="308">
        <v>1</v>
      </c>
      <c r="F1524" s="308"/>
      <c r="G1524" s="419">
        <f t="shared" si="14"/>
        <v>0</v>
      </c>
    </row>
    <row r="1525" spans="1:7">
      <c r="A1525" s="302"/>
      <c r="B1525" s="307" t="s">
        <v>2535</v>
      </c>
      <c r="C1525" s="307"/>
      <c r="D1525" s="308" t="s">
        <v>302</v>
      </c>
      <c r="E1525" s="308">
        <v>1</v>
      </c>
      <c r="F1525" s="308"/>
      <c r="G1525" s="419">
        <f t="shared" si="14"/>
        <v>0</v>
      </c>
    </row>
    <row r="1526" spans="1:7">
      <c r="A1526" s="302"/>
      <c r="B1526" s="307" t="s">
        <v>4025</v>
      </c>
      <c r="C1526" s="307"/>
      <c r="D1526" s="308" t="s">
        <v>302</v>
      </c>
      <c r="E1526" s="308">
        <v>1</v>
      </c>
      <c r="F1526" s="308"/>
      <c r="G1526" s="419">
        <f t="shared" si="14"/>
        <v>0</v>
      </c>
    </row>
    <row r="1527" spans="1:7">
      <c r="A1527" s="302"/>
      <c r="B1527" s="307" t="s">
        <v>4026</v>
      </c>
      <c r="C1527" s="307"/>
      <c r="D1527" s="308" t="s">
        <v>299</v>
      </c>
      <c r="E1527" s="308">
        <v>2</v>
      </c>
      <c r="F1527" s="308"/>
      <c r="G1527" s="419">
        <f t="shared" si="14"/>
        <v>0</v>
      </c>
    </row>
    <row r="1528" spans="1:7" ht="63.75">
      <c r="A1528" s="302"/>
      <c r="B1528" s="307" t="s">
        <v>4565</v>
      </c>
      <c r="C1528" s="307"/>
      <c r="D1528" s="308" t="s">
        <v>299</v>
      </c>
      <c r="E1528" s="308">
        <v>15</v>
      </c>
      <c r="F1528" s="308"/>
      <c r="G1528" s="419">
        <f>E1528*F1528</f>
        <v>0</v>
      </c>
    </row>
    <row r="1529" spans="1:7">
      <c r="A1529" s="302"/>
      <c r="B1529" s="303"/>
      <c r="C1529" s="303"/>
      <c r="D1529" s="304"/>
      <c r="E1529" s="304"/>
      <c r="F1529" s="680"/>
      <c r="G1529" s="419"/>
    </row>
    <row r="1530" spans="1:7">
      <c r="A1530" s="300" t="s">
        <v>680</v>
      </c>
      <c r="B1530" s="306" t="s">
        <v>4108</v>
      </c>
      <c r="C1530" s="306"/>
      <c r="D1530" s="304"/>
      <c r="E1530" s="304"/>
      <c r="F1530" s="680"/>
      <c r="G1530" s="419"/>
    </row>
    <row r="1531" spans="1:7">
      <c r="A1531" s="302"/>
      <c r="B1531" s="306" t="s">
        <v>4019</v>
      </c>
      <c r="C1531" s="306"/>
      <c r="D1531" s="304"/>
      <c r="E1531" s="304"/>
      <c r="F1531" s="680"/>
      <c r="G1531" s="419"/>
    </row>
    <row r="1532" spans="1:7" ht="38.25">
      <c r="A1532" s="302"/>
      <c r="B1532" s="303" t="s">
        <v>4107</v>
      </c>
      <c r="C1532" s="303"/>
      <c r="D1532" s="304"/>
      <c r="E1532" s="304"/>
      <c r="F1532" s="680"/>
      <c r="G1532" s="419"/>
    </row>
    <row r="1533" spans="1:7" ht="25.5">
      <c r="A1533" s="302"/>
      <c r="B1533" s="303" t="s">
        <v>4021</v>
      </c>
      <c r="C1533" s="303"/>
      <c r="D1533" s="304"/>
      <c r="E1533" s="304"/>
      <c r="F1533" s="680"/>
      <c r="G1533" s="419"/>
    </row>
    <row r="1534" spans="1:7" ht="25.5">
      <c r="A1534" s="302"/>
      <c r="B1534" s="314" t="s">
        <v>4586</v>
      </c>
      <c r="C1534" s="314"/>
      <c r="D1534" s="304"/>
      <c r="E1534" s="304"/>
      <c r="F1534" s="680"/>
      <c r="G1534" s="419"/>
    </row>
    <row r="1535" spans="1:7">
      <c r="A1535" s="302"/>
      <c r="B1535" s="307" t="s">
        <v>4002</v>
      </c>
      <c r="C1535" s="307"/>
      <c r="D1535" s="308" t="s">
        <v>302</v>
      </c>
      <c r="E1535" s="308">
        <v>2</v>
      </c>
      <c r="F1535" s="308"/>
      <c r="G1535" s="419">
        <f t="shared" ref="G1535:G1540" si="15">E1535*F1535</f>
        <v>0</v>
      </c>
    </row>
    <row r="1536" spans="1:7">
      <c r="A1536" s="302"/>
      <c r="B1536" s="307" t="s">
        <v>4016</v>
      </c>
      <c r="C1536" s="307"/>
      <c r="D1536" s="308" t="s">
        <v>302</v>
      </c>
      <c r="E1536" s="308">
        <v>1</v>
      </c>
      <c r="F1536" s="308"/>
      <c r="G1536" s="419">
        <f t="shared" si="15"/>
        <v>0</v>
      </c>
    </row>
    <row r="1537" spans="1:7">
      <c r="A1537" s="302"/>
      <c r="B1537" s="307" t="s">
        <v>4024</v>
      </c>
      <c r="C1537" s="307"/>
      <c r="D1537" s="308" t="s">
        <v>302</v>
      </c>
      <c r="E1537" s="308">
        <v>1</v>
      </c>
      <c r="F1537" s="308"/>
      <c r="G1537" s="419">
        <f t="shared" si="15"/>
        <v>0</v>
      </c>
    </row>
    <row r="1538" spans="1:7">
      <c r="A1538" s="302"/>
      <c r="B1538" s="307" t="s">
        <v>2535</v>
      </c>
      <c r="C1538" s="307"/>
      <c r="D1538" s="308" t="s">
        <v>302</v>
      </c>
      <c r="E1538" s="308">
        <v>1</v>
      </c>
      <c r="F1538" s="308"/>
      <c r="G1538" s="419">
        <f t="shared" si="15"/>
        <v>0</v>
      </c>
    </row>
    <row r="1539" spans="1:7">
      <c r="A1539" s="302"/>
      <c r="B1539" s="307" t="s">
        <v>4025</v>
      </c>
      <c r="C1539" s="307"/>
      <c r="D1539" s="308" t="s">
        <v>302</v>
      </c>
      <c r="E1539" s="308">
        <v>1</v>
      </c>
      <c r="F1539" s="308"/>
      <c r="G1539" s="419">
        <f t="shared" si="15"/>
        <v>0</v>
      </c>
    </row>
    <row r="1540" spans="1:7">
      <c r="A1540" s="302"/>
      <c r="B1540" s="307" t="s">
        <v>4026</v>
      </c>
      <c r="C1540" s="307"/>
      <c r="D1540" s="308" t="s">
        <v>299</v>
      </c>
      <c r="E1540" s="308">
        <v>2</v>
      </c>
      <c r="F1540" s="308"/>
      <c r="G1540" s="419">
        <f t="shared" si="15"/>
        <v>0</v>
      </c>
    </row>
    <row r="1541" spans="1:7" ht="63.75">
      <c r="A1541" s="302"/>
      <c r="B1541" s="307" t="s">
        <v>4565</v>
      </c>
      <c r="C1541" s="307"/>
      <c r="D1541" s="308" t="s">
        <v>299</v>
      </c>
      <c r="E1541" s="308">
        <v>15.5</v>
      </c>
      <c r="F1541" s="308"/>
      <c r="G1541" s="419">
        <f>E1541*F1541</f>
        <v>0</v>
      </c>
    </row>
    <row r="1542" spans="1:7">
      <c r="A1542" s="302"/>
      <c r="B1542" s="303"/>
      <c r="C1542" s="303"/>
      <c r="D1542" s="304"/>
      <c r="E1542" s="304"/>
      <c r="F1542" s="680"/>
      <c r="G1542" s="419"/>
    </row>
    <row r="1543" spans="1:7">
      <c r="A1543" s="300" t="s">
        <v>681</v>
      </c>
      <c r="B1543" s="306" t="s">
        <v>4109</v>
      </c>
      <c r="C1543" s="306"/>
      <c r="D1543" s="304"/>
      <c r="E1543" s="304"/>
      <c r="F1543" s="680"/>
      <c r="G1543" s="419"/>
    </row>
    <row r="1544" spans="1:7">
      <c r="A1544" s="302"/>
      <c r="B1544" s="306" t="s">
        <v>4019</v>
      </c>
      <c r="C1544" s="306"/>
      <c r="D1544" s="304"/>
      <c r="E1544" s="304"/>
      <c r="F1544" s="680"/>
      <c r="G1544" s="419"/>
    </row>
    <row r="1545" spans="1:7" ht="38.25">
      <c r="A1545" s="302"/>
      <c r="B1545" s="303" t="s">
        <v>4107</v>
      </c>
      <c r="C1545" s="303"/>
      <c r="D1545" s="304"/>
      <c r="E1545" s="304"/>
      <c r="F1545" s="680"/>
      <c r="G1545" s="419"/>
    </row>
    <row r="1546" spans="1:7" ht="25.5">
      <c r="A1546" s="302"/>
      <c r="B1546" s="303" t="s">
        <v>4021</v>
      </c>
      <c r="C1546" s="303"/>
      <c r="D1546" s="304"/>
      <c r="E1546" s="304"/>
      <c r="F1546" s="680"/>
      <c r="G1546" s="419"/>
    </row>
    <row r="1547" spans="1:7" ht="25.5">
      <c r="A1547" s="302"/>
      <c r="B1547" s="314" t="s">
        <v>4587</v>
      </c>
      <c r="C1547" s="314"/>
      <c r="D1547" s="304"/>
      <c r="E1547" s="304"/>
      <c r="F1547" s="680"/>
      <c r="G1547" s="419"/>
    </row>
    <row r="1548" spans="1:7">
      <c r="A1548" s="302"/>
      <c r="B1548" s="307" t="s">
        <v>4002</v>
      </c>
      <c r="C1548" s="307"/>
      <c r="D1548" s="308" t="s">
        <v>302</v>
      </c>
      <c r="E1548" s="308">
        <v>3</v>
      </c>
      <c r="F1548" s="308"/>
      <c r="G1548" s="419">
        <f t="shared" ref="G1548:G1553" si="16">E1548*F1548</f>
        <v>0</v>
      </c>
    </row>
    <row r="1549" spans="1:7">
      <c r="A1549" s="302"/>
      <c r="B1549" s="307" t="s">
        <v>4017</v>
      </c>
      <c r="C1549" s="307"/>
      <c r="D1549" s="308" t="s">
        <v>302</v>
      </c>
      <c r="E1549" s="308">
        <v>6</v>
      </c>
      <c r="F1549" s="308"/>
      <c r="G1549" s="419">
        <f t="shared" si="16"/>
        <v>0</v>
      </c>
    </row>
    <row r="1550" spans="1:7">
      <c r="A1550" s="302"/>
      <c r="B1550" s="307" t="s">
        <v>4024</v>
      </c>
      <c r="C1550" s="307"/>
      <c r="D1550" s="308" t="s">
        <v>302</v>
      </c>
      <c r="E1550" s="308">
        <v>1</v>
      </c>
      <c r="F1550" s="308"/>
      <c r="G1550" s="419">
        <f t="shared" si="16"/>
        <v>0</v>
      </c>
    </row>
    <row r="1551" spans="1:7">
      <c r="A1551" s="302"/>
      <c r="B1551" s="307" t="s">
        <v>2535</v>
      </c>
      <c r="C1551" s="307"/>
      <c r="D1551" s="308" t="s">
        <v>302</v>
      </c>
      <c r="E1551" s="308">
        <v>1</v>
      </c>
      <c r="F1551" s="308"/>
      <c r="G1551" s="419">
        <f t="shared" si="16"/>
        <v>0</v>
      </c>
    </row>
    <row r="1552" spans="1:7">
      <c r="A1552" s="302"/>
      <c r="B1552" s="307" t="s">
        <v>4025</v>
      </c>
      <c r="C1552" s="307"/>
      <c r="D1552" s="308" t="s">
        <v>302</v>
      </c>
      <c r="E1552" s="308">
        <v>1</v>
      </c>
      <c r="F1552" s="308"/>
      <c r="G1552" s="419">
        <f t="shared" si="16"/>
        <v>0</v>
      </c>
    </row>
    <row r="1553" spans="1:7">
      <c r="A1553" s="302"/>
      <c r="B1553" s="307" t="s">
        <v>4026</v>
      </c>
      <c r="C1553" s="307"/>
      <c r="D1553" s="308" t="s">
        <v>299</v>
      </c>
      <c r="E1553" s="308">
        <v>2</v>
      </c>
      <c r="F1553" s="308"/>
      <c r="G1553" s="419">
        <f t="shared" si="16"/>
        <v>0</v>
      </c>
    </row>
    <row r="1554" spans="1:7" ht="63.75">
      <c r="A1554" s="302"/>
      <c r="B1554" s="307" t="s">
        <v>4565</v>
      </c>
      <c r="C1554" s="307"/>
      <c r="D1554" s="308" t="s">
        <v>299</v>
      </c>
      <c r="E1554" s="308">
        <v>15.5</v>
      </c>
      <c r="F1554" s="308"/>
      <c r="G1554" s="419">
        <f>E1554*F1554</f>
        <v>0</v>
      </c>
    </row>
    <row r="1555" spans="1:7">
      <c r="A1555" s="302"/>
      <c r="B1555" s="303"/>
      <c r="C1555" s="303"/>
      <c r="D1555" s="304"/>
      <c r="E1555" s="304"/>
      <c r="F1555" s="680"/>
      <c r="G1555" s="419"/>
    </row>
    <row r="1556" spans="1:7">
      <c r="A1556" s="300" t="s">
        <v>868</v>
      </c>
      <c r="B1556" s="306" t="s">
        <v>4110</v>
      </c>
      <c r="C1556" s="306"/>
      <c r="D1556" s="304"/>
      <c r="E1556" s="304"/>
      <c r="F1556" s="680"/>
      <c r="G1556" s="419"/>
    </row>
    <row r="1557" spans="1:7">
      <c r="A1557" s="302"/>
      <c r="B1557" s="306" t="s">
        <v>4019</v>
      </c>
      <c r="C1557" s="306"/>
      <c r="D1557" s="304"/>
      <c r="E1557" s="304"/>
      <c r="F1557" s="680"/>
      <c r="G1557" s="419"/>
    </row>
    <row r="1558" spans="1:7" ht="38.25">
      <c r="A1558" s="302"/>
      <c r="B1558" s="303" t="s">
        <v>4105</v>
      </c>
      <c r="C1558" s="303"/>
      <c r="D1558" s="304"/>
      <c r="E1558" s="304"/>
      <c r="F1558" s="680"/>
      <c r="G1558" s="419"/>
    </row>
    <row r="1559" spans="1:7" ht="25.5">
      <c r="A1559" s="302"/>
      <c r="B1559" s="303" t="s">
        <v>4021</v>
      </c>
      <c r="C1559" s="303"/>
      <c r="D1559" s="304"/>
      <c r="E1559" s="304"/>
      <c r="F1559" s="680"/>
      <c r="G1559" s="419"/>
    </row>
    <row r="1560" spans="1:7">
      <c r="A1560" s="302"/>
      <c r="B1560" s="303" t="s">
        <v>4589</v>
      </c>
      <c r="C1560" s="303"/>
      <c r="D1560" s="304"/>
      <c r="E1560" s="304"/>
      <c r="F1560" s="680"/>
      <c r="G1560" s="419"/>
    </row>
    <row r="1561" spans="1:7" ht="25.5">
      <c r="A1561" s="302"/>
      <c r="B1561" s="303" t="s">
        <v>4573</v>
      </c>
      <c r="C1561" s="303"/>
      <c r="D1561" s="304" t="s">
        <v>302</v>
      </c>
      <c r="E1561" s="304">
        <v>1</v>
      </c>
      <c r="F1561" s="681"/>
      <c r="G1561" s="419">
        <f>E1561*F1561</f>
        <v>0</v>
      </c>
    </row>
    <row r="1562" spans="1:7">
      <c r="A1562" s="302"/>
      <c r="B1562" s="303"/>
      <c r="C1562" s="303"/>
      <c r="D1562" s="304"/>
      <c r="E1562" s="304"/>
      <c r="F1562" s="681"/>
      <c r="G1562" s="419"/>
    </row>
    <row r="1563" spans="1:7">
      <c r="A1563" s="300" t="s">
        <v>1338</v>
      </c>
      <c r="B1563" s="306" t="s">
        <v>4111</v>
      </c>
      <c r="C1563" s="306"/>
      <c r="D1563" s="304"/>
      <c r="E1563" s="304"/>
      <c r="F1563" s="680"/>
      <c r="G1563" s="419"/>
    </row>
    <row r="1564" spans="1:7">
      <c r="A1564" s="302"/>
      <c r="B1564" s="306" t="s">
        <v>4031</v>
      </c>
      <c r="C1564" s="306"/>
      <c r="D1564" s="304"/>
      <c r="E1564" s="304"/>
      <c r="F1564" s="680"/>
      <c r="G1564" s="419"/>
    </row>
    <row r="1565" spans="1:7" ht="25.5" customHeight="1">
      <c r="A1565" s="302"/>
      <c r="B1565" s="303" t="s">
        <v>4112</v>
      </c>
      <c r="C1565" s="303"/>
      <c r="D1565" s="304"/>
      <c r="E1565" s="304"/>
      <c r="F1565" s="680"/>
      <c r="G1565" s="419"/>
    </row>
    <row r="1566" spans="1:7" ht="25.5">
      <c r="A1566" s="302"/>
      <c r="B1566" s="303" t="s">
        <v>4113</v>
      </c>
      <c r="C1566" s="303"/>
      <c r="D1566" s="304"/>
      <c r="E1566" s="304"/>
      <c r="F1566" s="680"/>
      <c r="G1566" s="419"/>
    </row>
    <row r="1567" spans="1:7">
      <c r="A1567" s="302"/>
      <c r="B1567" s="303" t="s">
        <v>4114</v>
      </c>
      <c r="C1567" s="303"/>
      <c r="D1567" s="304"/>
      <c r="E1567" s="304"/>
      <c r="F1567" s="680"/>
      <c r="G1567" s="419"/>
    </row>
    <row r="1568" spans="1:7" ht="25.5">
      <c r="A1568" s="302"/>
      <c r="B1568" s="303" t="s">
        <v>4573</v>
      </c>
      <c r="C1568" s="303"/>
      <c r="D1568" s="304" t="s">
        <v>302</v>
      </c>
      <c r="E1568" s="304">
        <v>1</v>
      </c>
      <c r="F1568" s="680"/>
      <c r="G1568" s="419">
        <f>E1568*F1568</f>
        <v>0</v>
      </c>
    </row>
    <row r="1569" spans="1:7">
      <c r="A1569" s="302"/>
      <c r="B1569" s="303"/>
      <c r="C1569" s="303"/>
      <c r="D1569" s="304"/>
      <c r="E1569" s="304"/>
      <c r="F1569" s="680"/>
      <c r="G1569" s="419"/>
    </row>
    <row r="1570" spans="1:7">
      <c r="A1570" s="300" t="s">
        <v>885</v>
      </c>
      <c r="B1570" s="306" t="s">
        <v>4115</v>
      </c>
      <c r="C1570" s="306"/>
      <c r="D1570" s="304"/>
      <c r="E1570" s="304"/>
      <c r="F1570" s="680"/>
      <c r="G1570" s="419"/>
    </row>
    <row r="1571" spans="1:7">
      <c r="A1571" s="302"/>
      <c r="B1571" s="306" t="s">
        <v>4031</v>
      </c>
      <c r="C1571" s="306"/>
      <c r="D1571" s="304"/>
      <c r="E1571" s="304"/>
      <c r="F1571" s="680"/>
      <c r="G1571" s="419"/>
    </row>
    <row r="1572" spans="1:7" ht="25.5">
      <c r="A1572" s="302"/>
      <c r="B1572" s="303" t="s">
        <v>4116</v>
      </c>
      <c r="C1572" s="303"/>
      <c r="D1572" s="304"/>
      <c r="E1572" s="304"/>
      <c r="F1572" s="680"/>
      <c r="G1572" s="419"/>
    </row>
    <row r="1573" spans="1:7" ht="25.5">
      <c r="A1573" s="302"/>
      <c r="B1573" s="303" t="s">
        <v>4113</v>
      </c>
      <c r="C1573" s="303"/>
      <c r="D1573" s="304"/>
      <c r="E1573" s="304"/>
      <c r="F1573" s="680"/>
      <c r="G1573" s="419"/>
    </row>
    <row r="1574" spans="1:7">
      <c r="A1574" s="302"/>
      <c r="B1574" s="303" t="s">
        <v>4114</v>
      </c>
      <c r="C1574" s="303"/>
      <c r="D1574" s="304"/>
      <c r="E1574" s="304"/>
      <c r="F1574" s="680"/>
      <c r="G1574" s="419"/>
    </row>
    <row r="1575" spans="1:7" ht="25.5">
      <c r="A1575" s="302"/>
      <c r="B1575" s="303" t="s">
        <v>4573</v>
      </c>
      <c r="C1575" s="303"/>
      <c r="D1575" s="304" t="s">
        <v>302</v>
      </c>
      <c r="E1575" s="304">
        <v>1</v>
      </c>
      <c r="F1575" s="680"/>
      <c r="G1575" s="419">
        <f>E1575*F1575</f>
        <v>0</v>
      </c>
    </row>
    <row r="1576" spans="1:7">
      <c r="A1576" s="302"/>
      <c r="B1576" s="303"/>
      <c r="C1576" s="303"/>
      <c r="D1576" s="304"/>
      <c r="E1576" s="304"/>
      <c r="F1576" s="680"/>
      <c r="G1576" s="419"/>
    </row>
    <row r="1577" spans="1:7">
      <c r="A1577" s="300" t="s">
        <v>888</v>
      </c>
      <c r="B1577" s="306" t="s">
        <v>4121</v>
      </c>
      <c r="C1577" s="306"/>
      <c r="D1577" s="304"/>
      <c r="E1577" s="304"/>
      <c r="F1577" s="680"/>
      <c r="G1577" s="419"/>
    </row>
    <row r="1578" spans="1:7">
      <c r="A1578" s="302"/>
      <c r="B1578" s="306" t="s">
        <v>4019</v>
      </c>
      <c r="C1578" s="306"/>
      <c r="D1578" s="304"/>
      <c r="E1578" s="304"/>
      <c r="F1578" s="680"/>
      <c r="G1578" s="419"/>
    </row>
    <row r="1579" spans="1:7" ht="38.25">
      <c r="A1579" s="302"/>
      <c r="B1579" s="303" t="s">
        <v>4105</v>
      </c>
      <c r="C1579" s="303"/>
      <c r="D1579" s="304"/>
      <c r="E1579" s="304"/>
      <c r="F1579" s="680"/>
      <c r="G1579" s="419"/>
    </row>
    <row r="1580" spans="1:7" ht="25.5">
      <c r="A1580" s="302"/>
      <c r="B1580" s="303" t="s">
        <v>3998</v>
      </c>
      <c r="C1580" s="303"/>
      <c r="D1580" s="304"/>
      <c r="E1580" s="304"/>
      <c r="F1580" s="680"/>
      <c r="G1580" s="419"/>
    </row>
    <row r="1581" spans="1:7">
      <c r="A1581" s="302"/>
      <c r="B1581" s="303" t="s">
        <v>4592</v>
      </c>
      <c r="C1581" s="303"/>
      <c r="D1581" s="304"/>
      <c r="E1581" s="304"/>
      <c r="F1581" s="680"/>
      <c r="G1581" s="419"/>
    </row>
    <row r="1582" spans="1:7">
      <c r="A1582" s="302"/>
      <c r="B1582" s="307" t="s">
        <v>4002</v>
      </c>
      <c r="C1582" s="307"/>
      <c r="D1582" s="308" t="s">
        <v>302</v>
      </c>
      <c r="E1582" s="308">
        <v>6</v>
      </c>
      <c r="F1582" s="308"/>
      <c r="G1582" s="419">
        <f t="shared" ref="G1582:G1584" si="17">E1582*F1582</f>
        <v>0</v>
      </c>
    </row>
    <row r="1583" spans="1:7">
      <c r="A1583" s="302"/>
      <c r="B1583" s="307" t="s">
        <v>4016</v>
      </c>
      <c r="C1583" s="307"/>
      <c r="D1583" s="308" t="s">
        <v>302</v>
      </c>
      <c r="E1583" s="308">
        <v>2</v>
      </c>
      <c r="F1583" s="308"/>
      <c r="G1583" s="419">
        <f t="shared" si="17"/>
        <v>0</v>
      </c>
    </row>
    <row r="1584" spans="1:7">
      <c r="A1584" s="302"/>
      <c r="B1584" s="307" t="s">
        <v>4026</v>
      </c>
      <c r="C1584" s="307"/>
      <c r="D1584" s="308" t="s">
        <v>299</v>
      </c>
      <c r="E1584" s="308">
        <v>1.5</v>
      </c>
      <c r="F1584" s="308"/>
      <c r="G1584" s="419">
        <f t="shared" si="17"/>
        <v>0</v>
      </c>
    </row>
    <row r="1585" spans="1:7" ht="63.75">
      <c r="A1585" s="302"/>
      <c r="B1585" s="307" t="s">
        <v>4565</v>
      </c>
      <c r="C1585" s="307"/>
      <c r="D1585" s="308" t="s">
        <v>299</v>
      </c>
      <c r="E1585" s="308">
        <v>8.5</v>
      </c>
      <c r="F1585" s="308"/>
      <c r="G1585" s="419">
        <f>E1585*F1585</f>
        <v>0</v>
      </c>
    </row>
    <row r="1586" spans="1:7">
      <c r="A1586" s="302"/>
      <c r="B1586" s="307"/>
      <c r="C1586" s="307"/>
      <c r="D1586" s="308"/>
      <c r="E1586" s="308"/>
      <c r="F1586" s="308"/>
      <c r="G1586" s="419"/>
    </row>
    <row r="1587" spans="1:7">
      <c r="A1587" s="300" t="s">
        <v>422</v>
      </c>
      <c r="B1587" s="306" t="s">
        <v>4591</v>
      </c>
      <c r="C1587" s="306"/>
      <c r="D1587" s="308"/>
      <c r="E1587" s="308"/>
      <c r="F1587" s="308"/>
      <c r="G1587" s="419"/>
    </row>
    <row r="1588" spans="1:7">
      <c r="A1588" s="300"/>
      <c r="B1588" s="306" t="s">
        <v>4019</v>
      </c>
      <c r="C1588" s="306"/>
      <c r="D1588" s="304"/>
      <c r="E1588" s="304"/>
      <c r="F1588" s="680"/>
      <c r="G1588" s="419"/>
    </row>
    <row r="1589" spans="1:7" ht="38.25">
      <c r="A1589" s="302"/>
      <c r="B1589" s="303" t="s">
        <v>4107</v>
      </c>
      <c r="C1589" s="303"/>
      <c r="D1589" s="304"/>
      <c r="E1589" s="304"/>
      <c r="F1589" s="680"/>
      <c r="G1589" s="419"/>
    </row>
    <row r="1590" spans="1:7" ht="25.5">
      <c r="A1590" s="302"/>
      <c r="B1590" s="303" t="s">
        <v>3998</v>
      </c>
      <c r="C1590" s="303"/>
      <c r="D1590" s="304"/>
      <c r="E1590" s="304"/>
      <c r="F1590" s="680"/>
      <c r="G1590" s="419"/>
    </row>
    <row r="1591" spans="1:7">
      <c r="A1591" s="302"/>
      <c r="B1591" s="303" t="s">
        <v>4590</v>
      </c>
      <c r="C1591" s="303"/>
      <c r="D1591" s="304"/>
      <c r="E1591" s="304"/>
      <c r="F1591" s="680"/>
      <c r="G1591" s="419"/>
    </row>
    <row r="1592" spans="1:7">
      <c r="A1592" s="302"/>
      <c r="B1592" s="307" t="s">
        <v>4002</v>
      </c>
      <c r="C1592" s="307"/>
      <c r="D1592" s="308" t="s">
        <v>302</v>
      </c>
      <c r="E1592" s="308">
        <v>7</v>
      </c>
      <c r="F1592" s="308"/>
      <c r="G1592" s="419">
        <f t="shared" ref="G1592:G1594" si="18">E1592*F1592</f>
        <v>0</v>
      </c>
    </row>
    <row r="1593" spans="1:7">
      <c r="A1593" s="302"/>
      <c r="B1593" s="307" t="s">
        <v>4016</v>
      </c>
      <c r="C1593" s="307"/>
      <c r="D1593" s="308" t="s">
        <v>302</v>
      </c>
      <c r="E1593" s="308">
        <v>3</v>
      </c>
      <c r="F1593" s="308"/>
      <c r="G1593" s="419">
        <f t="shared" si="18"/>
        <v>0</v>
      </c>
    </row>
    <row r="1594" spans="1:7">
      <c r="A1594" s="302"/>
      <c r="B1594" s="307" t="s">
        <v>4026</v>
      </c>
      <c r="C1594" s="307"/>
      <c r="D1594" s="308" t="s">
        <v>299</v>
      </c>
      <c r="E1594" s="308">
        <v>3.5</v>
      </c>
      <c r="F1594" s="308"/>
      <c r="G1594" s="419">
        <f t="shared" si="18"/>
        <v>0</v>
      </c>
    </row>
    <row r="1595" spans="1:7" ht="63.75">
      <c r="A1595" s="302"/>
      <c r="B1595" s="307" t="s">
        <v>4565</v>
      </c>
      <c r="C1595" s="307"/>
      <c r="D1595" s="308" t="s">
        <v>299</v>
      </c>
      <c r="E1595" s="308">
        <v>11</v>
      </c>
      <c r="F1595" s="308"/>
      <c r="G1595" s="419">
        <f>E1595*F1595</f>
        <v>0</v>
      </c>
    </row>
    <row r="1596" spans="1:7">
      <c r="A1596" s="302"/>
      <c r="B1596" s="303"/>
      <c r="C1596" s="303"/>
      <c r="D1596" s="304"/>
      <c r="E1596" s="304"/>
      <c r="F1596" s="680"/>
      <c r="G1596" s="419"/>
    </row>
    <row r="1597" spans="1:7">
      <c r="A1597" s="300" t="s">
        <v>423</v>
      </c>
      <c r="B1597" s="306" t="s">
        <v>4122</v>
      </c>
      <c r="C1597" s="306"/>
      <c r="D1597" s="304"/>
      <c r="E1597" s="304"/>
      <c r="F1597" s="680"/>
      <c r="G1597" s="419"/>
    </row>
    <row r="1598" spans="1:7">
      <c r="A1598" s="302"/>
      <c r="B1598" s="306" t="s">
        <v>4019</v>
      </c>
      <c r="C1598" s="306"/>
      <c r="D1598" s="304"/>
      <c r="E1598" s="304"/>
      <c r="F1598" s="680"/>
      <c r="G1598" s="419"/>
    </row>
    <row r="1599" spans="1:7" ht="38.25">
      <c r="A1599" s="302"/>
      <c r="B1599" s="303" t="s">
        <v>4107</v>
      </c>
      <c r="C1599" s="303"/>
      <c r="D1599" s="304"/>
      <c r="E1599" s="304"/>
      <c r="F1599" s="680"/>
      <c r="G1599" s="419"/>
    </row>
    <row r="1600" spans="1:7" ht="25.5">
      <c r="A1600" s="302"/>
      <c r="B1600" s="303" t="s">
        <v>3998</v>
      </c>
      <c r="C1600" s="303"/>
      <c r="D1600" s="304"/>
      <c r="E1600" s="304"/>
      <c r="F1600" s="680"/>
      <c r="G1600" s="419"/>
    </row>
    <row r="1601" spans="1:7">
      <c r="A1601" s="302"/>
      <c r="B1601" s="303" t="s">
        <v>4593</v>
      </c>
      <c r="C1601" s="303"/>
      <c r="D1601" s="304"/>
      <c r="E1601" s="304"/>
      <c r="F1601" s="680"/>
      <c r="G1601" s="419"/>
    </row>
    <row r="1602" spans="1:7">
      <c r="A1602" s="302"/>
      <c r="B1602" s="307" t="s">
        <v>4002</v>
      </c>
      <c r="C1602" s="307"/>
      <c r="D1602" s="308" t="s">
        <v>302</v>
      </c>
      <c r="E1602" s="308">
        <v>10</v>
      </c>
      <c r="F1602" s="308"/>
      <c r="G1602" s="419">
        <f t="shared" ref="G1602:G1608" si="19">E1602*F1602</f>
        <v>0</v>
      </c>
    </row>
    <row r="1603" spans="1:7">
      <c r="A1603" s="302"/>
      <c r="B1603" s="307" t="s">
        <v>4016</v>
      </c>
      <c r="C1603" s="307"/>
      <c r="D1603" s="308" t="s">
        <v>302</v>
      </c>
      <c r="E1603" s="308">
        <v>3</v>
      </c>
      <c r="F1603" s="308"/>
      <c r="G1603" s="419">
        <f t="shared" si="19"/>
        <v>0</v>
      </c>
    </row>
    <row r="1604" spans="1:7">
      <c r="A1604" s="302"/>
      <c r="B1604" s="307" t="s">
        <v>4017</v>
      </c>
      <c r="C1604" s="307"/>
      <c r="D1604" s="308" t="s">
        <v>302</v>
      </c>
      <c r="E1604" s="308">
        <v>3</v>
      </c>
      <c r="F1604" s="308"/>
      <c r="G1604" s="419">
        <f t="shared" si="19"/>
        <v>0</v>
      </c>
    </row>
    <row r="1605" spans="1:7">
      <c r="A1605" s="302"/>
      <c r="B1605" s="307" t="s">
        <v>4024</v>
      </c>
      <c r="C1605" s="307"/>
      <c r="D1605" s="308" t="s">
        <v>302</v>
      </c>
      <c r="E1605" s="308">
        <v>3</v>
      </c>
      <c r="F1605" s="308"/>
      <c r="G1605" s="419">
        <f t="shared" si="19"/>
        <v>0</v>
      </c>
    </row>
    <row r="1606" spans="1:7">
      <c r="A1606" s="302"/>
      <c r="B1606" s="307" t="s">
        <v>2535</v>
      </c>
      <c r="C1606" s="307"/>
      <c r="D1606" s="308" t="s">
        <v>302</v>
      </c>
      <c r="E1606" s="308">
        <v>3</v>
      </c>
      <c r="F1606" s="308"/>
      <c r="G1606" s="419">
        <f t="shared" si="19"/>
        <v>0</v>
      </c>
    </row>
    <row r="1607" spans="1:7">
      <c r="A1607" s="302"/>
      <c r="B1607" s="307" t="s">
        <v>4025</v>
      </c>
      <c r="C1607" s="307"/>
      <c r="D1607" s="308" t="s">
        <v>302</v>
      </c>
      <c r="E1607" s="308">
        <v>3</v>
      </c>
      <c r="F1607" s="308"/>
      <c r="G1607" s="419">
        <f t="shared" si="19"/>
        <v>0</v>
      </c>
    </row>
    <row r="1608" spans="1:7">
      <c r="A1608" s="302"/>
      <c r="B1608" s="307" t="s">
        <v>4026</v>
      </c>
      <c r="C1608" s="307"/>
      <c r="D1608" s="308" t="s">
        <v>299</v>
      </c>
      <c r="E1608" s="308">
        <v>3.5</v>
      </c>
      <c r="F1608" s="308"/>
      <c r="G1608" s="419">
        <f t="shared" si="19"/>
        <v>0</v>
      </c>
    </row>
    <row r="1609" spans="1:7" ht="63.75">
      <c r="A1609" s="302"/>
      <c r="B1609" s="307" t="s">
        <v>4565</v>
      </c>
      <c r="C1609" s="307"/>
      <c r="D1609" s="308" t="s">
        <v>299</v>
      </c>
      <c r="E1609" s="308">
        <v>12</v>
      </c>
      <c r="F1609" s="308"/>
      <c r="G1609" s="419">
        <f>E1609*F1609</f>
        <v>0</v>
      </c>
    </row>
    <row r="1610" spans="1:7">
      <c r="A1610" s="302"/>
      <c r="B1610" s="303"/>
      <c r="C1610" s="303"/>
      <c r="D1610" s="304"/>
      <c r="E1610" s="304"/>
      <c r="F1610" s="680"/>
      <c r="G1610" s="419"/>
    </row>
    <row r="1611" spans="1:7">
      <c r="A1611" s="300" t="s">
        <v>424</v>
      </c>
      <c r="B1611" s="306" t="s">
        <v>4123</v>
      </c>
      <c r="C1611" s="306"/>
      <c r="D1611" s="304"/>
      <c r="E1611" s="304"/>
      <c r="F1611" s="680"/>
      <c r="G1611" s="419"/>
    </row>
    <row r="1612" spans="1:7">
      <c r="A1612" s="302"/>
      <c r="B1612" s="306" t="s">
        <v>4058</v>
      </c>
      <c r="C1612" s="306"/>
      <c r="D1612" s="304"/>
      <c r="E1612" s="304"/>
      <c r="F1612" s="680"/>
      <c r="G1612" s="419"/>
    </row>
    <row r="1613" spans="1:7" ht="38.25">
      <c r="A1613" s="302"/>
      <c r="B1613" s="303" t="s">
        <v>4105</v>
      </c>
      <c r="C1613" s="303"/>
      <c r="D1613" s="304"/>
      <c r="E1613" s="304"/>
      <c r="F1613" s="680"/>
      <c r="G1613" s="419"/>
    </row>
    <row r="1614" spans="1:7" ht="25.5">
      <c r="A1614" s="302"/>
      <c r="B1614" s="303" t="s">
        <v>3998</v>
      </c>
      <c r="C1614" s="303"/>
      <c r="D1614" s="304"/>
      <c r="E1614" s="304"/>
      <c r="F1614" s="680"/>
      <c r="G1614" s="419"/>
    </row>
    <row r="1615" spans="1:7">
      <c r="A1615" s="302"/>
      <c r="B1615" s="303" t="s">
        <v>4594</v>
      </c>
      <c r="C1615" s="303"/>
      <c r="D1615" s="304"/>
      <c r="E1615" s="304"/>
      <c r="F1615" s="680"/>
      <c r="G1615" s="419"/>
    </row>
    <row r="1616" spans="1:7">
      <c r="A1616" s="302"/>
      <c r="B1616" s="307" t="s">
        <v>4002</v>
      </c>
      <c r="C1616" s="307"/>
      <c r="D1616" s="308" t="s">
        <v>302</v>
      </c>
      <c r="E1616" s="308">
        <v>1</v>
      </c>
      <c r="F1616" s="308"/>
      <c r="G1616" s="419">
        <f>E1616*F1616</f>
        <v>0</v>
      </c>
    </row>
    <row r="1617" spans="1:7">
      <c r="A1617" s="302"/>
      <c r="B1617" s="307" t="s">
        <v>4016</v>
      </c>
      <c r="C1617" s="307"/>
      <c r="D1617" s="308" t="s">
        <v>302</v>
      </c>
      <c r="E1617" s="308">
        <v>8</v>
      </c>
      <c r="F1617" s="308"/>
      <c r="G1617" s="419">
        <f>E1617*F1617</f>
        <v>0</v>
      </c>
    </row>
    <row r="1618" spans="1:7">
      <c r="A1618" s="302"/>
      <c r="B1618" s="307" t="s">
        <v>4017</v>
      </c>
      <c r="C1618" s="307"/>
      <c r="D1618" s="308" t="s">
        <v>302</v>
      </c>
      <c r="E1618" s="308">
        <v>8</v>
      </c>
      <c r="F1618" s="308"/>
      <c r="G1618" s="419">
        <f>E1618*F1618</f>
        <v>0</v>
      </c>
    </row>
    <row r="1619" spans="1:7" ht="63.75">
      <c r="A1619" s="302"/>
      <c r="B1619" s="307" t="s">
        <v>4565</v>
      </c>
      <c r="C1619" s="307"/>
      <c r="D1619" s="308" t="s">
        <v>299</v>
      </c>
      <c r="E1619" s="308">
        <v>18.5</v>
      </c>
      <c r="F1619" s="308"/>
      <c r="G1619" s="419">
        <f>E1619*F1619</f>
        <v>0</v>
      </c>
    </row>
    <row r="1620" spans="1:7">
      <c r="A1620" s="302"/>
      <c r="B1620" s="303"/>
      <c r="C1620" s="303"/>
      <c r="D1620" s="304"/>
      <c r="E1620" s="304"/>
      <c r="F1620" s="680"/>
      <c r="G1620" s="419"/>
    </row>
    <row r="1621" spans="1:7">
      <c r="A1621" s="300" t="s">
        <v>1023</v>
      </c>
      <c r="B1621" s="306" t="s">
        <v>4124</v>
      </c>
      <c r="C1621" s="306"/>
      <c r="D1621" s="304"/>
      <c r="E1621" s="304"/>
      <c r="F1621" s="680"/>
      <c r="G1621" s="419"/>
    </row>
    <row r="1622" spans="1:7">
      <c r="A1622" s="302"/>
      <c r="B1622" s="306" t="s">
        <v>4125</v>
      </c>
      <c r="C1622" s="306"/>
      <c r="D1622" s="304"/>
      <c r="E1622" s="304"/>
      <c r="F1622" s="680"/>
      <c r="G1622" s="419"/>
    </row>
    <row r="1623" spans="1:7" ht="25.5">
      <c r="A1623" s="302"/>
      <c r="B1623" s="303" t="s">
        <v>4062</v>
      </c>
      <c r="C1623" s="303"/>
      <c r="D1623" s="304"/>
      <c r="E1623" s="304"/>
      <c r="F1623" s="680"/>
      <c r="G1623" s="419"/>
    </row>
    <row r="1624" spans="1:7" ht="25.5">
      <c r="A1624" s="302"/>
      <c r="B1624" s="303" t="s">
        <v>3998</v>
      </c>
      <c r="C1624" s="303"/>
      <c r="D1624" s="304"/>
      <c r="E1624" s="304"/>
      <c r="F1624" s="680"/>
      <c r="G1624" s="419"/>
    </row>
    <row r="1625" spans="1:7">
      <c r="A1625" s="302"/>
      <c r="B1625" s="303" t="s">
        <v>4595</v>
      </c>
      <c r="C1625" s="303"/>
      <c r="D1625" s="304"/>
      <c r="E1625" s="304"/>
      <c r="F1625" s="680"/>
      <c r="G1625" s="419"/>
    </row>
    <row r="1626" spans="1:7">
      <c r="A1626" s="302"/>
      <c r="B1626" s="307" t="s">
        <v>4002</v>
      </c>
      <c r="C1626" s="307"/>
      <c r="D1626" s="308" t="s">
        <v>302</v>
      </c>
      <c r="E1626" s="308">
        <v>1</v>
      </c>
      <c r="F1626" s="308"/>
      <c r="G1626" s="419">
        <f>E1626*F1626</f>
        <v>0</v>
      </c>
    </row>
    <row r="1627" spans="1:7">
      <c r="A1627" s="302"/>
      <c r="B1627" s="307"/>
      <c r="C1627" s="307"/>
      <c r="D1627" s="308"/>
      <c r="E1627" s="308"/>
      <c r="F1627" s="308"/>
      <c r="G1627" s="419"/>
    </row>
    <row r="1628" spans="1:7">
      <c r="A1628" s="300" t="s">
        <v>1024</v>
      </c>
      <c r="B1628" s="306" t="s">
        <v>4596</v>
      </c>
      <c r="C1628" s="306"/>
      <c r="D1628" s="304"/>
      <c r="E1628" s="304"/>
      <c r="F1628" s="680"/>
      <c r="G1628" s="419"/>
    </row>
    <row r="1629" spans="1:7">
      <c r="A1629" s="302"/>
      <c r="B1629" s="306" t="s">
        <v>4125</v>
      </c>
      <c r="C1629" s="306"/>
      <c r="D1629" s="304"/>
      <c r="E1629" s="304"/>
      <c r="F1629" s="680"/>
      <c r="G1629" s="419"/>
    </row>
    <row r="1630" spans="1:7" ht="25.5">
      <c r="A1630" s="302"/>
      <c r="B1630" s="303" t="s">
        <v>4126</v>
      </c>
      <c r="C1630" s="303"/>
      <c r="D1630" s="304"/>
      <c r="E1630" s="304"/>
      <c r="F1630" s="680"/>
      <c r="G1630" s="419"/>
    </row>
    <row r="1631" spans="1:7" ht="25.5">
      <c r="A1631" s="302"/>
      <c r="B1631" s="303" t="s">
        <v>3998</v>
      </c>
      <c r="C1631" s="303"/>
      <c r="D1631" s="304"/>
      <c r="E1631" s="304"/>
      <c r="F1631" s="680"/>
      <c r="G1631" s="419"/>
    </row>
    <row r="1632" spans="1:7">
      <c r="A1632" s="302"/>
      <c r="B1632" s="303" t="s">
        <v>4597</v>
      </c>
      <c r="C1632" s="303"/>
      <c r="D1632" s="304"/>
      <c r="E1632" s="304"/>
      <c r="F1632" s="680"/>
      <c r="G1632" s="419"/>
    </row>
    <row r="1633" spans="1:7" ht="102">
      <c r="A1633" s="302"/>
      <c r="B1633" s="307" t="s">
        <v>4562</v>
      </c>
      <c r="C1633" s="307"/>
      <c r="D1633" s="308" t="s">
        <v>302</v>
      </c>
      <c r="E1633" s="308">
        <v>2</v>
      </c>
      <c r="F1633" s="308"/>
      <c r="G1633" s="419">
        <f>E1633*F1633</f>
        <v>0</v>
      </c>
    </row>
    <row r="1634" spans="1:7">
      <c r="A1634" s="302"/>
      <c r="B1634" s="307"/>
      <c r="C1634" s="307"/>
      <c r="D1634" s="308"/>
      <c r="E1634" s="308"/>
      <c r="F1634" s="308"/>
      <c r="G1634" s="419"/>
    </row>
    <row r="1635" spans="1:7">
      <c r="A1635" s="300" t="s">
        <v>1025</v>
      </c>
      <c r="B1635" s="306" t="s">
        <v>4599</v>
      </c>
      <c r="C1635" s="306"/>
      <c r="D1635" s="304"/>
      <c r="E1635" s="304"/>
      <c r="F1635" s="680"/>
      <c r="G1635" s="419"/>
    </row>
    <row r="1636" spans="1:7">
      <c r="A1636" s="302"/>
      <c r="B1636" s="306" t="s">
        <v>4096</v>
      </c>
      <c r="C1636" s="306"/>
      <c r="D1636" s="304"/>
      <c r="E1636" s="304"/>
      <c r="F1636" s="680"/>
      <c r="G1636" s="419"/>
    </row>
    <row r="1637" spans="1:7" ht="38.25">
      <c r="A1637" s="302"/>
      <c r="B1637" s="303" t="s">
        <v>4598</v>
      </c>
      <c r="C1637" s="303"/>
      <c r="D1637" s="304"/>
      <c r="E1637" s="304"/>
      <c r="F1637" s="680"/>
      <c r="G1637" s="419"/>
    </row>
    <row r="1638" spans="1:7" ht="25.5">
      <c r="A1638" s="302"/>
      <c r="B1638" s="303" t="s">
        <v>4113</v>
      </c>
      <c r="C1638" s="303"/>
      <c r="D1638" s="304"/>
      <c r="E1638" s="304"/>
      <c r="F1638" s="680"/>
      <c r="G1638" s="419"/>
    </row>
    <row r="1639" spans="1:7">
      <c r="A1639" s="302"/>
      <c r="B1639" s="303" t="s">
        <v>4600</v>
      </c>
      <c r="C1639" s="303"/>
      <c r="D1639" s="304"/>
      <c r="E1639" s="304"/>
      <c r="F1639" s="680"/>
      <c r="G1639" s="419"/>
    </row>
    <row r="1640" spans="1:7" ht="25.5">
      <c r="A1640" s="302"/>
      <c r="B1640" s="303" t="s">
        <v>4573</v>
      </c>
      <c r="C1640" s="303"/>
      <c r="D1640" s="304" t="s">
        <v>302</v>
      </c>
      <c r="E1640" s="304">
        <v>1</v>
      </c>
      <c r="F1640" s="681"/>
      <c r="G1640" s="419">
        <f>E1640*F1640</f>
        <v>0</v>
      </c>
    </row>
    <row r="1641" spans="1:7">
      <c r="A1641" s="302"/>
      <c r="B1641" s="307"/>
      <c r="C1641" s="307"/>
      <c r="D1641" s="308"/>
      <c r="E1641" s="308"/>
      <c r="F1641" s="308"/>
      <c r="G1641" s="419"/>
    </row>
    <row r="1642" spans="1:7">
      <c r="A1642" s="300" t="s">
        <v>114</v>
      </c>
      <c r="B1642" s="306" t="s">
        <v>4127</v>
      </c>
      <c r="C1642" s="306"/>
      <c r="D1642" s="304"/>
      <c r="E1642" s="304"/>
      <c r="F1642" s="680"/>
      <c r="G1642" s="419"/>
    </row>
    <row r="1643" spans="1:7">
      <c r="A1643" s="302"/>
      <c r="B1643" s="306" t="s">
        <v>4096</v>
      </c>
      <c r="C1643" s="306"/>
      <c r="D1643" s="304"/>
      <c r="E1643" s="304"/>
      <c r="F1643" s="680"/>
      <c r="G1643" s="419"/>
    </row>
    <row r="1644" spans="1:7" ht="38.25">
      <c r="A1644" s="302"/>
      <c r="B1644" s="303" t="s">
        <v>4598</v>
      </c>
      <c r="C1644" s="303"/>
      <c r="D1644" s="304"/>
      <c r="E1644" s="304"/>
      <c r="F1644" s="680"/>
      <c r="G1644" s="419"/>
    </row>
    <row r="1645" spans="1:7" ht="25.5">
      <c r="A1645" s="302"/>
      <c r="B1645" s="303" t="s">
        <v>4113</v>
      </c>
      <c r="C1645" s="303"/>
      <c r="D1645" s="304"/>
      <c r="E1645" s="304"/>
      <c r="F1645" s="680"/>
      <c r="G1645" s="419"/>
    </row>
    <row r="1646" spans="1:7">
      <c r="A1646" s="302"/>
      <c r="B1646" s="303" t="s">
        <v>4601</v>
      </c>
      <c r="C1646" s="303"/>
      <c r="D1646" s="304"/>
      <c r="E1646" s="304"/>
      <c r="F1646" s="680"/>
      <c r="G1646" s="419"/>
    </row>
    <row r="1647" spans="1:7">
      <c r="A1647" s="302"/>
      <c r="B1647" s="307" t="s">
        <v>4024</v>
      </c>
      <c r="C1647" s="307"/>
      <c r="D1647" s="308" t="s">
        <v>302</v>
      </c>
      <c r="E1647" s="308">
        <v>1</v>
      </c>
      <c r="F1647" s="308"/>
      <c r="G1647" s="419">
        <f>E1647*F1647</f>
        <v>0</v>
      </c>
    </row>
    <row r="1648" spans="1:7">
      <c r="A1648" s="302"/>
      <c r="B1648" s="307" t="s">
        <v>2535</v>
      </c>
      <c r="C1648" s="307"/>
      <c r="D1648" s="308" t="s">
        <v>302</v>
      </c>
      <c r="E1648" s="308">
        <v>1</v>
      </c>
      <c r="F1648" s="308"/>
      <c r="G1648" s="419">
        <f>E1648*F1648</f>
        <v>0</v>
      </c>
    </row>
    <row r="1649" spans="1:7">
      <c r="A1649" s="302"/>
      <c r="B1649" s="307" t="s">
        <v>4025</v>
      </c>
      <c r="C1649" s="307"/>
      <c r="D1649" s="308" t="s">
        <v>302</v>
      </c>
      <c r="E1649" s="308">
        <v>1</v>
      </c>
      <c r="F1649" s="308"/>
      <c r="G1649" s="419">
        <f>E1649*F1649</f>
        <v>0</v>
      </c>
    </row>
    <row r="1650" spans="1:7">
      <c r="A1650" s="302"/>
      <c r="B1650" s="307" t="s">
        <v>4026</v>
      </c>
      <c r="C1650" s="307"/>
      <c r="D1650" s="308" t="s">
        <v>299</v>
      </c>
      <c r="E1650" s="308">
        <v>1</v>
      </c>
      <c r="F1650" s="308"/>
      <c r="G1650" s="419">
        <f>E1650*F1650</f>
        <v>0</v>
      </c>
    </row>
    <row r="1651" spans="1:7">
      <c r="A1651" s="302"/>
      <c r="B1651" s="307" t="s">
        <v>4602</v>
      </c>
      <c r="C1651" s="307"/>
      <c r="D1651" s="308" t="s">
        <v>302</v>
      </c>
      <c r="E1651" s="308">
        <v>1</v>
      </c>
      <c r="F1651" s="308"/>
      <c r="G1651" s="419">
        <f>E1651*F1651</f>
        <v>0</v>
      </c>
    </row>
    <row r="1652" spans="1:7">
      <c r="A1652" s="302"/>
      <c r="B1652" s="303"/>
      <c r="C1652" s="303"/>
      <c r="D1652" s="304"/>
      <c r="E1652" s="304"/>
      <c r="F1652" s="680"/>
      <c r="G1652" s="419"/>
    </row>
    <row r="1653" spans="1:7">
      <c r="A1653" s="300" t="s">
        <v>115</v>
      </c>
      <c r="B1653" s="306" t="s">
        <v>4131</v>
      </c>
      <c r="C1653" s="306"/>
      <c r="D1653" s="304"/>
      <c r="E1653" s="304"/>
      <c r="F1653" s="680"/>
      <c r="G1653" s="419"/>
    </row>
    <row r="1654" spans="1:7">
      <c r="A1654" s="302"/>
      <c r="B1654" s="306" t="s">
        <v>4132</v>
      </c>
      <c r="C1654" s="306"/>
      <c r="D1654" s="304"/>
      <c r="E1654" s="304"/>
      <c r="F1654" s="680"/>
      <c r="G1654" s="419"/>
    </row>
    <row r="1655" spans="1:7" ht="38.25">
      <c r="A1655" s="302"/>
      <c r="B1655" s="303" t="s">
        <v>4107</v>
      </c>
      <c r="C1655" s="303"/>
      <c r="D1655" s="304"/>
      <c r="E1655" s="304"/>
      <c r="F1655" s="680"/>
      <c r="G1655" s="419"/>
    </row>
    <row r="1656" spans="1:7" ht="25.5">
      <c r="A1656" s="302"/>
      <c r="B1656" s="303" t="s">
        <v>4021</v>
      </c>
      <c r="C1656" s="303"/>
      <c r="D1656" s="304"/>
      <c r="E1656" s="304"/>
      <c r="F1656" s="680"/>
      <c r="G1656" s="419"/>
    </row>
    <row r="1657" spans="1:7">
      <c r="A1657" s="302"/>
      <c r="B1657" s="303" t="s">
        <v>4697</v>
      </c>
      <c r="C1657" s="303"/>
      <c r="D1657" s="304"/>
      <c r="E1657" s="304"/>
      <c r="F1657" s="680"/>
      <c r="G1657" s="419"/>
    </row>
    <row r="1658" spans="1:7">
      <c r="A1658" s="302"/>
      <c r="B1658" s="307" t="s">
        <v>4002</v>
      </c>
      <c r="C1658" s="307"/>
      <c r="D1658" s="308" t="s">
        <v>302</v>
      </c>
      <c r="E1658" s="308">
        <v>3</v>
      </c>
      <c r="F1658" s="308"/>
      <c r="G1658" s="419">
        <f>E1658*F1658</f>
        <v>0</v>
      </c>
    </row>
    <row r="1659" spans="1:7">
      <c r="A1659" s="302"/>
      <c r="B1659" s="303"/>
      <c r="C1659" s="303"/>
      <c r="D1659" s="304"/>
      <c r="E1659" s="304"/>
      <c r="F1659" s="680"/>
      <c r="G1659" s="419"/>
    </row>
    <row r="1660" spans="1:7">
      <c r="A1660" s="300" t="s">
        <v>371</v>
      </c>
      <c r="B1660" s="316" t="s">
        <v>4137</v>
      </c>
      <c r="C1660" s="316"/>
      <c r="D1660" s="304"/>
      <c r="E1660" s="304"/>
      <c r="F1660" s="680"/>
      <c r="G1660" s="419"/>
    </row>
    <row r="1661" spans="1:7">
      <c r="A1661" s="302"/>
      <c r="B1661" s="307" t="s">
        <v>4138</v>
      </c>
      <c r="C1661" s="307"/>
      <c r="D1661" s="304"/>
      <c r="E1661" s="304"/>
      <c r="F1661" s="680"/>
      <c r="G1661" s="419"/>
    </row>
    <row r="1662" spans="1:7">
      <c r="A1662" s="302"/>
      <c r="B1662" s="307" t="s">
        <v>4139</v>
      </c>
      <c r="C1662" s="307"/>
      <c r="D1662" s="304"/>
      <c r="E1662" s="304"/>
      <c r="F1662" s="680"/>
      <c r="G1662" s="419"/>
    </row>
    <row r="1663" spans="1:7" ht="25.5">
      <c r="A1663" s="302"/>
      <c r="B1663" s="307" t="s">
        <v>3998</v>
      </c>
      <c r="C1663" s="307"/>
      <c r="D1663" s="304"/>
      <c r="E1663" s="304"/>
      <c r="F1663" s="680"/>
      <c r="G1663" s="419"/>
    </row>
    <row r="1664" spans="1:7" ht="25.5">
      <c r="A1664" s="302"/>
      <c r="B1664" s="307" t="s">
        <v>4021</v>
      </c>
      <c r="C1664" s="307"/>
      <c r="D1664" s="304"/>
      <c r="E1664" s="304"/>
      <c r="F1664" s="680"/>
      <c r="G1664" s="419"/>
    </row>
    <row r="1665" spans="1:7">
      <c r="A1665" s="302"/>
      <c r="B1665" s="307" t="s">
        <v>4002</v>
      </c>
      <c r="C1665" s="307"/>
      <c r="D1665" s="304" t="s">
        <v>302</v>
      </c>
      <c r="E1665" s="304">
        <v>30</v>
      </c>
      <c r="F1665" s="681"/>
      <c r="G1665" s="419">
        <f>E1665*F1665</f>
        <v>0</v>
      </c>
    </row>
    <row r="1666" spans="1:7">
      <c r="A1666" s="302"/>
      <c r="B1666" s="317"/>
      <c r="C1666" s="317"/>
      <c r="D1666" s="308"/>
      <c r="E1666" s="308"/>
      <c r="F1666" s="681"/>
      <c r="G1666" s="419"/>
    </row>
    <row r="1667" spans="1:7">
      <c r="A1667" s="302"/>
      <c r="B1667" s="306" t="s">
        <v>4792</v>
      </c>
      <c r="C1667" s="306"/>
      <c r="D1667" s="308"/>
      <c r="E1667" s="308"/>
      <c r="F1667" s="681"/>
      <c r="G1667" s="682"/>
    </row>
    <row r="1668" spans="1:7">
      <c r="A1668" s="302"/>
      <c r="B1668" s="306"/>
      <c r="C1668" s="306"/>
      <c r="D1668" s="308"/>
      <c r="E1668" s="308"/>
      <c r="F1668" s="681"/>
      <c r="G1668" s="682"/>
    </row>
    <row r="1669" spans="1:7">
      <c r="A1669" s="300" t="s">
        <v>287</v>
      </c>
      <c r="B1669" s="306" t="s">
        <v>4117</v>
      </c>
      <c r="C1669" s="306"/>
      <c r="D1669" s="304"/>
      <c r="E1669" s="304"/>
      <c r="F1669" s="681"/>
      <c r="G1669" s="419"/>
    </row>
    <row r="1670" spans="1:7">
      <c r="A1670" s="302"/>
      <c r="B1670" s="306" t="s">
        <v>4031</v>
      </c>
      <c r="C1670" s="306"/>
      <c r="D1670" s="304"/>
      <c r="E1670" s="304"/>
      <c r="F1670" s="681"/>
      <c r="G1670" s="419"/>
    </row>
    <row r="1671" spans="1:7" ht="25.5">
      <c r="A1671" s="302"/>
      <c r="B1671" s="303" t="s">
        <v>4609</v>
      </c>
      <c r="C1671" s="303"/>
      <c r="D1671" s="304"/>
      <c r="E1671" s="304"/>
      <c r="F1671" s="681"/>
      <c r="G1671" s="419"/>
    </row>
    <row r="1672" spans="1:7" ht="25.5">
      <c r="A1672" s="302"/>
      <c r="B1672" s="303" t="s">
        <v>4113</v>
      </c>
      <c r="C1672" s="303"/>
      <c r="D1672" s="304"/>
      <c r="E1672" s="304"/>
      <c r="F1672" s="681"/>
      <c r="G1672" s="419"/>
    </row>
    <row r="1673" spans="1:7" ht="25.5">
      <c r="A1673" s="302"/>
      <c r="B1673" s="303" t="s">
        <v>4608</v>
      </c>
      <c r="C1673" s="303"/>
      <c r="D1673" s="304"/>
      <c r="E1673" s="304"/>
      <c r="F1673" s="680"/>
      <c r="G1673" s="419"/>
    </row>
    <row r="1674" spans="1:7" ht="25.5">
      <c r="A1674" s="302"/>
      <c r="B1674" s="303" t="s">
        <v>4687</v>
      </c>
      <c r="C1674" s="303"/>
      <c r="D1674" s="304"/>
      <c r="E1674" s="304"/>
      <c r="F1674" s="680"/>
      <c r="G1674" s="419"/>
    </row>
    <row r="1675" spans="1:7">
      <c r="A1675" s="302"/>
      <c r="B1675" s="303" t="s">
        <v>4118</v>
      </c>
      <c r="C1675" s="303"/>
      <c r="D1675" s="304" t="s">
        <v>302</v>
      </c>
      <c r="E1675" s="304">
        <v>2</v>
      </c>
      <c r="F1675" s="681"/>
      <c r="G1675" s="419">
        <f>E1675*F1675</f>
        <v>0</v>
      </c>
    </row>
    <row r="1676" spans="1:7">
      <c r="A1676" s="302"/>
      <c r="B1676" s="306"/>
      <c r="C1676" s="306"/>
      <c r="D1676" s="308"/>
      <c r="E1676" s="308"/>
      <c r="F1676" s="681"/>
      <c r="G1676" s="682"/>
    </row>
    <row r="1677" spans="1:7">
      <c r="A1677" s="300" t="s">
        <v>290</v>
      </c>
      <c r="B1677" s="306" t="s">
        <v>4119</v>
      </c>
      <c r="C1677" s="306"/>
      <c r="D1677" s="304"/>
      <c r="E1677" s="304"/>
      <c r="F1677" s="681"/>
      <c r="G1677" s="419"/>
    </row>
    <row r="1678" spans="1:7">
      <c r="A1678" s="302"/>
      <c r="B1678" s="306" t="s">
        <v>4067</v>
      </c>
      <c r="C1678" s="306"/>
      <c r="D1678" s="304"/>
      <c r="E1678" s="304"/>
      <c r="F1678" s="681"/>
      <c r="G1678" s="419"/>
    </row>
    <row r="1679" spans="1:7" ht="25.5">
      <c r="A1679" s="302"/>
      <c r="B1679" s="303" t="s">
        <v>4609</v>
      </c>
      <c r="C1679" s="303"/>
      <c r="D1679" s="304"/>
      <c r="E1679" s="304"/>
      <c r="F1679" s="681"/>
      <c r="G1679" s="419"/>
    </row>
    <row r="1680" spans="1:7" ht="25.5">
      <c r="A1680" s="302"/>
      <c r="B1680" s="303" t="s">
        <v>4120</v>
      </c>
      <c r="C1680" s="303"/>
      <c r="D1680" s="304"/>
      <c r="E1680" s="304"/>
      <c r="F1680" s="681"/>
      <c r="G1680" s="419"/>
    </row>
    <row r="1681" spans="1:7" ht="25.5">
      <c r="A1681" s="302"/>
      <c r="B1681" s="303" t="s">
        <v>4608</v>
      </c>
      <c r="C1681" s="303"/>
      <c r="D1681" s="304"/>
      <c r="E1681" s="304"/>
      <c r="F1681" s="680"/>
      <c r="G1681" s="419"/>
    </row>
    <row r="1682" spans="1:7">
      <c r="A1682" s="302"/>
      <c r="B1682" s="303" t="s">
        <v>4730</v>
      </c>
      <c r="C1682" s="303"/>
      <c r="D1682" s="304"/>
      <c r="E1682" s="304"/>
      <c r="F1682" s="680"/>
      <c r="G1682" s="419"/>
    </row>
    <row r="1683" spans="1:7">
      <c r="A1683" s="302"/>
      <c r="B1683" s="303" t="s">
        <v>4605</v>
      </c>
      <c r="C1683" s="303"/>
      <c r="D1683" s="304" t="s">
        <v>302</v>
      </c>
      <c r="E1683" s="304">
        <v>1</v>
      </c>
      <c r="F1683" s="681"/>
      <c r="G1683" s="419">
        <f>E1683*F1683</f>
        <v>0</v>
      </c>
    </row>
    <row r="1684" spans="1:7">
      <c r="A1684" s="302"/>
      <c r="B1684" s="306"/>
      <c r="C1684" s="306"/>
      <c r="D1684" s="308"/>
      <c r="E1684" s="308"/>
      <c r="F1684" s="680"/>
      <c r="G1684" s="682"/>
    </row>
    <row r="1685" spans="1:7">
      <c r="A1685" s="300" t="s">
        <v>300</v>
      </c>
      <c r="B1685" s="306" t="s">
        <v>4603</v>
      </c>
      <c r="C1685" s="306"/>
      <c r="D1685" s="308"/>
      <c r="E1685" s="308"/>
      <c r="F1685" s="680"/>
      <c r="G1685" s="682"/>
    </row>
    <row r="1686" spans="1:7">
      <c r="A1686" s="302"/>
      <c r="B1686" s="306" t="s">
        <v>4604</v>
      </c>
      <c r="C1686" s="306"/>
      <c r="D1686" s="308"/>
      <c r="E1686" s="308"/>
      <c r="F1686" s="680"/>
      <c r="G1686" s="682"/>
    </row>
    <row r="1687" spans="1:7" ht="38.25">
      <c r="A1687" s="302"/>
      <c r="B1687" s="303" t="s">
        <v>4610</v>
      </c>
      <c r="C1687" s="303"/>
      <c r="D1687" s="308"/>
      <c r="E1687" s="308"/>
      <c r="F1687" s="680"/>
      <c r="G1687" s="682"/>
    </row>
    <row r="1688" spans="1:7" ht="25.5">
      <c r="A1688" s="302"/>
      <c r="B1688" s="303" t="s">
        <v>4608</v>
      </c>
      <c r="C1688" s="303"/>
      <c r="D1688" s="304"/>
      <c r="E1688" s="304"/>
      <c r="F1688" s="680"/>
      <c r="G1688" s="419"/>
    </row>
    <row r="1689" spans="1:7">
      <c r="A1689" s="302"/>
      <c r="B1689" s="303" t="s">
        <v>4606</v>
      </c>
      <c r="C1689" s="303"/>
      <c r="D1689" s="304" t="s">
        <v>302</v>
      </c>
      <c r="E1689" s="304">
        <v>1</v>
      </c>
      <c r="F1689" s="681"/>
      <c r="G1689" s="419">
        <f>E1689*F1689</f>
        <v>0</v>
      </c>
    </row>
    <row r="1690" spans="1:7">
      <c r="A1690" s="302"/>
      <c r="B1690" s="303"/>
      <c r="C1690" s="303"/>
      <c r="D1690" s="304"/>
      <c r="E1690" s="304"/>
      <c r="F1690" s="681"/>
      <c r="G1690" s="419"/>
    </row>
    <row r="1691" spans="1:7">
      <c r="A1691" s="300" t="s">
        <v>301</v>
      </c>
      <c r="B1691" s="306" t="s">
        <v>4128</v>
      </c>
      <c r="C1691" s="306"/>
      <c r="D1691" s="304"/>
      <c r="E1691" s="304"/>
      <c r="F1691" s="680"/>
      <c r="G1691" s="419"/>
    </row>
    <row r="1692" spans="1:7">
      <c r="A1692" s="302"/>
      <c r="B1692" s="306" t="s">
        <v>4058</v>
      </c>
      <c r="C1692" s="306"/>
      <c r="D1692" s="304"/>
      <c r="E1692" s="304"/>
      <c r="F1692" s="680"/>
      <c r="G1692" s="419"/>
    </row>
    <row r="1693" spans="1:7" ht="38.25">
      <c r="A1693" s="302"/>
      <c r="B1693" s="303" t="s">
        <v>4105</v>
      </c>
      <c r="C1693" s="303"/>
      <c r="D1693" s="304"/>
      <c r="E1693" s="304"/>
      <c r="F1693" s="680"/>
      <c r="G1693" s="419"/>
    </row>
    <row r="1694" spans="1:7" ht="25.5">
      <c r="A1694" s="302"/>
      <c r="B1694" s="303" t="s">
        <v>4608</v>
      </c>
      <c r="C1694" s="303"/>
      <c r="D1694" s="304"/>
      <c r="E1694" s="304"/>
      <c r="F1694" s="680"/>
      <c r="G1694" s="419"/>
    </row>
    <row r="1695" spans="1:7" ht="76.5">
      <c r="A1695" s="302"/>
      <c r="B1695" s="303" t="s">
        <v>4644</v>
      </c>
      <c r="C1695" s="303"/>
      <c r="D1695" s="304"/>
      <c r="E1695" s="304"/>
      <c r="F1695" s="680"/>
      <c r="G1695" s="419"/>
    </row>
    <row r="1696" spans="1:7">
      <c r="A1696" s="302"/>
      <c r="B1696" s="303" t="s">
        <v>4607</v>
      </c>
      <c r="C1696" s="303"/>
      <c r="D1696" s="304" t="s">
        <v>302</v>
      </c>
      <c r="E1696" s="304">
        <v>1</v>
      </c>
      <c r="F1696" s="681"/>
      <c r="G1696" s="419">
        <f>E1696*F1696</f>
        <v>0</v>
      </c>
    </row>
    <row r="1697" spans="1:7">
      <c r="A1697" s="302"/>
      <c r="B1697" s="303"/>
      <c r="C1697" s="303"/>
      <c r="D1697" s="304"/>
      <c r="E1697" s="304"/>
      <c r="F1697" s="680"/>
      <c r="G1697" s="419"/>
    </row>
    <row r="1698" spans="1:7">
      <c r="A1698" s="300" t="s">
        <v>305</v>
      </c>
      <c r="B1698" s="306" t="s">
        <v>4645</v>
      </c>
      <c r="C1698" s="306"/>
      <c r="D1698" s="304"/>
      <c r="E1698" s="304"/>
      <c r="F1698" s="680"/>
      <c r="G1698" s="419"/>
    </row>
    <row r="1699" spans="1:7">
      <c r="A1699" s="302"/>
      <c r="B1699" s="306" t="s">
        <v>4058</v>
      </c>
      <c r="C1699" s="306"/>
      <c r="D1699" s="304"/>
      <c r="E1699" s="304"/>
      <c r="F1699" s="680"/>
      <c r="G1699" s="419"/>
    </row>
    <row r="1700" spans="1:7" ht="38.25">
      <c r="A1700" s="302"/>
      <c r="B1700" s="303" t="s">
        <v>4105</v>
      </c>
      <c r="C1700" s="303"/>
      <c r="D1700" s="304"/>
      <c r="E1700" s="304"/>
      <c r="F1700" s="680"/>
      <c r="G1700" s="419"/>
    </row>
    <row r="1701" spans="1:7" ht="25.5">
      <c r="A1701" s="302"/>
      <c r="B1701" s="303" t="s">
        <v>4608</v>
      </c>
      <c r="C1701" s="303"/>
      <c r="D1701" s="304"/>
      <c r="E1701" s="304"/>
      <c r="F1701" s="680"/>
      <c r="G1701" s="419"/>
    </row>
    <row r="1702" spans="1:7" ht="76.5">
      <c r="A1702" s="302"/>
      <c r="B1702" s="303" t="s">
        <v>4644</v>
      </c>
      <c r="C1702" s="303"/>
      <c r="D1702" s="304"/>
      <c r="E1702" s="304"/>
      <c r="F1702" s="680"/>
      <c r="G1702" s="419"/>
    </row>
    <row r="1703" spans="1:7">
      <c r="A1703" s="302"/>
      <c r="B1703" s="303" t="s">
        <v>4607</v>
      </c>
      <c r="C1703" s="303"/>
      <c r="D1703" s="304" t="s">
        <v>302</v>
      </c>
      <c r="E1703" s="304">
        <v>1</v>
      </c>
      <c r="F1703" s="681"/>
      <c r="G1703" s="419">
        <f>E1703*F1703</f>
        <v>0</v>
      </c>
    </row>
    <row r="1704" spans="1:7">
      <c r="A1704" s="302"/>
      <c r="B1704" s="303"/>
      <c r="C1704" s="303"/>
      <c r="D1704" s="304"/>
      <c r="E1704" s="304"/>
      <c r="F1704" s="681"/>
      <c r="G1704" s="419"/>
    </row>
    <row r="1705" spans="1:7">
      <c r="A1705" s="300" t="s">
        <v>1501</v>
      </c>
      <c r="B1705" s="306" t="s">
        <v>4129</v>
      </c>
      <c r="C1705" s="306"/>
      <c r="D1705" s="304"/>
      <c r="E1705" s="304"/>
      <c r="F1705" s="680"/>
      <c r="G1705" s="419"/>
    </row>
    <row r="1706" spans="1:7">
      <c r="A1706" s="302"/>
      <c r="B1706" s="306" t="s">
        <v>4058</v>
      </c>
      <c r="C1706" s="306"/>
      <c r="D1706" s="304"/>
      <c r="E1706" s="304"/>
      <c r="F1706" s="680"/>
      <c r="G1706" s="419"/>
    </row>
    <row r="1707" spans="1:7" ht="38.25">
      <c r="A1707" s="302"/>
      <c r="B1707" s="303" t="s">
        <v>4105</v>
      </c>
      <c r="C1707" s="303"/>
      <c r="D1707" s="304"/>
      <c r="E1707" s="304"/>
      <c r="F1707" s="680"/>
      <c r="G1707" s="419"/>
    </row>
    <row r="1708" spans="1:7" ht="25.5">
      <c r="A1708" s="302"/>
      <c r="B1708" s="303" t="s">
        <v>4608</v>
      </c>
      <c r="C1708" s="303"/>
      <c r="D1708" s="304"/>
      <c r="E1708" s="304"/>
      <c r="F1708" s="680"/>
      <c r="G1708" s="419"/>
    </row>
    <row r="1709" spans="1:7" ht="76.5">
      <c r="A1709" s="302"/>
      <c r="B1709" s="303" t="s">
        <v>4647</v>
      </c>
      <c r="C1709" s="303"/>
      <c r="D1709" s="304"/>
      <c r="E1709" s="304"/>
      <c r="F1709" s="680"/>
      <c r="G1709" s="419"/>
    </row>
    <row r="1710" spans="1:7" ht="76.5">
      <c r="A1710" s="302"/>
      <c r="B1710" s="303" t="s">
        <v>4644</v>
      </c>
      <c r="C1710" s="303"/>
      <c r="D1710" s="304"/>
      <c r="E1710" s="304"/>
      <c r="F1710" s="680"/>
      <c r="G1710" s="419"/>
    </row>
    <row r="1711" spans="1:7">
      <c r="A1711" s="302"/>
      <c r="B1711" s="303" t="s">
        <v>4646</v>
      </c>
      <c r="C1711" s="303"/>
      <c r="D1711" s="304" t="s">
        <v>302</v>
      </c>
      <c r="E1711" s="304">
        <v>1</v>
      </c>
      <c r="F1711" s="681"/>
      <c r="G1711" s="419">
        <f>E1711*F1711</f>
        <v>0</v>
      </c>
    </row>
    <row r="1712" spans="1:7">
      <c r="A1712" s="302"/>
      <c r="B1712" s="307"/>
      <c r="C1712" s="307"/>
      <c r="D1712" s="304"/>
      <c r="E1712" s="304"/>
      <c r="F1712" s="681"/>
      <c r="G1712" s="419"/>
    </row>
    <row r="1713" spans="1:7">
      <c r="A1713" s="300" t="s">
        <v>1502</v>
      </c>
      <c r="B1713" s="306" t="s">
        <v>4648</v>
      </c>
      <c r="C1713" s="306"/>
      <c r="D1713" s="304"/>
      <c r="E1713" s="304"/>
      <c r="F1713" s="680"/>
      <c r="G1713" s="419"/>
    </row>
    <row r="1714" spans="1:7">
      <c r="A1714" s="302"/>
      <c r="B1714" s="306" t="s">
        <v>4058</v>
      </c>
      <c r="C1714" s="306"/>
      <c r="D1714" s="304"/>
      <c r="E1714" s="304"/>
      <c r="F1714" s="680"/>
      <c r="G1714" s="419"/>
    </row>
    <row r="1715" spans="1:7" ht="38.25">
      <c r="A1715" s="302"/>
      <c r="B1715" s="303" t="s">
        <v>4105</v>
      </c>
      <c r="C1715" s="303"/>
      <c r="D1715" s="304"/>
      <c r="E1715" s="304"/>
      <c r="F1715" s="680"/>
      <c r="G1715" s="419"/>
    </row>
    <row r="1716" spans="1:7" ht="25.5">
      <c r="A1716" s="302"/>
      <c r="B1716" s="303" t="s">
        <v>4608</v>
      </c>
      <c r="C1716" s="303"/>
      <c r="D1716" s="304"/>
      <c r="E1716" s="304"/>
      <c r="F1716" s="680"/>
      <c r="G1716" s="419"/>
    </row>
    <row r="1717" spans="1:7" ht="76.5">
      <c r="A1717" s="302"/>
      <c r="B1717" s="303" t="s">
        <v>4647</v>
      </c>
      <c r="C1717" s="303"/>
      <c r="D1717" s="304"/>
      <c r="E1717" s="304"/>
      <c r="F1717" s="680"/>
      <c r="G1717" s="419"/>
    </row>
    <row r="1718" spans="1:7" ht="76.5">
      <c r="A1718" s="302"/>
      <c r="B1718" s="303" t="s">
        <v>4644</v>
      </c>
      <c r="C1718" s="303"/>
      <c r="D1718" s="304"/>
      <c r="E1718" s="304"/>
      <c r="F1718" s="680"/>
      <c r="G1718" s="419"/>
    </row>
    <row r="1719" spans="1:7">
      <c r="A1719" s="302"/>
      <c r="B1719" s="303" t="s">
        <v>4646</v>
      </c>
      <c r="C1719" s="303"/>
      <c r="D1719" s="304" t="s">
        <v>302</v>
      </c>
      <c r="E1719" s="304">
        <v>1</v>
      </c>
      <c r="F1719" s="681"/>
      <c r="G1719" s="419">
        <f>E1719*F1719</f>
        <v>0</v>
      </c>
    </row>
    <row r="1720" spans="1:7">
      <c r="A1720" s="302"/>
      <c r="B1720" s="303"/>
      <c r="C1720" s="303"/>
      <c r="D1720" s="304"/>
      <c r="E1720" s="304"/>
      <c r="F1720" s="681"/>
      <c r="G1720" s="419"/>
    </row>
    <row r="1721" spans="1:7">
      <c r="A1721" s="300" t="s">
        <v>1506</v>
      </c>
      <c r="B1721" s="306" t="s">
        <v>4650</v>
      </c>
      <c r="C1721" s="306"/>
      <c r="D1721" s="308"/>
      <c r="E1721" s="308"/>
      <c r="F1721" s="680"/>
      <c r="G1721" s="682"/>
    </row>
    <row r="1722" spans="1:7">
      <c r="A1722" s="302"/>
      <c r="B1722" s="306" t="s">
        <v>4651</v>
      </c>
      <c r="C1722" s="306"/>
      <c r="D1722" s="308"/>
      <c r="E1722" s="308"/>
      <c r="F1722" s="680"/>
      <c r="G1722" s="682"/>
    </row>
    <row r="1723" spans="1:7" ht="38.25">
      <c r="A1723" s="302"/>
      <c r="B1723" s="303" t="s">
        <v>4610</v>
      </c>
      <c r="C1723" s="303"/>
      <c r="D1723" s="308"/>
      <c r="E1723" s="308"/>
      <c r="F1723" s="680"/>
      <c r="G1723" s="682"/>
    </row>
    <row r="1724" spans="1:7" ht="25.5">
      <c r="A1724" s="302"/>
      <c r="B1724" s="303" t="s">
        <v>4608</v>
      </c>
      <c r="C1724" s="303"/>
      <c r="D1724" s="304"/>
      <c r="E1724" s="304"/>
      <c r="F1724" s="680"/>
      <c r="G1724" s="419"/>
    </row>
    <row r="1725" spans="1:7">
      <c r="A1725" s="302"/>
      <c r="B1725" s="303" t="s">
        <v>4652</v>
      </c>
      <c r="C1725" s="303"/>
      <c r="D1725" s="304" t="s">
        <v>302</v>
      </c>
      <c r="E1725" s="304">
        <v>1</v>
      </c>
      <c r="F1725" s="681"/>
      <c r="G1725" s="419">
        <f>E1725*F1725</f>
        <v>0</v>
      </c>
    </row>
    <row r="1726" spans="1:7">
      <c r="A1726" s="302"/>
      <c r="B1726" s="303"/>
      <c r="C1726" s="303"/>
      <c r="D1726" s="304"/>
      <c r="E1726" s="304"/>
      <c r="F1726" s="681"/>
      <c r="G1726" s="419"/>
    </row>
    <row r="1727" spans="1:7">
      <c r="A1727" s="300" t="s">
        <v>979</v>
      </c>
      <c r="B1727" s="306" t="s">
        <v>4130</v>
      </c>
      <c r="C1727" s="306"/>
      <c r="D1727" s="304"/>
      <c r="E1727" s="304"/>
      <c r="F1727" s="680"/>
      <c r="G1727" s="419"/>
    </row>
    <row r="1728" spans="1:7">
      <c r="A1728" s="302"/>
      <c r="B1728" s="306" t="s">
        <v>4019</v>
      </c>
      <c r="C1728" s="306"/>
      <c r="D1728" s="304"/>
      <c r="E1728" s="304"/>
      <c r="F1728" s="680"/>
      <c r="G1728" s="419"/>
    </row>
    <row r="1729" spans="1:7" ht="38.25">
      <c r="A1729" s="302"/>
      <c r="B1729" s="303" t="s">
        <v>4107</v>
      </c>
      <c r="C1729" s="303"/>
      <c r="D1729" s="304"/>
      <c r="E1729" s="304"/>
      <c r="F1729" s="680"/>
      <c r="G1729" s="419"/>
    </row>
    <row r="1730" spans="1:7" ht="25.5">
      <c r="A1730" s="302"/>
      <c r="B1730" s="303" t="s">
        <v>4021</v>
      </c>
      <c r="C1730" s="303"/>
      <c r="D1730" s="304"/>
      <c r="E1730" s="304"/>
      <c r="F1730" s="680"/>
      <c r="G1730" s="419"/>
    </row>
    <row r="1731" spans="1:7">
      <c r="A1731" s="302"/>
      <c r="B1731" s="303" t="s">
        <v>4756</v>
      </c>
      <c r="C1731" s="303"/>
      <c r="D1731" s="304"/>
      <c r="E1731" s="304"/>
      <c r="F1731" s="680"/>
      <c r="G1731" s="419"/>
    </row>
    <row r="1732" spans="1:7">
      <c r="A1732" s="302"/>
      <c r="B1732" s="303" t="s">
        <v>4649</v>
      </c>
      <c r="C1732" s="303"/>
      <c r="D1732" s="304" t="s">
        <v>302</v>
      </c>
      <c r="E1732" s="304">
        <v>1</v>
      </c>
      <c r="F1732" s="681"/>
      <c r="G1732" s="419">
        <f>E1732*F1732</f>
        <v>0</v>
      </c>
    </row>
    <row r="1733" spans="1:7">
      <c r="A1733" s="302"/>
      <c r="B1733" s="303"/>
      <c r="C1733" s="303"/>
      <c r="D1733" s="304"/>
      <c r="E1733" s="304"/>
      <c r="F1733" s="681"/>
      <c r="G1733" s="419"/>
    </row>
    <row r="1734" spans="1:7">
      <c r="A1734" s="300" t="s">
        <v>680</v>
      </c>
      <c r="B1734" s="306" t="s">
        <v>4685</v>
      </c>
      <c r="C1734" s="306"/>
      <c r="D1734" s="304"/>
      <c r="E1734" s="304"/>
      <c r="F1734" s="680"/>
      <c r="G1734" s="419"/>
    </row>
    <row r="1735" spans="1:7">
      <c r="A1735" s="302"/>
      <c r="B1735" s="306" t="s">
        <v>4019</v>
      </c>
      <c r="C1735" s="306"/>
      <c r="D1735" s="304"/>
      <c r="E1735" s="304"/>
      <c r="F1735" s="680"/>
      <c r="G1735" s="419"/>
    </row>
    <row r="1736" spans="1:7" ht="38.25">
      <c r="A1736" s="302"/>
      <c r="B1736" s="303" t="s">
        <v>4107</v>
      </c>
      <c r="C1736" s="303"/>
      <c r="D1736" s="304"/>
      <c r="E1736" s="304"/>
      <c r="F1736" s="680"/>
      <c r="G1736" s="419"/>
    </row>
    <row r="1737" spans="1:7" ht="25.5">
      <c r="A1737" s="302"/>
      <c r="B1737" s="303" t="s">
        <v>4021</v>
      </c>
      <c r="C1737" s="303"/>
      <c r="D1737" s="304"/>
      <c r="E1737" s="304"/>
      <c r="F1737" s="680"/>
      <c r="G1737" s="419"/>
    </row>
    <row r="1738" spans="1:7" ht="25.5">
      <c r="A1738" s="302"/>
      <c r="B1738" s="303" t="s">
        <v>4687</v>
      </c>
      <c r="C1738" s="303"/>
      <c r="D1738" s="304"/>
      <c r="E1738" s="304"/>
      <c r="F1738" s="680"/>
      <c r="G1738" s="419"/>
    </row>
    <row r="1739" spans="1:7">
      <c r="A1739" s="302"/>
      <c r="B1739" s="303" t="s">
        <v>4684</v>
      </c>
      <c r="C1739" s="303"/>
      <c r="D1739" s="304" t="s">
        <v>302</v>
      </c>
      <c r="E1739" s="304">
        <v>1</v>
      </c>
      <c r="F1739" s="681"/>
      <c r="G1739" s="419">
        <f>E1739*F1739</f>
        <v>0</v>
      </c>
    </row>
    <row r="1740" spans="1:7">
      <c r="A1740" s="302"/>
      <c r="B1740" s="303"/>
      <c r="C1740" s="303"/>
      <c r="D1740" s="304"/>
      <c r="E1740" s="304"/>
      <c r="F1740" s="681"/>
      <c r="G1740" s="419"/>
    </row>
    <row r="1741" spans="1:7">
      <c r="A1741" s="300" t="s">
        <v>681</v>
      </c>
      <c r="B1741" s="306" t="s">
        <v>4696</v>
      </c>
      <c r="C1741" s="306"/>
      <c r="D1741" s="304"/>
      <c r="E1741" s="304"/>
      <c r="F1741" s="680"/>
      <c r="G1741" s="419"/>
    </row>
    <row r="1742" spans="1:7" ht="25.5">
      <c r="A1742" s="302"/>
      <c r="B1742" s="306" t="s">
        <v>4683</v>
      </c>
      <c r="C1742" s="306"/>
      <c r="D1742" s="304"/>
      <c r="E1742" s="304"/>
      <c r="F1742" s="680"/>
      <c r="G1742" s="419"/>
    </row>
    <row r="1743" spans="1:7" ht="38.25">
      <c r="A1743" s="302"/>
      <c r="B1743" s="303" t="s">
        <v>4107</v>
      </c>
      <c r="C1743" s="303"/>
      <c r="D1743" s="304"/>
      <c r="E1743" s="304"/>
      <c r="F1743" s="680"/>
      <c r="G1743" s="419"/>
    </row>
    <row r="1744" spans="1:7" ht="25.5">
      <c r="A1744" s="302"/>
      <c r="B1744" s="303" t="s">
        <v>4021</v>
      </c>
      <c r="C1744" s="303"/>
      <c r="D1744" s="304"/>
      <c r="E1744" s="304"/>
      <c r="F1744" s="680"/>
      <c r="G1744" s="419"/>
    </row>
    <row r="1745" spans="1:7" ht="25.5">
      <c r="A1745" s="302"/>
      <c r="B1745" s="303" t="s">
        <v>4689</v>
      </c>
      <c r="C1745" s="303"/>
      <c r="D1745" s="304"/>
      <c r="E1745" s="304"/>
      <c r="F1745" s="680"/>
      <c r="G1745" s="419"/>
    </row>
    <row r="1746" spans="1:7">
      <c r="A1746" s="302"/>
      <c r="B1746" s="303" t="s">
        <v>4684</v>
      </c>
      <c r="C1746" s="303"/>
      <c r="D1746" s="304" t="s">
        <v>302</v>
      </c>
      <c r="E1746" s="304">
        <v>1</v>
      </c>
      <c r="F1746" s="681"/>
      <c r="G1746" s="419">
        <f>E1746*F1746</f>
        <v>0</v>
      </c>
    </row>
    <row r="1747" spans="1:7">
      <c r="A1747" s="300" t="s">
        <v>868</v>
      </c>
      <c r="B1747" s="306" t="s">
        <v>4145</v>
      </c>
      <c r="C1747" s="306"/>
      <c r="D1747" s="308"/>
      <c r="E1747" s="308"/>
      <c r="F1747" s="680"/>
      <c r="G1747" s="682"/>
    </row>
    <row r="1748" spans="1:7">
      <c r="A1748" s="302"/>
      <c r="B1748" s="306" t="s">
        <v>4019</v>
      </c>
      <c r="C1748" s="306"/>
      <c r="D1748" s="304"/>
      <c r="E1748" s="304"/>
      <c r="F1748" s="680"/>
      <c r="G1748" s="419"/>
    </row>
    <row r="1749" spans="1:7" ht="38.25">
      <c r="A1749" s="302"/>
      <c r="B1749" s="303" t="s">
        <v>4107</v>
      </c>
      <c r="C1749" s="303"/>
      <c r="D1749" s="304"/>
      <c r="E1749" s="304"/>
      <c r="F1749" s="680"/>
      <c r="G1749" s="419"/>
    </row>
    <row r="1750" spans="1:7" ht="25.5">
      <c r="A1750" s="302"/>
      <c r="B1750" s="303" t="s">
        <v>4021</v>
      </c>
      <c r="C1750" s="303"/>
      <c r="D1750" s="304"/>
      <c r="E1750" s="304"/>
      <c r="F1750" s="680"/>
      <c r="G1750" s="419"/>
    </row>
    <row r="1751" spans="1:7" ht="25.5">
      <c r="A1751" s="302"/>
      <c r="B1751" s="303" t="s">
        <v>4687</v>
      </c>
      <c r="C1751" s="303"/>
      <c r="D1751" s="304"/>
      <c r="E1751" s="304"/>
      <c r="F1751" s="680"/>
      <c r="G1751" s="419"/>
    </row>
    <row r="1752" spans="1:7">
      <c r="A1752" s="302"/>
      <c r="B1752" s="303" t="s">
        <v>4690</v>
      </c>
      <c r="C1752" s="303"/>
      <c r="D1752" s="304" t="s">
        <v>302</v>
      </c>
      <c r="E1752" s="304">
        <v>1</v>
      </c>
      <c r="F1752" s="681"/>
      <c r="G1752" s="419">
        <f>E1752*F1752</f>
        <v>0</v>
      </c>
    </row>
    <row r="1753" spans="1:7">
      <c r="A1753" s="302"/>
      <c r="B1753" s="303"/>
      <c r="C1753" s="303"/>
      <c r="D1753" s="304"/>
      <c r="E1753" s="304"/>
      <c r="F1753" s="680"/>
      <c r="G1753" s="419"/>
    </row>
    <row r="1754" spans="1:7">
      <c r="A1754" s="300" t="s">
        <v>1338</v>
      </c>
      <c r="B1754" s="306" t="s">
        <v>4146</v>
      </c>
      <c r="C1754" s="306"/>
      <c r="D1754" s="308"/>
      <c r="E1754" s="308"/>
      <c r="F1754" s="680"/>
      <c r="G1754" s="682"/>
    </row>
    <row r="1755" spans="1:7">
      <c r="A1755" s="302"/>
      <c r="B1755" s="306" t="s">
        <v>4147</v>
      </c>
      <c r="C1755" s="306"/>
      <c r="D1755" s="304"/>
      <c r="E1755" s="304"/>
      <c r="F1755" s="680"/>
      <c r="G1755" s="419"/>
    </row>
    <row r="1756" spans="1:7" ht="38.25">
      <c r="A1756" s="302"/>
      <c r="B1756" s="303" t="s">
        <v>4107</v>
      </c>
      <c r="C1756" s="303"/>
      <c r="D1756" s="304"/>
      <c r="E1756" s="304"/>
      <c r="F1756" s="680"/>
      <c r="G1756" s="419"/>
    </row>
    <row r="1757" spans="1:7" ht="25.5">
      <c r="A1757" s="302"/>
      <c r="B1757" s="303" t="s">
        <v>4021</v>
      </c>
      <c r="C1757" s="303"/>
      <c r="D1757" s="304"/>
      <c r="E1757" s="304"/>
      <c r="F1757" s="680"/>
      <c r="G1757" s="419"/>
    </row>
    <row r="1758" spans="1:7">
      <c r="A1758" s="302"/>
      <c r="B1758" s="303" t="s">
        <v>4148</v>
      </c>
      <c r="C1758" s="303"/>
      <c r="D1758" s="304" t="s">
        <v>302</v>
      </c>
      <c r="E1758" s="304">
        <v>1</v>
      </c>
      <c r="F1758" s="681"/>
      <c r="G1758" s="419">
        <f>E1758*F1758</f>
        <v>0</v>
      </c>
    </row>
    <row r="1759" spans="1:7">
      <c r="A1759" s="302"/>
      <c r="B1759" s="303"/>
      <c r="C1759" s="303"/>
      <c r="D1759" s="304"/>
      <c r="E1759" s="304"/>
      <c r="F1759" s="304"/>
      <c r="G1759" s="419"/>
    </row>
    <row r="1760" spans="1:7">
      <c r="A1760" s="300" t="s">
        <v>885</v>
      </c>
      <c r="B1760" s="306" t="s">
        <v>4149</v>
      </c>
      <c r="C1760" s="306"/>
      <c r="D1760" s="308"/>
      <c r="E1760" s="308"/>
      <c r="F1760" s="680"/>
      <c r="G1760" s="682"/>
    </row>
    <row r="1761" spans="1:7">
      <c r="A1761" s="302"/>
      <c r="B1761" s="306" t="s">
        <v>4019</v>
      </c>
      <c r="C1761" s="306"/>
      <c r="D1761" s="304"/>
      <c r="E1761" s="304"/>
      <c r="F1761" s="680"/>
      <c r="G1761" s="419"/>
    </row>
    <row r="1762" spans="1:7" ht="38.25">
      <c r="A1762" s="302"/>
      <c r="B1762" s="303" t="s">
        <v>4107</v>
      </c>
      <c r="C1762" s="303"/>
      <c r="D1762" s="304"/>
      <c r="E1762" s="304"/>
      <c r="F1762" s="680"/>
      <c r="G1762" s="419"/>
    </row>
    <row r="1763" spans="1:7" ht="25.5">
      <c r="A1763" s="302"/>
      <c r="B1763" s="303" t="s">
        <v>4021</v>
      </c>
      <c r="C1763" s="303"/>
      <c r="D1763" s="304"/>
      <c r="E1763" s="304"/>
      <c r="F1763" s="680"/>
      <c r="G1763" s="419"/>
    </row>
    <row r="1764" spans="1:7" ht="25.5">
      <c r="A1764" s="302"/>
      <c r="B1764" s="303" t="s">
        <v>4687</v>
      </c>
      <c r="C1764" s="303"/>
      <c r="D1764" s="304"/>
      <c r="E1764" s="304"/>
      <c r="F1764" s="680"/>
      <c r="G1764" s="419"/>
    </row>
    <row r="1765" spans="1:7">
      <c r="A1765" s="302"/>
      <c r="B1765" s="303" t="s">
        <v>4691</v>
      </c>
      <c r="C1765" s="303"/>
      <c r="D1765" s="304" t="s">
        <v>302</v>
      </c>
      <c r="E1765" s="304">
        <v>1</v>
      </c>
      <c r="F1765" s="681"/>
      <c r="G1765" s="419">
        <f>E1765*F1765</f>
        <v>0</v>
      </c>
    </row>
    <row r="1766" spans="1:7">
      <c r="A1766" s="302"/>
      <c r="B1766" s="306"/>
      <c r="C1766" s="306"/>
      <c r="D1766" s="308"/>
      <c r="E1766" s="308"/>
      <c r="F1766" s="680"/>
      <c r="G1766" s="682"/>
    </row>
    <row r="1767" spans="1:7">
      <c r="A1767" s="300" t="s">
        <v>888</v>
      </c>
      <c r="B1767" s="306" t="s">
        <v>4686</v>
      </c>
      <c r="C1767" s="306"/>
      <c r="D1767" s="304"/>
      <c r="E1767" s="304"/>
      <c r="F1767" s="680"/>
      <c r="G1767" s="419"/>
    </row>
    <row r="1768" spans="1:7">
      <c r="A1768" s="302"/>
      <c r="B1768" s="306" t="s">
        <v>4692</v>
      </c>
      <c r="C1768" s="306"/>
      <c r="D1768" s="304"/>
      <c r="E1768" s="304"/>
      <c r="F1768" s="680"/>
      <c r="G1768" s="419"/>
    </row>
    <row r="1769" spans="1:7" ht="38.25">
      <c r="A1769" s="302"/>
      <c r="B1769" s="303" t="s">
        <v>4695</v>
      </c>
      <c r="C1769" s="303"/>
      <c r="D1769" s="304"/>
      <c r="E1769" s="304"/>
      <c r="F1769" s="680"/>
      <c r="G1769" s="419"/>
    </row>
    <row r="1770" spans="1:7">
      <c r="A1770" s="302"/>
      <c r="B1770" s="303" t="s">
        <v>4703</v>
      </c>
      <c r="C1770" s="303"/>
      <c r="D1770" s="304"/>
      <c r="E1770" s="304"/>
      <c r="F1770" s="680"/>
      <c r="G1770" s="419"/>
    </row>
    <row r="1771" spans="1:7" ht="25.5">
      <c r="A1771" s="302"/>
      <c r="B1771" s="303" t="s">
        <v>4689</v>
      </c>
      <c r="C1771" s="303"/>
      <c r="D1771" s="304"/>
      <c r="E1771" s="304"/>
      <c r="F1771" s="680"/>
      <c r="G1771" s="419"/>
    </row>
    <row r="1772" spans="1:7" ht="25.5">
      <c r="A1772" s="302"/>
      <c r="B1772" s="303" t="s">
        <v>4693</v>
      </c>
      <c r="C1772" s="303"/>
      <c r="D1772" s="304"/>
      <c r="E1772" s="304"/>
      <c r="F1772" s="680"/>
      <c r="G1772" s="419"/>
    </row>
    <row r="1773" spans="1:7">
      <c r="A1773" s="302"/>
      <c r="B1773" s="303" t="s">
        <v>4694</v>
      </c>
      <c r="C1773" s="303"/>
      <c r="D1773" s="304" t="s">
        <v>302</v>
      </c>
      <c r="E1773" s="304">
        <v>2</v>
      </c>
      <c r="F1773" s="681"/>
      <c r="G1773" s="419">
        <f>E1773*F1773</f>
        <v>0</v>
      </c>
    </row>
    <row r="1774" spans="1:7">
      <c r="A1774" s="302"/>
      <c r="B1774" s="306"/>
      <c r="C1774" s="306"/>
      <c r="D1774" s="308"/>
      <c r="E1774" s="308"/>
      <c r="F1774" s="680"/>
      <c r="G1774" s="682"/>
    </row>
    <row r="1775" spans="1:7">
      <c r="A1775" s="300" t="s">
        <v>422</v>
      </c>
      <c r="B1775" s="306" t="s">
        <v>4688</v>
      </c>
      <c r="C1775" s="306"/>
      <c r="D1775" s="308"/>
      <c r="E1775" s="308"/>
      <c r="F1775" s="680"/>
      <c r="G1775" s="682"/>
    </row>
    <row r="1776" spans="1:7">
      <c r="A1776" s="300"/>
      <c r="B1776" s="306" t="s">
        <v>4189</v>
      </c>
      <c r="C1776" s="306"/>
      <c r="D1776" s="304"/>
      <c r="E1776" s="304"/>
      <c r="F1776" s="304"/>
      <c r="G1776" s="419"/>
    </row>
    <row r="1777" spans="1:7" ht="38.25">
      <c r="A1777" s="302"/>
      <c r="B1777" s="303" t="s">
        <v>4107</v>
      </c>
      <c r="C1777" s="303"/>
      <c r="D1777" s="304"/>
      <c r="E1777" s="304"/>
      <c r="F1777" s="304"/>
      <c r="G1777" s="419"/>
    </row>
    <row r="1778" spans="1:7" ht="25.5">
      <c r="A1778" s="302"/>
      <c r="B1778" s="303" t="s">
        <v>4021</v>
      </c>
      <c r="C1778" s="303"/>
      <c r="D1778" s="304"/>
      <c r="E1778" s="304"/>
      <c r="F1778" s="304"/>
      <c r="G1778" s="419"/>
    </row>
    <row r="1779" spans="1:7" ht="25.5">
      <c r="A1779" s="302"/>
      <c r="B1779" s="303" t="s">
        <v>4687</v>
      </c>
      <c r="C1779" s="303"/>
      <c r="D1779" s="304"/>
      <c r="E1779" s="304"/>
      <c r="F1779" s="304"/>
      <c r="G1779" s="419"/>
    </row>
    <row r="1780" spans="1:7">
      <c r="A1780" s="302"/>
      <c r="B1780" s="303" t="s">
        <v>4190</v>
      </c>
      <c r="C1780" s="303"/>
      <c r="D1780" s="304" t="s">
        <v>302</v>
      </c>
      <c r="E1780" s="304">
        <v>2</v>
      </c>
      <c r="F1780" s="304"/>
      <c r="G1780" s="419">
        <f t="shared" ref="G1780" si="20">E1780*F1780</f>
        <v>0</v>
      </c>
    </row>
    <row r="1781" spans="1:7">
      <c r="A1781" s="302"/>
      <c r="B1781" s="306"/>
      <c r="C1781" s="306"/>
      <c r="D1781" s="308"/>
      <c r="E1781" s="308"/>
      <c r="F1781" s="680"/>
      <c r="G1781" s="682"/>
    </row>
    <row r="1782" spans="1:7">
      <c r="A1782" s="300" t="s">
        <v>423</v>
      </c>
      <c r="B1782" s="306" t="s">
        <v>4702</v>
      </c>
      <c r="C1782" s="306"/>
      <c r="D1782" s="308"/>
      <c r="E1782" s="308"/>
      <c r="F1782" s="680"/>
      <c r="G1782" s="682"/>
    </row>
    <row r="1783" spans="1:7">
      <c r="A1783" s="302"/>
      <c r="B1783" s="306" t="s">
        <v>4704</v>
      </c>
      <c r="C1783" s="306"/>
      <c r="D1783" s="304"/>
      <c r="E1783" s="304"/>
      <c r="F1783" s="680"/>
      <c r="G1783" s="419"/>
    </row>
    <row r="1784" spans="1:7" ht="38.25">
      <c r="A1784" s="302"/>
      <c r="B1784" s="303" t="s">
        <v>4705</v>
      </c>
      <c r="C1784" s="303"/>
      <c r="D1784" s="304"/>
      <c r="E1784" s="304"/>
      <c r="F1784" s="680"/>
      <c r="G1784" s="419"/>
    </row>
    <row r="1785" spans="1:7" ht="38.25">
      <c r="A1785" s="302"/>
      <c r="B1785" s="303" t="s">
        <v>4695</v>
      </c>
      <c r="C1785" s="303"/>
      <c r="D1785" s="304"/>
      <c r="E1785" s="304"/>
      <c r="F1785" s="680"/>
      <c r="G1785" s="419"/>
    </row>
    <row r="1786" spans="1:7">
      <c r="A1786" s="302"/>
      <c r="B1786" s="303" t="s">
        <v>4703</v>
      </c>
      <c r="C1786" s="303"/>
      <c r="D1786" s="304"/>
      <c r="E1786" s="304"/>
      <c r="F1786" s="680"/>
      <c r="G1786" s="419"/>
    </row>
    <row r="1787" spans="1:7" ht="25.5">
      <c r="A1787" s="302"/>
      <c r="B1787" s="303" t="s">
        <v>4687</v>
      </c>
      <c r="C1787" s="303"/>
      <c r="D1787" s="304"/>
      <c r="E1787" s="304"/>
      <c r="F1787" s="680"/>
      <c r="G1787" s="419"/>
    </row>
    <row r="1788" spans="1:7">
      <c r="A1788" s="302"/>
      <c r="B1788" s="303" t="s">
        <v>4707</v>
      </c>
      <c r="C1788" s="303"/>
      <c r="D1788" s="304" t="s">
        <v>302</v>
      </c>
      <c r="E1788" s="304">
        <v>2</v>
      </c>
      <c r="F1788" s="681"/>
      <c r="G1788" s="419">
        <f>E1788*F1788</f>
        <v>0</v>
      </c>
    </row>
    <row r="1789" spans="1:7">
      <c r="A1789" s="302"/>
      <c r="B1789" s="306"/>
      <c r="C1789" s="306"/>
      <c r="D1789" s="308"/>
      <c r="E1789" s="308"/>
      <c r="F1789" s="680"/>
      <c r="G1789" s="682"/>
    </row>
    <row r="1790" spans="1:7">
      <c r="A1790" s="300" t="s">
        <v>424</v>
      </c>
      <c r="B1790" s="306" t="s">
        <v>4706</v>
      </c>
      <c r="C1790" s="306"/>
      <c r="D1790" s="308"/>
      <c r="E1790" s="308"/>
      <c r="F1790" s="680"/>
      <c r="G1790" s="682"/>
    </row>
    <row r="1791" spans="1:7">
      <c r="A1791" s="302"/>
      <c r="B1791" s="306" t="s">
        <v>4704</v>
      </c>
      <c r="C1791" s="306"/>
      <c r="D1791" s="304"/>
      <c r="E1791" s="304"/>
      <c r="F1791" s="680"/>
      <c r="G1791" s="419"/>
    </row>
    <row r="1792" spans="1:7" ht="38.25">
      <c r="A1792" s="302"/>
      <c r="B1792" s="303" t="s">
        <v>4705</v>
      </c>
      <c r="C1792" s="303"/>
      <c r="D1792" s="304"/>
      <c r="E1792" s="304"/>
      <c r="F1792" s="680"/>
      <c r="G1792" s="419"/>
    </row>
    <row r="1793" spans="1:7" ht="38.25">
      <c r="A1793" s="302"/>
      <c r="B1793" s="303" t="s">
        <v>4695</v>
      </c>
      <c r="C1793" s="303"/>
      <c r="D1793" s="304"/>
      <c r="E1793" s="304"/>
      <c r="F1793" s="680"/>
      <c r="G1793" s="419"/>
    </row>
    <row r="1794" spans="1:7">
      <c r="A1794" s="302"/>
      <c r="B1794" s="303" t="s">
        <v>4703</v>
      </c>
      <c r="C1794" s="303"/>
      <c r="D1794" s="304"/>
      <c r="E1794" s="304"/>
      <c r="F1794" s="680"/>
      <c r="G1794" s="419"/>
    </row>
    <row r="1795" spans="1:7" ht="25.5">
      <c r="A1795" s="302"/>
      <c r="B1795" s="303" t="s">
        <v>4687</v>
      </c>
      <c r="C1795" s="303"/>
      <c r="D1795" s="304"/>
      <c r="E1795" s="304"/>
      <c r="F1795" s="680"/>
      <c r="G1795" s="419"/>
    </row>
    <row r="1796" spans="1:7">
      <c r="A1796" s="302"/>
      <c r="B1796" s="303" t="s">
        <v>4708</v>
      </c>
      <c r="C1796" s="303"/>
      <c r="D1796" s="304" t="s">
        <v>302</v>
      </c>
      <c r="E1796" s="304">
        <v>1</v>
      </c>
      <c r="F1796" s="681"/>
      <c r="G1796" s="419">
        <f>E1796*F1796</f>
        <v>0</v>
      </c>
    </row>
    <row r="1797" spans="1:7">
      <c r="A1797" s="302"/>
      <c r="B1797" s="306"/>
      <c r="C1797" s="306"/>
      <c r="D1797" s="308"/>
      <c r="E1797" s="308"/>
      <c r="F1797" s="680"/>
      <c r="G1797" s="682"/>
    </row>
    <row r="1798" spans="1:7">
      <c r="A1798" s="300" t="s">
        <v>1023</v>
      </c>
      <c r="B1798" s="306" t="s">
        <v>4706</v>
      </c>
      <c r="C1798" s="306"/>
      <c r="D1798" s="308"/>
      <c r="E1798" s="308"/>
      <c r="F1798" s="680"/>
      <c r="G1798" s="682"/>
    </row>
    <row r="1799" spans="1:7">
      <c r="A1799" s="302"/>
      <c r="B1799" s="306" t="s">
        <v>4704</v>
      </c>
      <c r="C1799" s="306"/>
      <c r="D1799" s="304"/>
      <c r="E1799" s="304"/>
      <c r="F1799" s="680"/>
      <c r="G1799" s="419"/>
    </row>
    <row r="1800" spans="1:7">
      <c r="A1800" s="302"/>
      <c r="B1800" s="303" t="s">
        <v>4709</v>
      </c>
      <c r="C1800" s="303"/>
      <c r="D1800" s="304"/>
      <c r="E1800" s="304"/>
      <c r="F1800" s="680"/>
      <c r="G1800" s="419"/>
    </row>
    <row r="1801" spans="1:7" ht="38.25">
      <c r="A1801" s="302"/>
      <c r="B1801" s="303" t="s">
        <v>4695</v>
      </c>
      <c r="C1801" s="303"/>
      <c r="D1801" s="304"/>
      <c r="E1801" s="304"/>
      <c r="F1801" s="680"/>
      <c r="G1801" s="419"/>
    </row>
    <row r="1802" spans="1:7">
      <c r="A1802" s="302"/>
      <c r="B1802" s="303" t="s">
        <v>4703</v>
      </c>
      <c r="C1802" s="303"/>
      <c r="D1802" s="304"/>
      <c r="E1802" s="304"/>
      <c r="F1802" s="680"/>
      <c r="G1802" s="419"/>
    </row>
    <row r="1803" spans="1:7" ht="25.5">
      <c r="A1803" s="302"/>
      <c r="B1803" s="303" t="s">
        <v>4710</v>
      </c>
      <c r="C1803" s="303"/>
      <c r="D1803" s="304"/>
      <c r="E1803" s="304"/>
      <c r="F1803" s="680"/>
      <c r="G1803" s="419"/>
    </row>
    <row r="1804" spans="1:7">
      <c r="A1804" s="302"/>
      <c r="B1804" s="303" t="s">
        <v>4708</v>
      </c>
      <c r="C1804" s="303"/>
      <c r="D1804" s="304" t="s">
        <v>302</v>
      </c>
      <c r="E1804" s="304">
        <v>2</v>
      </c>
      <c r="F1804" s="681"/>
      <c r="G1804" s="419">
        <f>E1804*F1804</f>
        <v>0</v>
      </c>
    </row>
    <row r="1805" spans="1:7">
      <c r="A1805" s="302"/>
      <c r="B1805" s="306"/>
      <c r="C1805" s="306"/>
      <c r="D1805" s="308"/>
      <c r="E1805" s="308"/>
      <c r="F1805" s="680"/>
      <c r="G1805" s="682"/>
    </row>
    <row r="1806" spans="1:7">
      <c r="A1806" s="300" t="s">
        <v>1024</v>
      </c>
      <c r="B1806" s="306" t="s">
        <v>4715</v>
      </c>
      <c r="C1806" s="306"/>
      <c r="D1806" s="308"/>
      <c r="E1806" s="308"/>
      <c r="F1806" s="680"/>
      <c r="G1806" s="682"/>
    </row>
    <row r="1807" spans="1:7">
      <c r="A1807" s="302"/>
      <c r="B1807" s="306" t="s">
        <v>4717</v>
      </c>
      <c r="C1807" s="306"/>
      <c r="D1807" s="304"/>
      <c r="E1807" s="304"/>
      <c r="F1807" s="680"/>
      <c r="G1807" s="419"/>
    </row>
    <row r="1808" spans="1:7" ht="25.5">
      <c r="A1808" s="302"/>
      <c r="B1808" s="303" t="s">
        <v>4718</v>
      </c>
      <c r="C1808" s="303"/>
      <c r="D1808" s="304"/>
      <c r="E1808" s="304"/>
      <c r="F1808" s="680"/>
      <c r="G1808" s="419"/>
    </row>
    <row r="1809" spans="1:7" ht="38.25">
      <c r="A1809" s="302"/>
      <c r="B1809" s="303" t="s">
        <v>4695</v>
      </c>
      <c r="C1809" s="303"/>
      <c r="D1809" s="304"/>
      <c r="E1809" s="304"/>
      <c r="F1809" s="680"/>
      <c r="G1809" s="419"/>
    </row>
    <row r="1810" spans="1:7">
      <c r="A1810" s="302"/>
      <c r="B1810" s="303" t="s">
        <v>4716</v>
      </c>
      <c r="C1810" s="303"/>
      <c r="D1810" s="304"/>
      <c r="E1810" s="304"/>
      <c r="F1810" s="680"/>
      <c r="G1810" s="419"/>
    </row>
    <row r="1811" spans="1:7" ht="25.5">
      <c r="A1811" s="302"/>
      <c r="B1811" s="303" t="s">
        <v>4710</v>
      </c>
      <c r="C1811" s="303"/>
      <c r="D1811" s="304"/>
      <c r="E1811" s="304"/>
      <c r="F1811" s="680"/>
      <c r="G1811" s="419"/>
    </row>
    <row r="1812" spans="1:7">
      <c r="A1812" s="302"/>
      <c r="B1812" s="303" t="s">
        <v>4725</v>
      </c>
      <c r="C1812" s="303"/>
      <c r="D1812" s="304" t="s">
        <v>302</v>
      </c>
      <c r="E1812" s="304">
        <v>2</v>
      </c>
      <c r="F1812" s="681"/>
      <c r="G1812" s="419">
        <f>E1812*F1812</f>
        <v>0</v>
      </c>
    </row>
    <row r="1813" spans="1:7">
      <c r="A1813" s="302"/>
      <c r="B1813" s="306"/>
      <c r="C1813" s="306"/>
      <c r="D1813" s="308"/>
      <c r="E1813" s="308"/>
      <c r="F1813" s="680"/>
      <c r="G1813" s="682"/>
    </row>
    <row r="1814" spans="1:7">
      <c r="A1814" s="300" t="s">
        <v>1025</v>
      </c>
      <c r="B1814" s="306" t="s">
        <v>4719</v>
      </c>
      <c r="C1814" s="306"/>
      <c r="D1814" s="308"/>
      <c r="E1814" s="308"/>
      <c r="F1814" s="680"/>
      <c r="G1814" s="682"/>
    </row>
    <row r="1815" spans="1:7">
      <c r="A1815" s="302"/>
      <c r="B1815" s="306" t="s">
        <v>4717</v>
      </c>
      <c r="C1815" s="306"/>
      <c r="D1815" s="304"/>
      <c r="E1815" s="304"/>
      <c r="F1815" s="680"/>
      <c r="G1815" s="419"/>
    </row>
    <row r="1816" spans="1:7" ht="25.5">
      <c r="A1816" s="302"/>
      <c r="B1816" s="303" t="s">
        <v>4718</v>
      </c>
      <c r="C1816" s="303"/>
      <c r="D1816" s="304"/>
      <c r="E1816" s="304"/>
      <c r="F1816" s="680"/>
      <c r="G1816" s="419"/>
    </row>
    <row r="1817" spans="1:7" ht="38.25">
      <c r="A1817" s="302"/>
      <c r="B1817" s="303" t="s">
        <v>4695</v>
      </c>
      <c r="C1817" s="303"/>
      <c r="D1817" s="304"/>
      <c r="E1817" s="304"/>
      <c r="F1817" s="680"/>
      <c r="G1817" s="419"/>
    </row>
    <row r="1818" spans="1:7">
      <c r="A1818" s="302"/>
      <c r="B1818" s="303" t="s">
        <v>4716</v>
      </c>
      <c r="C1818" s="303"/>
      <c r="D1818" s="304"/>
      <c r="E1818" s="304"/>
      <c r="F1818" s="680"/>
      <c r="G1818" s="419"/>
    </row>
    <row r="1819" spans="1:7" ht="25.5">
      <c r="A1819" s="302"/>
      <c r="B1819" s="303" t="s">
        <v>4710</v>
      </c>
      <c r="C1819" s="303"/>
      <c r="D1819" s="304"/>
      <c r="E1819" s="304"/>
      <c r="F1819" s="680"/>
      <c r="G1819" s="419"/>
    </row>
    <row r="1820" spans="1:7">
      <c r="A1820" s="302"/>
      <c r="B1820" s="303" t="s">
        <v>4721</v>
      </c>
      <c r="C1820" s="303"/>
      <c r="D1820" s="304" t="s">
        <v>302</v>
      </c>
      <c r="E1820" s="304">
        <v>2</v>
      </c>
      <c r="F1820" s="681"/>
      <c r="G1820" s="419">
        <f>E1820*F1820</f>
        <v>0</v>
      </c>
    </row>
    <row r="1821" spans="1:7">
      <c r="A1821" s="302"/>
      <c r="B1821" s="306"/>
      <c r="C1821" s="306"/>
      <c r="D1821" s="308"/>
      <c r="E1821" s="308"/>
      <c r="F1821" s="680"/>
      <c r="G1821" s="682"/>
    </row>
    <row r="1822" spans="1:7">
      <c r="A1822" s="300" t="s">
        <v>114</v>
      </c>
      <c r="B1822" s="306" t="s">
        <v>4720</v>
      </c>
      <c r="C1822" s="306"/>
      <c r="D1822" s="308"/>
      <c r="E1822" s="308"/>
      <c r="F1822" s="680"/>
      <c r="G1822" s="682"/>
    </row>
    <row r="1823" spans="1:7">
      <c r="A1823" s="302"/>
      <c r="B1823" s="306" t="s">
        <v>4717</v>
      </c>
      <c r="C1823" s="306"/>
      <c r="D1823" s="304"/>
      <c r="E1823" s="304"/>
      <c r="F1823" s="680"/>
      <c r="G1823" s="419"/>
    </row>
    <row r="1824" spans="1:7" ht="25.5">
      <c r="A1824" s="302"/>
      <c r="B1824" s="303" t="s">
        <v>4718</v>
      </c>
      <c r="C1824" s="303"/>
      <c r="D1824" s="304"/>
      <c r="E1824" s="304"/>
      <c r="F1824" s="680"/>
      <c r="G1824" s="419"/>
    </row>
    <row r="1825" spans="1:7" ht="38.25">
      <c r="A1825" s="302"/>
      <c r="B1825" s="303" t="s">
        <v>4695</v>
      </c>
      <c r="C1825" s="303"/>
      <c r="D1825" s="304"/>
      <c r="E1825" s="304"/>
      <c r="F1825" s="680"/>
      <c r="G1825" s="419"/>
    </row>
    <row r="1826" spans="1:7">
      <c r="A1826" s="302"/>
      <c r="B1826" s="303" t="s">
        <v>4716</v>
      </c>
      <c r="C1826" s="303"/>
      <c r="D1826" s="304"/>
      <c r="E1826" s="304"/>
      <c r="F1826" s="680"/>
      <c r="G1826" s="419"/>
    </row>
    <row r="1827" spans="1:7" ht="25.5">
      <c r="A1827" s="302"/>
      <c r="B1827" s="303" t="s">
        <v>4710</v>
      </c>
      <c r="C1827" s="303"/>
      <c r="D1827" s="304"/>
      <c r="E1827" s="304"/>
      <c r="F1827" s="680"/>
      <c r="G1827" s="419"/>
    </row>
    <row r="1828" spans="1:7">
      <c r="A1828" s="302"/>
      <c r="B1828" s="303" t="s">
        <v>4724</v>
      </c>
      <c r="C1828" s="303"/>
      <c r="D1828" s="304" t="s">
        <v>302</v>
      </c>
      <c r="E1828" s="304">
        <v>2</v>
      </c>
      <c r="F1828" s="681"/>
      <c r="G1828" s="419">
        <f>E1828*F1828</f>
        <v>0</v>
      </c>
    </row>
    <row r="1829" spans="1:7">
      <c r="A1829" s="302"/>
      <c r="B1829" s="306"/>
      <c r="C1829" s="306"/>
      <c r="D1829" s="308"/>
      <c r="E1829" s="308"/>
      <c r="F1829" s="680"/>
      <c r="G1829" s="682"/>
    </row>
    <row r="1830" spans="1:7">
      <c r="A1830" s="300" t="s">
        <v>115</v>
      </c>
      <c r="B1830" s="306" t="s">
        <v>4722</v>
      </c>
      <c r="C1830" s="306"/>
      <c r="D1830" s="308"/>
      <c r="E1830" s="308"/>
      <c r="F1830" s="680"/>
      <c r="G1830" s="682"/>
    </row>
    <row r="1831" spans="1:7">
      <c r="A1831" s="302"/>
      <c r="B1831" s="306" t="s">
        <v>4717</v>
      </c>
      <c r="C1831" s="306"/>
      <c r="D1831" s="304"/>
      <c r="E1831" s="304"/>
      <c r="F1831" s="680"/>
      <c r="G1831" s="419"/>
    </row>
    <row r="1832" spans="1:7" ht="25.5">
      <c r="A1832" s="302"/>
      <c r="B1832" s="303" t="s">
        <v>4718</v>
      </c>
      <c r="C1832" s="303"/>
      <c r="D1832" s="304"/>
      <c r="E1832" s="304"/>
      <c r="F1832" s="680"/>
      <c r="G1832" s="419"/>
    </row>
    <row r="1833" spans="1:7" ht="38.25">
      <c r="A1833" s="302"/>
      <c r="B1833" s="303" t="s">
        <v>4695</v>
      </c>
      <c r="C1833" s="303"/>
      <c r="D1833" s="304"/>
      <c r="E1833" s="304"/>
      <c r="F1833" s="680"/>
      <c r="G1833" s="419"/>
    </row>
    <row r="1834" spans="1:7">
      <c r="A1834" s="302"/>
      <c r="B1834" s="303" t="s">
        <v>4716</v>
      </c>
      <c r="C1834" s="303"/>
      <c r="D1834" s="304"/>
      <c r="E1834" s="304"/>
      <c r="F1834" s="680"/>
      <c r="G1834" s="419"/>
    </row>
    <row r="1835" spans="1:7" ht="25.5">
      <c r="A1835" s="302"/>
      <c r="B1835" s="303" t="s">
        <v>4710</v>
      </c>
      <c r="C1835" s="303"/>
      <c r="D1835" s="304"/>
      <c r="E1835" s="304"/>
      <c r="F1835" s="680"/>
      <c r="G1835" s="419"/>
    </row>
    <row r="1836" spans="1:7">
      <c r="A1836" s="302"/>
      <c r="B1836" s="303" t="s">
        <v>4723</v>
      </c>
      <c r="C1836" s="303"/>
      <c r="D1836" s="304" t="s">
        <v>302</v>
      </c>
      <c r="E1836" s="304">
        <v>2</v>
      </c>
      <c r="F1836" s="681"/>
      <c r="G1836" s="419">
        <f>E1836*F1836</f>
        <v>0</v>
      </c>
    </row>
    <row r="1837" spans="1:7">
      <c r="A1837" s="302"/>
      <c r="B1837" s="306"/>
      <c r="C1837" s="306"/>
      <c r="D1837" s="308"/>
      <c r="E1837" s="308"/>
      <c r="F1837" s="680"/>
      <c r="G1837" s="682"/>
    </row>
    <row r="1838" spans="1:7">
      <c r="A1838" s="300" t="s">
        <v>371</v>
      </c>
      <c r="B1838" s="306" t="s">
        <v>4726</v>
      </c>
      <c r="C1838" s="306"/>
      <c r="D1838" s="308"/>
      <c r="E1838" s="308"/>
      <c r="F1838" s="680"/>
      <c r="G1838" s="682"/>
    </row>
    <row r="1839" spans="1:7">
      <c r="A1839" s="302"/>
      <c r="B1839" s="306" t="s">
        <v>4704</v>
      </c>
      <c r="C1839" s="306"/>
      <c r="D1839" s="304"/>
      <c r="E1839" s="304"/>
      <c r="F1839" s="680"/>
      <c r="G1839" s="419"/>
    </row>
    <row r="1840" spans="1:7" ht="38.25">
      <c r="A1840" s="302"/>
      <c r="B1840" s="303" t="s">
        <v>4705</v>
      </c>
      <c r="C1840" s="303"/>
      <c r="D1840" s="304"/>
      <c r="E1840" s="304"/>
      <c r="F1840" s="680"/>
      <c r="G1840" s="419"/>
    </row>
    <row r="1841" spans="1:7" ht="38.25">
      <c r="A1841" s="302"/>
      <c r="B1841" s="303" t="s">
        <v>4695</v>
      </c>
      <c r="C1841" s="303"/>
      <c r="D1841" s="304"/>
      <c r="E1841" s="304"/>
      <c r="F1841" s="680"/>
      <c r="G1841" s="419"/>
    </row>
    <row r="1842" spans="1:7">
      <c r="A1842" s="302"/>
      <c r="B1842" s="303" t="s">
        <v>4703</v>
      </c>
      <c r="C1842" s="303"/>
      <c r="D1842" s="304"/>
      <c r="E1842" s="304"/>
      <c r="F1842" s="680"/>
      <c r="G1842" s="419"/>
    </row>
    <row r="1843" spans="1:7" ht="25.5">
      <c r="A1843" s="302"/>
      <c r="B1843" s="303" t="s">
        <v>4687</v>
      </c>
      <c r="C1843" s="303"/>
      <c r="D1843" s="304"/>
      <c r="E1843" s="304"/>
      <c r="F1843" s="680"/>
      <c r="G1843" s="419"/>
    </row>
    <row r="1844" spans="1:7">
      <c r="A1844" s="302"/>
      <c r="B1844" s="303" t="s">
        <v>4727</v>
      </c>
      <c r="C1844" s="303"/>
      <c r="D1844" s="304" t="s">
        <v>302</v>
      </c>
      <c r="E1844" s="304">
        <v>1</v>
      </c>
      <c r="F1844" s="681"/>
      <c r="G1844" s="419">
        <f>E1844*F1844</f>
        <v>0</v>
      </c>
    </row>
    <row r="1845" spans="1:7">
      <c r="A1845" s="302"/>
      <c r="B1845" s="306"/>
      <c r="C1845" s="306"/>
      <c r="D1845" s="308"/>
      <c r="E1845" s="308"/>
      <c r="F1845" s="680"/>
      <c r="G1845" s="682"/>
    </row>
    <row r="1846" spans="1:7">
      <c r="A1846" s="300" t="s">
        <v>374</v>
      </c>
      <c r="B1846" s="306" t="s">
        <v>4735</v>
      </c>
      <c r="C1846" s="306"/>
      <c r="D1846" s="308"/>
      <c r="E1846" s="308"/>
      <c r="F1846" s="680"/>
      <c r="G1846" s="682"/>
    </row>
    <row r="1847" spans="1:7">
      <c r="A1847" s="302"/>
      <c r="B1847" s="306" t="s">
        <v>4736</v>
      </c>
      <c r="C1847" s="306"/>
      <c r="D1847" s="308"/>
      <c r="E1847" s="308"/>
      <c r="F1847" s="680"/>
      <c r="G1847" s="682"/>
    </row>
    <row r="1848" spans="1:7">
      <c r="A1848" s="302"/>
      <c r="B1848" s="303" t="s">
        <v>4737</v>
      </c>
      <c r="C1848" s="303"/>
      <c r="D1848" s="308"/>
      <c r="E1848" s="308"/>
      <c r="F1848" s="680"/>
      <c r="G1848" s="682"/>
    </row>
    <row r="1849" spans="1:7" ht="38.25">
      <c r="A1849" s="302"/>
      <c r="B1849" s="303" t="s">
        <v>4695</v>
      </c>
      <c r="C1849" s="303"/>
      <c r="D1849" s="308"/>
      <c r="E1849" s="308"/>
      <c r="F1849" s="680"/>
      <c r="G1849" s="682"/>
    </row>
    <row r="1850" spans="1:7">
      <c r="A1850" s="302"/>
      <c r="B1850" s="303" t="s">
        <v>4703</v>
      </c>
      <c r="C1850" s="303"/>
      <c r="D1850" s="304"/>
      <c r="E1850" s="304"/>
      <c r="F1850" s="680"/>
      <c r="G1850" s="419"/>
    </row>
    <row r="1851" spans="1:7" ht="25.5">
      <c r="A1851" s="302"/>
      <c r="B1851" s="303" t="s">
        <v>4687</v>
      </c>
      <c r="C1851" s="303"/>
      <c r="D1851" s="304"/>
      <c r="E1851" s="304"/>
      <c r="F1851" s="680"/>
      <c r="G1851" s="419"/>
    </row>
    <row r="1852" spans="1:7">
      <c r="A1852" s="302"/>
      <c r="B1852" s="303" t="s">
        <v>4738</v>
      </c>
      <c r="C1852" s="303"/>
      <c r="D1852" s="304" t="s">
        <v>302</v>
      </c>
      <c r="E1852" s="304">
        <v>1</v>
      </c>
      <c r="F1852" s="681"/>
      <c r="G1852" s="419">
        <f>E1852*F1852</f>
        <v>0</v>
      </c>
    </row>
    <row r="1853" spans="1:7">
      <c r="A1853" s="302"/>
      <c r="B1853" s="306"/>
      <c r="C1853" s="306"/>
      <c r="D1853" s="308"/>
      <c r="E1853" s="308"/>
      <c r="F1853" s="680"/>
      <c r="G1853" s="682"/>
    </row>
    <row r="1854" spans="1:7">
      <c r="A1854" s="300" t="s">
        <v>183</v>
      </c>
      <c r="B1854" s="306" t="s">
        <v>4739</v>
      </c>
      <c r="C1854" s="306"/>
      <c r="D1854" s="308"/>
      <c r="E1854" s="308"/>
      <c r="F1854" s="680"/>
      <c r="G1854" s="682"/>
    </row>
    <row r="1855" spans="1:7">
      <c r="A1855" s="302"/>
      <c r="B1855" s="306" t="s">
        <v>4736</v>
      </c>
      <c r="C1855" s="306"/>
      <c r="D1855" s="308"/>
      <c r="E1855" s="308"/>
      <c r="F1855" s="680"/>
      <c r="G1855" s="682"/>
    </row>
    <row r="1856" spans="1:7">
      <c r="A1856" s="302"/>
      <c r="B1856" s="303" t="s">
        <v>4737</v>
      </c>
      <c r="C1856" s="303"/>
      <c r="D1856" s="308"/>
      <c r="E1856" s="308"/>
      <c r="F1856" s="680"/>
      <c r="G1856" s="682"/>
    </row>
    <row r="1857" spans="1:7" ht="38.25">
      <c r="A1857" s="302"/>
      <c r="B1857" s="303" t="s">
        <v>4695</v>
      </c>
      <c r="C1857" s="303"/>
      <c r="D1857" s="308"/>
      <c r="E1857" s="308"/>
      <c r="F1857" s="680"/>
      <c r="G1857" s="682"/>
    </row>
    <row r="1858" spans="1:7" ht="38.25">
      <c r="A1858" s="302"/>
      <c r="B1858" s="303" t="s">
        <v>4741</v>
      </c>
      <c r="C1858" s="303"/>
      <c r="D1858" s="304"/>
      <c r="E1858" s="304"/>
      <c r="F1858" s="680"/>
      <c r="G1858" s="419"/>
    </row>
    <row r="1859" spans="1:7" ht="25.5">
      <c r="A1859" s="302"/>
      <c r="B1859" s="303" t="s">
        <v>4687</v>
      </c>
      <c r="C1859" s="303"/>
      <c r="D1859" s="304"/>
      <c r="E1859" s="304"/>
      <c r="F1859" s="680"/>
      <c r="G1859" s="419"/>
    </row>
    <row r="1860" spans="1:7">
      <c r="A1860" s="302"/>
      <c r="B1860" s="303" t="s">
        <v>4740</v>
      </c>
      <c r="C1860" s="303"/>
      <c r="D1860" s="304" t="s">
        <v>302</v>
      </c>
      <c r="E1860" s="304">
        <v>1</v>
      </c>
      <c r="F1860" s="681"/>
      <c r="G1860" s="419">
        <f>E1860*F1860</f>
        <v>0</v>
      </c>
    </row>
    <row r="1861" spans="1:7">
      <c r="A1861" s="302"/>
      <c r="B1861" s="303"/>
      <c r="C1861" s="303"/>
      <c r="D1861" s="304"/>
      <c r="E1861" s="304"/>
      <c r="F1861" s="304"/>
      <c r="G1861" s="419"/>
    </row>
    <row r="1862" spans="1:7">
      <c r="A1862" s="300" t="s">
        <v>187</v>
      </c>
      <c r="B1862" s="306" t="s">
        <v>4744</v>
      </c>
      <c r="C1862" s="306"/>
      <c r="D1862" s="308"/>
      <c r="E1862" s="308"/>
      <c r="F1862" s="680"/>
      <c r="G1862" s="682"/>
    </row>
    <row r="1863" spans="1:7">
      <c r="A1863" s="302"/>
      <c r="B1863" s="306" t="s">
        <v>4742</v>
      </c>
      <c r="C1863" s="306"/>
      <c r="D1863" s="308"/>
      <c r="E1863" s="308"/>
      <c r="F1863" s="680"/>
      <c r="G1863" s="682"/>
    </row>
    <row r="1864" spans="1:7" ht="38.25">
      <c r="A1864" s="302"/>
      <c r="B1864" s="303" t="s">
        <v>4695</v>
      </c>
      <c r="C1864" s="303"/>
      <c r="D1864" s="308"/>
      <c r="E1864" s="308"/>
      <c r="F1864" s="680"/>
      <c r="G1864" s="682"/>
    </row>
    <row r="1865" spans="1:7" ht="38.25">
      <c r="A1865" s="302"/>
      <c r="B1865" s="303" t="s">
        <v>4741</v>
      </c>
      <c r="C1865" s="303"/>
      <c r="D1865" s="304"/>
      <c r="E1865" s="304"/>
      <c r="F1865" s="680"/>
      <c r="G1865" s="419"/>
    </row>
    <row r="1866" spans="1:7" ht="25.5">
      <c r="A1866" s="302"/>
      <c r="B1866" s="303" t="s">
        <v>4687</v>
      </c>
      <c r="C1866" s="303"/>
      <c r="D1866" s="304"/>
      <c r="E1866" s="304"/>
      <c r="F1866" s="680"/>
      <c r="G1866" s="419"/>
    </row>
    <row r="1867" spans="1:7">
      <c r="A1867" s="302"/>
      <c r="B1867" s="303" t="s">
        <v>4743</v>
      </c>
      <c r="C1867" s="303"/>
      <c r="D1867" s="304" t="s">
        <v>302</v>
      </c>
      <c r="E1867" s="304">
        <v>2</v>
      </c>
      <c r="F1867" s="681"/>
      <c r="G1867" s="419">
        <f>E1867*F1867</f>
        <v>0</v>
      </c>
    </row>
    <row r="1868" spans="1:7">
      <c r="A1868" s="302"/>
      <c r="B1868" s="303"/>
      <c r="C1868" s="303"/>
      <c r="D1868" s="304"/>
      <c r="E1868" s="304"/>
      <c r="F1868" s="304"/>
      <c r="G1868" s="419"/>
    </row>
    <row r="1869" spans="1:7">
      <c r="A1869" s="300" t="s">
        <v>803</v>
      </c>
      <c r="B1869" s="306" t="s">
        <v>4745</v>
      </c>
      <c r="C1869" s="306"/>
      <c r="D1869" s="308"/>
      <c r="E1869" s="308"/>
      <c r="F1869" s="680"/>
      <c r="G1869" s="682"/>
    </row>
    <row r="1870" spans="1:7">
      <c r="A1870" s="302"/>
      <c r="B1870" s="306" t="s">
        <v>4736</v>
      </c>
      <c r="C1870" s="306"/>
      <c r="D1870" s="308"/>
      <c r="E1870" s="308"/>
      <c r="F1870" s="680"/>
      <c r="G1870" s="682"/>
    </row>
    <row r="1871" spans="1:7">
      <c r="A1871" s="302"/>
      <c r="B1871" s="303" t="s">
        <v>4746</v>
      </c>
      <c r="C1871" s="303"/>
      <c r="D1871" s="308"/>
      <c r="E1871" s="308"/>
      <c r="F1871" s="680"/>
      <c r="G1871" s="682"/>
    </row>
    <row r="1872" spans="1:7" ht="38.25">
      <c r="A1872" s="302"/>
      <c r="B1872" s="303" t="s">
        <v>4695</v>
      </c>
      <c r="C1872" s="303"/>
      <c r="D1872" s="308"/>
      <c r="E1872" s="308"/>
      <c r="F1872" s="680"/>
      <c r="G1872" s="682"/>
    </row>
    <row r="1873" spans="1:7">
      <c r="A1873" s="302"/>
      <c r="B1873" s="303" t="s">
        <v>4747</v>
      </c>
      <c r="C1873" s="303"/>
      <c r="D1873" s="304"/>
      <c r="E1873" s="304"/>
      <c r="F1873" s="680"/>
      <c r="G1873" s="419"/>
    </row>
    <row r="1874" spans="1:7" ht="25.5">
      <c r="A1874" s="302"/>
      <c r="B1874" s="303" t="s">
        <v>4687</v>
      </c>
      <c r="C1874" s="303"/>
      <c r="D1874" s="304"/>
      <c r="E1874" s="304"/>
      <c r="F1874" s="680"/>
      <c r="G1874" s="419"/>
    </row>
    <row r="1875" spans="1:7">
      <c r="A1875" s="302"/>
      <c r="B1875" s="303" t="s">
        <v>4748</v>
      </c>
      <c r="C1875" s="303"/>
      <c r="D1875" s="304" t="s">
        <v>302</v>
      </c>
      <c r="E1875" s="304">
        <v>1</v>
      </c>
      <c r="F1875" s="681"/>
      <c r="G1875" s="419">
        <f>E1875*F1875</f>
        <v>0</v>
      </c>
    </row>
    <row r="1876" spans="1:7">
      <c r="A1876" s="302"/>
      <c r="B1876" s="306"/>
      <c r="C1876" s="306"/>
      <c r="D1876" s="308"/>
      <c r="E1876" s="308"/>
      <c r="F1876" s="680"/>
      <c r="G1876" s="682"/>
    </row>
    <row r="1877" spans="1:7">
      <c r="A1877" s="300" t="s">
        <v>805</v>
      </c>
      <c r="B1877" s="306" t="s">
        <v>4749</v>
      </c>
      <c r="C1877" s="306"/>
      <c r="D1877" s="308"/>
      <c r="E1877" s="308"/>
      <c r="F1877" s="680"/>
      <c r="G1877" s="682"/>
    </row>
    <row r="1878" spans="1:7">
      <c r="A1878" s="302"/>
      <c r="B1878" s="306" t="s">
        <v>4736</v>
      </c>
      <c r="C1878" s="306"/>
      <c r="D1878" s="308"/>
      <c r="E1878" s="308"/>
      <c r="F1878" s="680"/>
      <c r="G1878" s="682"/>
    </row>
    <row r="1879" spans="1:7">
      <c r="A1879" s="302"/>
      <c r="B1879" s="303" t="s">
        <v>4751</v>
      </c>
      <c r="C1879" s="303"/>
      <c r="D1879" s="308"/>
      <c r="E1879" s="308"/>
      <c r="F1879" s="680"/>
      <c r="G1879" s="682"/>
    </row>
    <row r="1880" spans="1:7" ht="38.25">
      <c r="A1880" s="302"/>
      <c r="B1880" s="303" t="s">
        <v>4695</v>
      </c>
      <c r="C1880" s="303"/>
      <c r="D1880" s="308"/>
      <c r="E1880" s="308"/>
      <c r="F1880" s="680"/>
      <c r="G1880" s="682"/>
    </row>
    <row r="1881" spans="1:7">
      <c r="A1881" s="302"/>
      <c r="B1881" s="303" t="s">
        <v>4747</v>
      </c>
      <c r="C1881" s="303"/>
      <c r="D1881" s="304"/>
      <c r="E1881" s="304"/>
      <c r="F1881" s="680"/>
      <c r="G1881" s="419"/>
    </row>
    <row r="1882" spans="1:7" ht="25.5">
      <c r="A1882" s="302"/>
      <c r="B1882" s="303" t="s">
        <v>4687</v>
      </c>
      <c r="C1882" s="303"/>
      <c r="D1882" s="304"/>
      <c r="E1882" s="304"/>
      <c r="F1882" s="680"/>
      <c r="G1882" s="419"/>
    </row>
    <row r="1883" spans="1:7">
      <c r="A1883" s="302"/>
      <c r="B1883" s="303" t="s">
        <v>4750</v>
      </c>
      <c r="C1883" s="303"/>
      <c r="D1883" s="304" t="s">
        <v>302</v>
      </c>
      <c r="E1883" s="304">
        <v>1</v>
      </c>
      <c r="F1883" s="681"/>
      <c r="G1883" s="419">
        <f>E1883*F1883</f>
        <v>0</v>
      </c>
    </row>
    <row r="1884" spans="1:7">
      <c r="A1884" s="302"/>
      <c r="B1884" s="303"/>
      <c r="C1884" s="303"/>
      <c r="D1884" s="304"/>
      <c r="E1884" s="304"/>
      <c r="F1884" s="304"/>
      <c r="G1884" s="419"/>
    </row>
    <row r="1885" spans="1:7">
      <c r="A1885" s="300" t="s">
        <v>808</v>
      </c>
      <c r="B1885" s="306" t="s">
        <v>4752</v>
      </c>
      <c r="C1885" s="306"/>
      <c r="D1885" s="308"/>
      <c r="E1885" s="308"/>
      <c r="F1885" s="680"/>
      <c r="G1885" s="682"/>
    </row>
    <row r="1886" spans="1:7">
      <c r="A1886" s="302"/>
      <c r="B1886" s="306" t="s">
        <v>4704</v>
      </c>
      <c r="C1886" s="306"/>
      <c r="D1886" s="304"/>
      <c r="E1886" s="304"/>
      <c r="F1886" s="680"/>
      <c r="G1886" s="419"/>
    </row>
    <row r="1887" spans="1:7" ht="38.25">
      <c r="A1887" s="302"/>
      <c r="B1887" s="303" t="s">
        <v>4705</v>
      </c>
      <c r="C1887" s="303"/>
      <c r="D1887" s="304"/>
      <c r="E1887" s="304"/>
      <c r="F1887" s="680"/>
      <c r="G1887" s="419"/>
    </row>
    <row r="1888" spans="1:7" ht="38.25">
      <c r="A1888" s="302"/>
      <c r="B1888" s="303" t="s">
        <v>4695</v>
      </c>
      <c r="C1888" s="303"/>
      <c r="D1888" s="304"/>
      <c r="E1888" s="304"/>
      <c r="F1888" s="680"/>
      <c r="G1888" s="419"/>
    </row>
    <row r="1889" spans="1:7">
      <c r="A1889" s="302"/>
      <c r="B1889" s="303" t="s">
        <v>4703</v>
      </c>
      <c r="C1889" s="303"/>
      <c r="D1889" s="304"/>
      <c r="E1889" s="304"/>
      <c r="F1889" s="680"/>
      <c r="G1889" s="419"/>
    </row>
    <row r="1890" spans="1:7" ht="25.5">
      <c r="A1890" s="302"/>
      <c r="B1890" s="303" t="s">
        <v>4687</v>
      </c>
      <c r="C1890" s="303"/>
      <c r="D1890" s="304"/>
      <c r="E1890" s="304"/>
      <c r="F1890" s="680"/>
      <c r="G1890" s="419"/>
    </row>
    <row r="1891" spans="1:7">
      <c r="A1891" s="302"/>
      <c r="B1891" s="303" t="s">
        <v>4753</v>
      </c>
      <c r="C1891" s="303"/>
      <c r="D1891" s="304" t="s">
        <v>302</v>
      </c>
      <c r="E1891" s="304">
        <v>1</v>
      </c>
      <c r="F1891" s="681"/>
      <c r="G1891" s="419">
        <f>E1891*F1891</f>
        <v>0</v>
      </c>
    </row>
    <row r="1892" spans="1:7">
      <c r="A1892" s="302"/>
      <c r="B1892" s="303"/>
      <c r="C1892" s="303"/>
      <c r="D1892" s="304"/>
      <c r="E1892" s="304"/>
      <c r="F1892" s="304"/>
      <c r="G1892" s="419"/>
    </row>
    <row r="1893" spans="1:7">
      <c r="A1893" s="300" t="s">
        <v>1331</v>
      </c>
      <c r="B1893" s="306" t="s">
        <v>4754</v>
      </c>
      <c r="C1893" s="306"/>
      <c r="D1893" s="308"/>
      <c r="E1893" s="308"/>
      <c r="F1893" s="680"/>
      <c r="G1893" s="682"/>
    </row>
    <row r="1894" spans="1:7">
      <c r="A1894" s="302"/>
      <c r="B1894" s="306" t="s">
        <v>4189</v>
      </c>
      <c r="C1894" s="306"/>
      <c r="D1894" s="304"/>
      <c r="E1894" s="304"/>
      <c r="F1894" s="680"/>
      <c r="G1894" s="419"/>
    </row>
    <row r="1895" spans="1:7" ht="38.25">
      <c r="A1895" s="302"/>
      <c r="B1895" s="303" t="s">
        <v>4705</v>
      </c>
      <c r="C1895" s="303"/>
      <c r="D1895" s="304"/>
      <c r="E1895" s="304"/>
      <c r="F1895" s="680"/>
      <c r="G1895" s="419"/>
    </row>
    <row r="1896" spans="1:7" ht="38.25">
      <c r="A1896" s="302"/>
      <c r="B1896" s="303" t="s">
        <v>4695</v>
      </c>
      <c r="C1896" s="303"/>
      <c r="D1896" s="304"/>
      <c r="E1896" s="304"/>
      <c r="F1896" s="680"/>
      <c r="G1896" s="419"/>
    </row>
    <row r="1897" spans="1:7" ht="63.75">
      <c r="A1897" s="302"/>
      <c r="B1897" s="303" t="s">
        <v>4755</v>
      </c>
      <c r="C1897" s="303"/>
      <c r="D1897" s="304"/>
      <c r="E1897" s="304"/>
      <c r="F1897" s="680"/>
      <c r="G1897" s="419"/>
    </row>
    <row r="1898" spans="1:7" ht="25.5">
      <c r="A1898" s="302"/>
      <c r="B1898" s="303" t="s">
        <v>4687</v>
      </c>
      <c r="C1898" s="303"/>
      <c r="D1898" s="304"/>
      <c r="E1898" s="304"/>
      <c r="F1898" s="680"/>
      <c r="G1898" s="419"/>
    </row>
    <row r="1899" spans="1:7">
      <c r="A1899" s="302"/>
      <c r="B1899" s="303" t="s">
        <v>4707</v>
      </c>
      <c r="C1899" s="303"/>
      <c r="D1899" s="304" t="s">
        <v>302</v>
      </c>
      <c r="E1899" s="304">
        <v>1</v>
      </c>
      <c r="F1899" s="681"/>
      <c r="G1899" s="419">
        <f>E1899*F1899</f>
        <v>0</v>
      </c>
    </row>
    <row r="1900" spans="1:7">
      <c r="A1900" s="302"/>
      <c r="B1900" s="303"/>
      <c r="C1900" s="303"/>
      <c r="D1900" s="304"/>
      <c r="E1900" s="304"/>
      <c r="F1900" s="304"/>
      <c r="G1900" s="419"/>
    </row>
    <row r="1901" spans="1:7">
      <c r="A1901" s="302"/>
      <c r="B1901" s="303"/>
      <c r="C1901" s="303"/>
      <c r="D1901" s="304"/>
      <c r="E1901" s="304"/>
      <c r="F1901" s="304"/>
      <c r="G1901" s="419"/>
    </row>
    <row r="1902" spans="1:7">
      <c r="A1902" s="302"/>
      <c r="B1902" s="303"/>
      <c r="C1902" s="303"/>
      <c r="D1902" s="304"/>
      <c r="E1902" s="304"/>
      <c r="F1902" s="304"/>
      <c r="G1902" s="419"/>
    </row>
    <row r="1903" spans="1:7">
      <c r="A1903" s="302"/>
      <c r="B1903" s="303"/>
      <c r="C1903" s="303"/>
      <c r="D1903" s="304"/>
      <c r="E1903" s="304"/>
      <c r="F1903" s="304"/>
      <c r="G1903" s="419"/>
    </row>
    <row r="1904" spans="1:7">
      <c r="A1904" s="302"/>
      <c r="B1904" s="318"/>
      <c r="C1904" s="318"/>
      <c r="D1904" s="304"/>
      <c r="E1904" s="304"/>
      <c r="F1904" s="304"/>
      <c r="G1904" s="419"/>
    </row>
    <row r="1905" spans="1:9">
      <c r="A1905" s="302"/>
      <c r="B1905" s="306" t="s">
        <v>4791</v>
      </c>
      <c r="C1905" s="306"/>
      <c r="D1905" s="308"/>
      <c r="E1905" s="308"/>
      <c r="F1905" s="681"/>
      <c r="G1905" s="682"/>
    </row>
    <row r="1906" spans="1:9">
      <c r="A1906" s="302"/>
      <c r="B1906" s="303"/>
      <c r="C1906" s="303"/>
      <c r="D1906" s="304"/>
      <c r="E1906" s="304"/>
      <c r="F1906" s="681"/>
      <c r="G1906" s="419"/>
    </row>
    <row r="1907" spans="1:9">
      <c r="A1907" s="319" t="s">
        <v>287</v>
      </c>
      <c r="B1907" s="316" t="s">
        <v>4150</v>
      </c>
      <c r="C1907" s="316"/>
      <c r="D1907" s="308"/>
      <c r="E1907" s="308"/>
      <c r="F1907" s="308"/>
      <c r="G1907" s="419"/>
    </row>
    <row r="1908" spans="1:9">
      <c r="A1908" s="320"/>
      <c r="B1908" s="316" t="s">
        <v>4671</v>
      </c>
      <c r="C1908" s="316"/>
      <c r="D1908" s="308"/>
      <c r="E1908" s="308"/>
      <c r="F1908" s="308"/>
      <c r="G1908" s="419"/>
    </row>
    <row r="1909" spans="1:9" ht="25.5">
      <c r="A1909" s="320"/>
      <c r="B1909" s="316" t="s">
        <v>4151</v>
      </c>
      <c r="C1909" s="316"/>
      <c r="D1909" s="308"/>
      <c r="E1909" s="308"/>
      <c r="F1909" s="308"/>
      <c r="G1909" s="419"/>
    </row>
    <row r="1910" spans="1:9" ht="38.25">
      <c r="A1910" s="320"/>
      <c r="B1910" s="307" t="s">
        <v>4673</v>
      </c>
      <c r="C1910" s="307"/>
      <c r="D1910" s="308"/>
      <c r="E1910" s="308"/>
      <c r="F1910" s="308"/>
      <c r="G1910" s="419"/>
    </row>
    <row r="1911" spans="1:9" ht="25.5">
      <c r="A1911" s="320"/>
      <c r="B1911" s="307" t="s">
        <v>1211</v>
      </c>
      <c r="C1911" s="307"/>
      <c r="D1911" s="308"/>
      <c r="E1911" s="308"/>
      <c r="F1911" s="308"/>
      <c r="G1911" s="419"/>
    </row>
    <row r="1912" spans="1:9" ht="25.5">
      <c r="A1912" s="320"/>
      <c r="B1912" s="307" t="s">
        <v>4656</v>
      </c>
      <c r="C1912" s="307"/>
      <c r="D1912" s="308"/>
      <c r="E1912" s="308"/>
      <c r="F1912" s="308"/>
      <c r="G1912" s="419"/>
    </row>
    <row r="1913" spans="1:9" ht="25.5">
      <c r="A1913" s="320"/>
      <c r="B1913" s="307" t="s">
        <v>485</v>
      </c>
      <c r="C1913" s="307"/>
      <c r="D1913" s="308"/>
      <c r="E1913" s="308"/>
      <c r="F1913" s="308"/>
      <c r="G1913" s="419"/>
    </row>
    <row r="1914" spans="1:9" ht="38.25">
      <c r="A1914" s="320"/>
      <c r="B1914" s="307" t="s">
        <v>4699</v>
      </c>
      <c r="C1914" s="307"/>
      <c r="D1914" s="308"/>
      <c r="E1914" s="308"/>
      <c r="F1914" s="308"/>
      <c r="G1914" s="419"/>
    </row>
    <row r="1915" spans="1:9">
      <c r="A1915" s="320"/>
      <c r="B1915" s="307" t="s">
        <v>4672</v>
      </c>
      <c r="C1915" s="307"/>
      <c r="D1915" s="308" t="s">
        <v>302</v>
      </c>
      <c r="E1915" s="308">
        <v>1</v>
      </c>
      <c r="F1915" s="308"/>
      <c r="G1915" s="419">
        <f>E1915*F1915</f>
        <v>0</v>
      </c>
    </row>
    <row r="1916" spans="1:9" s="293" customFormat="1">
      <c r="A1916" s="300"/>
      <c r="B1916" s="306"/>
      <c r="C1916" s="306"/>
      <c r="D1916" s="321"/>
      <c r="E1916" s="321"/>
      <c r="F1916" s="683"/>
      <c r="G1916" s="420"/>
      <c r="H1916" s="1292"/>
      <c r="I1916" s="1289"/>
    </row>
    <row r="1917" spans="1:9">
      <c r="A1917" s="319" t="s">
        <v>290</v>
      </c>
      <c r="B1917" s="316" t="s">
        <v>4152</v>
      </c>
      <c r="C1917" s="316"/>
      <c r="D1917" s="308"/>
      <c r="E1917" s="308"/>
      <c r="F1917" s="308"/>
      <c r="G1917" s="419"/>
    </row>
    <row r="1918" spans="1:9">
      <c r="A1918" s="320"/>
      <c r="B1918" s="316" t="s">
        <v>4674</v>
      </c>
      <c r="C1918" s="316"/>
      <c r="D1918" s="308"/>
      <c r="E1918" s="308"/>
      <c r="F1918" s="308"/>
      <c r="G1918" s="419"/>
    </row>
    <row r="1919" spans="1:9" ht="25.5">
      <c r="A1919" s="320"/>
      <c r="B1919" s="316" t="s">
        <v>4153</v>
      </c>
      <c r="C1919" s="316"/>
      <c r="D1919" s="308"/>
      <c r="E1919" s="308"/>
      <c r="F1919" s="308"/>
      <c r="G1919" s="419"/>
    </row>
    <row r="1920" spans="1:9" ht="38.25">
      <c r="A1920" s="320"/>
      <c r="B1920" s="307" t="s">
        <v>4655</v>
      </c>
      <c r="C1920" s="307"/>
      <c r="D1920" s="308"/>
      <c r="E1920" s="308"/>
      <c r="F1920" s="308"/>
      <c r="G1920" s="419"/>
    </row>
    <row r="1921" spans="1:7" ht="25.5">
      <c r="A1921" s="320"/>
      <c r="B1921" s="307" t="s">
        <v>4656</v>
      </c>
      <c r="C1921" s="307"/>
      <c r="D1921" s="308"/>
      <c r="E1921" s="308"/>
      <c r="F1921" s="308"/>
      <c r="G1921" s="419"/>
    </row>
    <row r="1922" spans="1:7" ht="38.25">
      <c r="A1922" s="320"/>
      <c r="B1922" s="307" t="s">
        <v>4676</v>
      </c>
      <c r="C1922" s="307"/>
      <c r="D1922" s="308"/>
      <c r="E1922" s="308"/>
      <c r="F1922" s="308"/>
      <c r="G1922" s="419"/>
    </row>
    <row r="1923" spans="1:7" ht="25.5">
      <c r="A1923" s="320"/>
      <c r="B1923" s="307" t="s">
        <v>485</v>
      </c>
      <c r="C1923" s="307"/>
      <c r="D1923" s="308"/>
      <c r="E1923" s="308"/>
      <c r="F1923" s="308"/>
      <c r="G1923" s="419"/>
    </row>
    <row r="1924" spans="1:7" ht="25.5">
      <c r="A1924" s="320"/>
      <c r="B1924" s="307" t="s">
        <v>1209</v>
      </c>
      <c r="C1924" s="307"/>
      <c r="D1924" s="308"/>
      <c r="E1924" s="308"/>
      <c r="F1924" s="308"/>
      <c r="G1924" s="419"/>
    </row>
    <row r="1925" spans="1:7">
      <c r="A1925" s="320"/>
      <c r="B1925" s="307" t="s">
        <v>4675</v>
      </c>
      <c r="C1925" s="307"/>
      <c r="D1925" s="308" t="s">
        <v>302</v>
      </c>
      <c r="E1925" s="308">
        <v>6</v>
      </c>
      <c r="F1925" s="308"/>
      <c r="G1925" s="419">
        <f>E1925*F1925</f>
        <v>0</v>
      </c>
    </row>
    <row r="1926" spans="1:7">
      <c r="A1926" s="320"/>
      <c r="B1926" s="307"/>
      <c r="C1926" s="307"/>
      <c r="D1926" s="308"/>
      <c r="E1926" s="308"/>
      <c r="F1926" s="308"/>
      <c r="G1926" s="419"/>
    </row>
    <row r="1927" spans="1:7">
      <c r="A1927" s="319" t="s">
        <v>300</v>
      </c>
      <c r="B1927" s="316" t="s">
        <v>4677</v>
      </c>
      <c r="C1927" s="316"/>
      <c r="D1927" s="308"/>
      <c r="E1927" s="308"/>
      <c r="F1927" s="308"/>
      <c r="G1927" s="419"/>
    </row>
    <row r="1928" spans="1:7">
      <c r="A1928" s="320"/>
      <c r="B1928" s="316" t="s">
        <v>4671</v>
      </c>
      <c r="C1928" s="316"/>
      <c r="D1928" s="308"/>
      <c r="E1928" s="308"/>
      <c r="F1928" s="308"/>
      <c r="G1928" s="419"/>
    </row>
    <row r="1929" spans="1:7" ht="25.5">
      <c r="A1929" s="320"/>
      <c r="B1929" s="316" t="s">
        <v>4153</v>
      </c>
      <c r="C1929" s="316"/>
      <c r="D1929" s="308"/>
      <c r="E1929" s="308"/>
      <c r="F1929" s="308"/>
      <c r="G1929" s="419"/>
    </row>
    <row r="1930" spans="1:7" ht="38.25">
      <c r="A1930" s="320"/>
      <c r="B1930" s="307" t="s">
        <v>4655</v>
      </c>
      <c r="C1930" s="307"/>
      <c r="D1930" s="308"/>
      <c r="E1930" s="308"/>
      <c r="F1930" s="308"/>
      <c r="G1930" s="419"/>
    </row>
    <row r="1931" spans="1:7" ht="25.5">
      <c r="A1931" s="320"/>
      <c r="B1931" s="307" t="s">
        <v>4656</v>
      </c>
      <c r="C1931" s="307"/>
      <c r="D1931" s="308"/>
      <c r="E1931" s="308"/>
      <c r="F1931" s="308"/>
      <c r="G1931" s="419"/>
    </row>
    <row r="1932" spans="1:7" ht="38.25">
      <c r="A1932" s="320"/>
      <c r="B1932" s="307" t="s">
        <v>4676</v>
      </c>
      <c r="C1932" s="307"/>
      <c r="D1932" s="308"/>
      <c r="E1932" s="308"/>
      <c r="F1932" s="308"/>
      <c r="G1932" s="419"/>
    </row>
    <row r="1933" spans="1:7" ht="25.5">
      <c r="A1933" s="320"/>
      <c r="B1933" s="307" t="s">
        <v>485</v>
      </c>
      <c r="C1933" s="307"/>
      <c r="D1933" s="308"/>
      <c r="E1933" s="308"/>
      <c r="F1933" s="308"/>
      <c r="G1933" s="419"/>
    </row>
    <row r="1934" spans="1:7" ht="25.5">
      <c r="A1934" s="320"/>
      <c r="B1934" s="307" t="s">
        <v>1209</v>
      </c>
      <c r="C1934" s="307"/>
      <c r="D1934" s="308"/>
      <c r="E1934" s="308"/>
      <c r="F1934" s="308"/>
      <c r="G1934" s="419"/>
    </row>
    <row r="1935" spans="1:7">
      <c r="A1935" s="320"/>
      <c r="B1935" s="307" t="s">
        <v>4675</v>
      </c>
      <c r="C1935" s="307"/>
      <c r="D1935" s="308" t="s">
        <v>302</v>
      </c>
      <c r="E1935" s="308">
        <v>2</v>
      </c>
      <c r="F1935" s="308"/>
      <c r="G1935" s="419">
        <f>E1935*F1935</f>
        <v>0</v>
      </c>
    </row>
    <row r="1936" spans="1:7">
      <c r="A1936" s="320"/>
      <c r="B1936" s="307"/>
      <c r="C1936" s="307"/>
      <c r="D1936" s="308"/>
      <c r="E1936" s="308"/>
      <c r="F1936" s="308"/>
      <c r="G1936" s="419"/>
    </row>
    <row r="1937" spans="1:7">
      <c r="A1937" s="300" t="s">
        <v>301</v>
      </c>
      <c r="B1937" s="306" t="s">
        <v>344</v>
      </c>
      <c r="C1937" s="306"/>
      <c r="D1937" s="321"/>
      <c r="E1937" s="321"/>
      <c r="F1937" s="683"/>
      <c r="G1937" s="420"/>
    </row>
    <row r="1938" spans="1:7">
      <c r="A1938" s="300"/>
      <c r="B1938" s="306" t="s">
        <v>4659</v>
      </c>
      <c r="C1938" s="306"/>
      <c r="D1938" s="321"/>
      <c r="E1938" s="321"/>
      <c r="F1938" s="683"/>
      <c r="G1938" s="420"/>
    </row>
    <row r="1939" spans="1:7" ht="38.25">
      <c r="A1939" s="302"/>
      <c r="B1939" s="307" t="s">
        <v>4655</v>
      </c>
      <c r="C1939" s="307"/>
      <c r="D1939" s="308"/>
      <c r="E1939" s="308"/>
      <c r="F1939" s="308"/>
      <c r="G1939" s="419"/>
    </row>
    <row r="1940" spans="1:7">
      <c r="A1940" s="302"/>
      <c r="B1940" s="307" t="s">
        <v>4660</v>
      </c>
      <c r="C1940" s="307"/>
      <c r="D1940" s="308"/>
      <c r="E1940" s="308"/>
      <c r="F1940" s="308"/>
      <c r="G1940" s="419"/>
    </row>
    <row r="1941" spans="1:7" ht="38.25">
      <c r="A1941" s="320"/>
      <c r="B1941" s="307" t="s">
        <v>4699</v>
      </c>
      <c r="C1941" s="307"/>
      <c r="D1941" s="308"/>
      <c r="E1941" s="308"/>
      <c r="F1941" s="308"/>
      <c r="G1941" s="419"/>
    </row>
    <row r="1942" spans="1:7">
      <c r="A1942" s="320"/>
      <c r="B1942" s="307" t="s">
        <v>4728</v>
      </c>
      <c r="C1942" s="307"/>
      <c r="D1942" s="308"/>
      <c r="E1942" s="308"/>
      <c r="F1942" s="308"/>
      <c r="G1942" s="419"/>
    </row>
    <row r="1943" spans="1:7">
      <c r="A1943" s="302"/>
      <c r="B1943" s="307" t="s">
        <v>4664</v>
      </c>
      <c r="C1943" s="307"/>
      <c r="D1943" s="304"/>
      <c r="E1943" s="304"/>
      <c r="F1943" s="304"/>
      <c r="G1943" s="419"/>
    </row>
    <row r="1944" spans="1:7">
      <c r="A1944" s="302"/>
      <c r="B1944" s="307" t="s">
        <v>4666</v>
      </c>
      <c r="C1944" s="307"/>
      <c r="D1944" s="304" t="s">
        <v>302</v>
      </c>
      <c r="E1944" s="304">
        <v>4</v>
      </c>
      <c r="F1944" s="304"/>
      <c r="G1944" s="419">
        <f>E1944*F1944</f>
        <v>0</v>
      </c>
    </row>
    <row r="1945" spans="1:7">
      <c r="A1945" s="302"/>
      <c r="B1945" s="307" t="s">
        <v>4667</v>
      </c>
      <c r="C1945" s="307"/>
      <c r="D1945" s="304" t="s">
        <v>302</v>
      </c>
      <c r="E1945" s="304">
        <v>1</v>
      </c>
      <c r="F1945" s="304"/>
      <c r="G1945" s="419">
        <f>E1945*F1945</f>
        <v>0</v>
      </c>
    </row>
    <row r="1946" spans="1:7">
      <c r="A1946" s="302"/>
      <c r="B1946" s="307"/>
      <c r="C1946" s="307"/>
      <c r="D1946" s="304"/>
      <c r="E1946" s="304"/>
      <c r="F1946" s="304"/>
      <c r="G1946" s="419"/>
    </row>
    <row r="1947" spans="1:7">
      <c r="A1947" s="300" t="s">
        <v>305</v>
      </c>
      <c r="B1947" s="306" t="s">
        <v>4661</v>
      </c>
      <c r="C1947" s="306"/>
      <c r="D1947" s="321"/>
      <c r="E1947" s="321"/>
      <c r="F1947" s="683"/>
      <c r="G1947" s="420"/>
    </row>
    <row r="1948" spans="1:7">
      <c r="A1948" s="300"/>
      <c r="B1948" s="306" t="s">
        <v>4659</v>
      </c>
      <c r="C1948" s="306"/>
      <c r="D1948" s="321"/>
      <c r="E1948" s="321"/>
      <c r="F1948" s="683"/>
      <c r="G1948" s="420"/>
    </row>
    <row r="1949" spans="1:7" ht="38.25">
      <c r="A1949" s="302"/>
      <c r="B1949" s="307" t="s">
        <v>4655</v>
      </c>
      <c r="C1949" s="307"/>
      <c r="D1949" s="308"/>
      <c r="E1949" s="308"/>
      <c r="F1949" s="308"/>
      <c r="G1949" s="419"/>
    </row>
    <row r="1950" spans="1:7" ht="25.5">
      <c r="A1950" s="320"/>
      <c r="B1950" s="307" t="s">
        <v>4656</v>
      </c>
      <c r="C1950" s="307"/>
      <c r="D1950" s="308"/>
      <c r="E1950" s="308"/>
      <c r="F1950" s="308"/>
      <c r="G1950" s="419"/>
    </row>
    <row r="1951" spans="1:7">
      <c r="A1951" s="320"/>
      <c r="B1951" s="307" t="s">
        <v>4662</v>
      </c>
      <c r="C1951" s="307"/>
      <c r="D1951" s="308"/>
      <c r="E1951" s="308"/>
      <c r="F1951" s="308"/>
      <c r="G1951" s="419"/>
    </row>
    <row r="1952" spans="1:7" ht="25.5">
      <c r="A1952" s="302"/>
      <c r="B1952" s="307" t="s">
        <v>1209</v>
      </c>
      <c r="C1952" s="307"/>
      <c r="D1952" s="308"/>
      <c r="E1952" s="308"/>
      <c r="F1952" s="308"/>
      <c r="G1952" s="419"/>
    </row>
    <row r="1953" spans="1:9">
      <c r="A1953" s="320"/>
      <c r="B1953" s="307" t="s">
        <v>4730</v>
      </c>
      <c r="C1953" s="307"/>
      <c r="D1953" s="308"/>
      <c r="E1953" s="308"/>
      <c r="F1953" s="308"/>
      <c r="G1953" s="419"/>
    </row>
    <row r="1954" spans="1:9">
      <c r="A1954" s="302"/>
      <c r="B1954" s="307" t="s">
        <v>4664</v>
      </c>
      <c r="C1954" s="307"/>
      <c r="D1954" s="304"/>
      <c r="E1954" s="304"/>
      <c r="F1954" s="304"/>
      <c r="G1954" s="419"/>
    </row>
    <row r="1955" spans="1:9">
      <c r="A1955" s="302"/>
      <c r="B1955" s="307" t="s">
        <v>4666</v>
      </c>
      <c r="C1955" s="307"/>
      <c r="D1955" s="304" t="s">
        <v>302</v>
      </c>
      <c r="E1955" s="304">
        <v>3</v>
      </c>
      <c r="F1955" s="304"/>
      <c r="G1955" s="419">
        <f>E1955*F1955</f>
        <v>0</v>
      </c>
    </row>
    <row r="1956" spans="1:9">
      <c r="A1956" s="302"/>
      <c r="B1956" s="307" t="s">
        <v>4667</v>
      </c>
      <c r="C1956" s="307"/>
      <c r="D1956" s="304" t="s">
        <v>302</v>
      </c>
      <c r="E1956" s="304">
        <v>1</v>
      </c>
      <c r="F1956" s="304"/>
      <c r="G1956" s="419">
        <f>E1956*F1956</f>
        <v>0</v>
      </c>
    </row>
    <row r="1957" spans="1:9">
      <c r="A1957" s="302"/>
      <c r="B1957" s="307"/>
      <c r="C1957" s="307"/>
      <c r="D1957" s="304"/>
      <c r="E1957" s="304"/>
      <c r="F1957" s="304"/>
      <c r="G1957" s="419"/>
    </row>
    <row r="1958" spans="1:9">
      <c r="A1958" s="300" t="s">
        <v>1501</v>
      </c>
      <c r="B1958" s="306" t="s">
        <v>4663</v>
      </c>
      <c r="C1958" s="306"/>
      <c r="D1958" s="321"/>
      <c r="E1958" s="321"/>
      <c r="F1958" s="683"/>
      <c r="G1958" s="420"/>
    </row>
    <row r="1959" spans="1:9">
      <c r="A1959" s="300"/>
      <c r="B1959" s="306" t="s">
        <v>4668</v>
      </c>
      <c r="C1959" s="306"/>
      <c r="D1959" s="321"/>
      <c r="E1959" s="321"/>
      <c r="F1959" s="683"/>
      <c r="G1959" s="420"/>
    </row>
    <row r="1960" spans="1:9" ht="38.25">
      <c r="A1960" s="302"/>
      <c r="B1960" s="307" t="s">
        <v>4655</v>
      </c>
      <c r="C1960" s="307"/>
      <c r="D1960" s="308"/>
      <c r="E1960" s="308"/>
      <c r="F1960" s="308"/>
      <c r="G1960" s="419"/>
    </row>
    <row r="1961" spans="1:9">
      <c r="A1961" s="302"/>
      <c r="B1961" s="307" t="s">
        <v>4660</v>
      </c>
      <c r="C1961" s="307"/>
      <c r="D1961" s="308"/>
      <c r="E1961" s="308"/>
      <c r="F1961" s="308"/>
      <c r="G1961" s="419"/>
    </row>
    <row r="1962" spans="1:9" ht="38.25">
      <c r="A1962" s="320"/>
      <c r="B1962" s="307" t="s">
        <v>4699</v>
      </c>
      <c r="C1962" s="307"/>
      <c r="D1962" s="308"/>
      <c r="E1962" s="308"/>
      <c r="F1962" s="308"/>
      <c r="G1962" s="419"/>
    </row>
    <row r="1963" spans="1:9">
      <c r="A1963" s="320"/>
      <c r="B1963" s="307" t="s">
        <v>4728</v>
      </c>
      <c r="C1963" s="307"/>
      <c r="D1963" s="308"/>
      <c r="E1963" s="308"/>
      <c r="F1963" s="308"/>
      <c r="G1963" s="419"/>
    </row>
    <row r="1964" spans="1:9">
      <c r="A1964" s="302"/>
      <c r="B1964" s="307" t="s">
        <v>4665</v>
      </c>
      <c r="C1964" s="307"/>
      <c r="D1964" s="304" t="s">
        <v>302</v>
      </c>
      <c r="E1964" s="304">
        <v>6</v>
      </c>
      <c r="F1964" s="304"/>
      <c r="G1964" s="419">
        <f>E1964*F1964</f>
        <v>0</v>
      </c>
    </row>
    <row r="1965" spans="1:9" s="293" customFormat="1">
      <c r="A1965" s="300"/>
      <c r="B1965" s="312"/>
      <c r="C1965" s="312"/>
      <c r="D1965" s="321"/>
      <c r="E1965" s="321"/>
      <c r="F1965" s="321"/>
      <c r="G1965" s="420"/>
      <c r="H1965" s="1292"/>
      <c r="I1965" s="1289"/>
    </row>
    <row r="1966" spans="1:9">
      <c r="A1966" s="300" t="s">
        <v>1502</v>
      </c>
      <c r="B1966" s="306" t="s">
        <v>4669</v>
      </c>
      <c r="C1966" s="306"/>
      <c r="D1966" s="321"/>
      <c r="E1966" s="321"/>
      <c r="F1966" s="683"/>
      <c r="G1966" s="420"/>
    </row>
    <row r="1967" spans="1:9">
      <c r="A1967" s="300"/>
      <c r="B1967" s="306" t="s">
        <v>4668</v>
      </c>
      <c r="C1967" s="306"/>
      <c r="D1967" s="321"/>
      <c r="E1967" s="321"/>
      <c r="F1967" s="683"/>
      <c r="G1967" s="420"/>
    </row>
    <row r="1968" spans="1:9" ht="38.25">
      <c r="A1968" s="302"/>
      <c r="B1968" s="307" t="s">
        <v>4655</v>
      </c>
      <c r="C1968" s="307"/>
      <c r="D1968" s="308"/>
      <c r="E1968" s="308"/>
      <c r="F1968" s="308"/>
      <c r="G1968" s="419"/>
    </row>
    <row r="1969" spans="1:9">
      <c r="A1969" s="302"/>
      <c r="B1969" s="307" t="s">
        <v>4660</v>
      </c>
      <c r="C1969" s="307"/>
      <c r="D1969" s="308"/>
      <c r="E1969" s="308"/>
      <c r="F1969" s="308"/>
      <c r="G1969" s="419"/>
    </row>
    <row r="1970" spans="1:9" ht="38.25">
      <c r="A1970" s="320"/>
      <c r="B1970" s="307" t="s">
        <v>4699</v>
      </c>
      <c r="C1970" s="307"/>
      <c r="D1970" s="308"/>
      <c r="E1970" s="308"/>
      <c r="F1970" s="308"/>
      <c r="G1970" s="419"/>
    </row>
    <row r="1971" spans="1:9">
      <c r="A1971" s="320"/>
      <c r="B1971" s="307" t="s">
        <v>4728</v>
      </c>
      <c r="C1971" s="307"/>
      <c r="D1971" s="308"/>
      <c r="E1971" s="308"/>
      <c r="F1971" s="308"/>
      <c r="G1971" s="419"/>
    </row>
    <row r="1972" spans="1:9">
      <c r="A1972" s="302"/>
      <c r="B1972" s="307" t="s">
        <v>4670</v>
      </c>
      <c r="C1972" s="307"/>
      <c r="D1972" s="304" t="s">
        <v>302</v>
      </c>
      <c r="E1972" s="304">
        <v>1</v>
      </c>
      <c r="F1972" s="304"/>
      <c r="G1972" s="419">
        <f>E1972*F1972</f>
        <v>0</v>
      </c>
    </row>
    <row r="1973" spans="1:9" s="293" customFormat="1">
      <c r="A1973" s="300"/>
      <c r="B1973" s="312"/>
      <c r="C1973" s="312"/>
      <c r="D1973" s="321"/>
      <c r="E1973" s="321"/>
      <c r="F1973" s="321"/>
      <c r="G1973" s="420"/>
      <c r="H1973" s="1292"/>
      <c r="I1973" s="1289"/>
    </row>
    <row r="1974" spans="1:9">
      <c r="A1974" s="300" t="s">
        <v>1506</v>
      </c>
      <c r="B1974" s="306" t="s">
        <v>4679</v>
      </c>
      <c r="C1974" s="306"/>
      <c r="D1974" s="304"/>
      <c r="E1974" s="304"/>
      <c r="F1974" s="681"/>
      <c r="G1974" s="419"/>
    </row>
    <row r="1975" spans="1:9" s="293" customFormat="1">
      <c r="A1975" s="300"/>
      <c r="B1975" s="306" t="s">
        <v>4653</v>
      </c>
      <c r="C1975" s="306"/>
      <c r="D1975" s="321"/>
      <c r="E1975" s="321"/>
      <c r="F1975" s="683"/>
      <c r="G1975" s="420"/>
      <c r="H1975" s="1292"/>
      <c r="I1975" s="1289"/>
    </row>
    <row r="1976" spans="1:9">
      <c r="A1976" s="302"/>
      <c r="B1976" s="318" t="s">
        <v>4654</v>
      </c>
      <c r="C1976" s="318"/>
      <c r="D1976" s="304"/>
      <c r="E1976" s="304"/>
      <c r="F1976" s="304"/>
      <c r="G1976" s="419"/>
    </row>
    <row r="1977" spans="1:9" ht="38.25">
      <c r="A1977" s="320"/>
      <c r="B1977" s="307" t="s">
        <v>4655</v>
      </c>
      <c r="C1977" s="307"/>
      <c r="D1977" s="308"/>
      <c r="E1977" s="308"/>
      <c r="F1977" s="308"/>
      <c r="G1977" s="419"/>
    </row>
    <row r="1978" spans="1:9" ht="25.5">
      <c r="A1978" s="320"/>
      <c r="B1978" s="307" t="s">
        <v>4656</v>
      </c>
      <c r="C1978" s="307"/>
      <c r="D1978" s="308"/>
      <c r="E1978" s="308"/>
      <c r="F1978" s="308"/>
      <c r="G1978" s="419"/>
    </row>
    <row r="1979" spans="1:9" ht="25.5">
      <c r="A1979" s="320"/>
      <c r="B1979" s="307" t="s">
        <v>1209</v>
      </c>
      <c r="C1979" s="307"/>
      <c r="D1979" s="308"/>
      <c r="E1979" s="308"/>
      <c r="F1979" s="308"/>
      <c r="G1979" s="419"/>
    </row>
    <row r="1980" spans="1:9" ht="25.5">
      <c r="A1980" s="320"/>
      <c r="B1980" s="303" t="s">
        <v>4658</v>
      </c>
      <c r="C1980" s="303"/>
      <c r="D1980" s="308"/>
      <c r="E1980" s="308"/>
      <c r="F1980" s="308"/>
      <c r="G1980" s="419"/>
    </row>
    <row r="1981" spans="1:9">
      <c r="A1981" s="302"/>
      <c r="B1981" s="307" t="s">
        <v>4657</v>
      </c>
      <c r="C1981" s="307"/>
      <c r="D1981" s="304" t="s">
        <v>302</v>
      </c>
      <c r="E1981" s="304">
        <v>1</v>
      </c>
      <c r="F1981" s="304"/>
      <c r="G1981" s="419">
        <f>E1981*F1981</f>
        <v>0</v>
      </c>
    </row>
    <row r="1982" spans="1:9" s="293" customFormat="1">
      <c r="A1982" s="300"/>
      <c r="B1982" s="312"/>
      <c r="C1982" s="312"/>
      <c r="D1982" s="321"/>
      <c r="E1982" s="321"/>
      <c r="F1982" s="321"/>
      <c r="G1982" s="420"/>
      <c r="H1982" s="1292"/>
      <c r="I1982" s="1289"/>
    </row>
    <row r="1983" spans="1:9">
      <c r="A1983" s="300" t="s">
        <v>979</v>
      </c>
      <c r="B1983" s="306" t="s">
        <v>4678</v>
      </c>
      <c r="C1983" s="306"/>
      <c r="D1983" s="304"/>
      <c r="E1983" s="304"/>
      <c r="F1983" s="681"/>
      <c r="G1983" s="419"/>
    </row>
    <row r="1984" spans="1:9" s="293" customFormat="1">
      <c r="A1984" s="300"/>
      <c r="B1984" s="306" t="s">
        <v>4680</v>
      </c>
      <c r="C1984" s="306"/>
      <c r="D1984" s="321"/>
      <c r="E1984" s="321"/>
      <c r="F1984" s="683"/>
      <c r="G1984" s="420"/>
      <c r="H1984" s="1292"/>
      <c r="I1984" s="1289"/>
    </row>
    <row r="1985" spans="1:9" ht="25.5">
      <c r="A1985" s="302"/>
      <c r="B1985" s="318" t="s">
        <v>4681</v>
      </c>
      <c r="C1985" s="318"/>
      <c r="D1985" s="304"/>
      <c r="E1985" s="304"/>
      <c r="F1985" s="304"/>
      <c r="G1985" s="419"/>
    </row>
    <row r="1986" spans="1:9" ht="38.25">
      <c r="A1986" s="320"/>
      <c r="B1986" s="307" t="s">
        <v>4655</v>
      </c>
      <c r="C1986" s="307"/>
      <c r="D1986" s="308"/>
      <c r="E1986" s="308"/>
      <c r="F1986" s="308"/>
      <c r="G1986" s="419"/>
    </row>
    <row r="1987" spans="1:9" ht="25.5">
      <c r="A1987" s="320"/>
      <c r="B1987" s="307" t="s">
        <v>4656</v>
      </c>
      <c r="C1987" s="307"/>
      <c r="D1987" s="308"/>
      <c r="E1987" s="308"/>
      <c r="F1987" s="308"/>
      <c r="G1987" s="419"/>
    </row>
    <row r="1988" spans="1:9" ht="25.5">
      <c r="A1988" s="320"/>
      <c r="B1988" s="307" t="s">
        <v>1209</v>
      </c>
      <c r="C1988" s="307"/>
      <c r="D1988" s="308"/>
      <c r="E1988" s="308"/>
      <c r="F1988" s="308"/>
      <c r="G1988" s="419"/>
    </row>
    <row r="1989" spans="1:9" ht="25.5">
      <c r="A1989" s="320"/>
      <c r="B1989" s="303" t="s">
        <v>4658</v>
      </c>
      <c r="C1989" s="303"/>
      <c r="D1989" s="308"/>
      <c r="E1989" s="308"/>
      <c r="F1989" s="308"/>
      <c r="G1989" s="419"/>
    </row>
    <row r="1990" spans="1:9">
      <c r="A1990" s="302"/>
      <c r="B1990" s="307" t="s">
        <v>4657</v>
      </c>
      <c r="C1990" s="307"/>
      <c r="D1990" s="304" t="s">
        <v>302</v>
      </c>
      <c r="E1990" s="304">
        <v>1</v>
      </c>
      <c r="F1990" s="304"/>
      <c r="G1990" s="419">
        <f>E1990*F1990</f>
        <v>0</v>
      </c>
    </row>
    <row r="1991" spans="1:9">
      <c r="A1991" s="302"/>
      <c r="B1991" s="307"/>
      <c r="C1991" s="307"/>
      <c r="D1991" s="304"/>
      <c r="E1991" s="304"/>
      <c r="F1991" s="304"/>
      <c r="G1991" s="419"/>
    </row>
    <row r="1992" spans="1:9">
      <c r="A1992" s="300" t="s">
        <v>680</v>
      </c>
      <c r="B1992" s="316" t="s">
        <v>4682</v>
      </c>
      <c r="C1992" s="316"/>
      <c r="D1992" s="304"/>
      <c r="E1992" s="304"/>
      <c r="F1992" s="304"/>
      <c r="G1992" s="419"/>
    </row>
    <row r="1993" spans="1:9">
      <c r="A1993" s="302"/>
      <c r="B1993" s="307" t="s">
        <v>4698</v>
      </c>
      <c r="C1993" s="307"/>
      <c r="D1993" s="304"/>
      <c r="E1993" s="304"/>
      <c r="F1993" s="304"/>
      <c r="G1993" s="419"/>
    </row>
    <row r="1994" spans="1:9" ht="25.5">
      <c r="A1994" s="302"/>
      <c r="B1994" s="307" t="s">
        <v>4700</v>
      </c>
      <c r="C1994" s="307"/>
      <c r="D1994" s="304"/>
      <c r="E1994" s="304"/>
      <c r="F1994" s="304"/>
      <c r="G1994" s="419"/>
    </row>
    <row r="1995" spans="1:9" ht="38.25">
      <c r="A1995" s="320"/>
      <c r="B1995" s="307" t="s">
        <v>4699</v>
      </c>
      <c r="C1995" s="307"/>
      <c r="D1995" s="308"/>
      <c r="E1995" s="308"/>
      <c r="F1995" s="308"/>
      <c r="G1995" s="419"/>
    </row>
    <row r="1996" spans="1:9">
      <c r="A1996" s="302"/>
      <c r="B1996" s="307" t="s">
        <v>4701</v>
      </c>
      <c r="C1996" s="307"/>
      <c r="D1996" s="304" t="s">
        <v>302</v>
      </c>
      <c r="E1996" s="304">
        <v>11</v>
      </c>
      <c r="F1996" s="304"/>
      <c r="G1996" s="419">
        <f>E1996*F1996</f>
        <v>0</v>
      </c>
    </row>
    <row r="1997" spans="1:9">
      <c r="A1997" s="302"/>
      <c r="B1997" s="307"/>
      <c r="C1997" s="307"/>
      <c r="D1997" s="304"/>
      <c r="E1997" s="304"/>
      <c r="F1997" s="304"/>
      <c r="G1997" s="419"/>
    </row>
    <row r="1998" spans="1:9" s="293" customFormat="1">
      <c r="A1998" s="300" t="s">
        <v>681</v>
      </c>
      <c r="B1998" s="316" t="s">
        <v>4711</v>
      </c>
      <c r="C1998" s="316"/>
      <c r="D1998" s="321"/>
      <c r="E1998" s="321"/>
      <c r="F1998" s="321"/>
      <c r="G1998" s="420"/>
      <c r="H1998" s="1292"/>
      <c r="I1998" s="1289"/>
    </row>
    <row r="1999" spans="1:9">
      <c r="A1999" s="302"/>
      <c r="B1999" s="316" t="s">
        <v>4714</v>
      </c>
      <c r="C1999" s="316"/>
      <c r="D1999" s="304"/>
      <c r="E1999" s="304"/>
      <c r="F1999" s="304"/>
      <c r="G1999" s="419"/>
    </row>
    <row r="2000" spans="1:9">
      <c r="A2000" s="302"/>
      <c r="B2000" s="307" t="s">
        <v>4712</v>
      </c>
      <c r="C2000" s="307"/>
      <c r="D2000" s="304"/>
      <c r="E2000" s="304"/>
      <c r="F2000" s="304"/>
      <c r="G2000" s="419"/>
    </row>
    <row r="2001" spans="1:7" ht="38.25">
      <c r="A2001" s="320"/>
      <c r="B2001" s="307" t="s">
        <v>4655</v>
      </c>
      <c r="C2001" s="307"/>
      <c r="D2001" s="308"/>
      <c r="E2001" s="308"/>
      <c r="F2001" s="308"/>
      <c r="G2001" s="419"/>
    </row>
    <row r="2002" spans="1:7" ht="25.5">
      <c r="A2002" s="320"/>
      <c r="B2002" s="307" t="s">
        <v>4656</v>
      </c>
      <c r="C2002" s="307"/>
      <c r="D2002" s="308"/>
      <c r="E2002" s="308"/>
      <c r="F2002" s="308"/>
      <c r="G2002" s="419"/>
    </row>
    <row r="2003" spans="1:7" ht="25.5">
      <c r="A2003" s="320"/>
      <c r="B2003" s="307" t="s">
        <v>1209</v>
      </c>
      <c r="C2003" s="307"/>
      <c r="D2003" s="308"/>
      <c r="E2003" s="308"/>
      <c r="F2003" s="308"/>
      <c r="G2003" s="419"/>
    </row>
    <row r="2004" spans="1:7">
      <c r="A2004" s="302"/>
      <c r="B2004" s="307" t="s">
        <v>4713</v>
      </c>
      <c r="C2004" s="307"/>
      <c r="D2004" s="304" t="s">
        <v>302</v>
      </c>
      <c r="E2004" s="304">
        <v>1</v>
      </c>
      <c r="F2004" s="304"/>
      <c r="G2004" s="419">
        <f>E2004*F2004</f>
        <v>0</v>
      </c>
    </row>
    <row r="2005" spans="1:7">
      <c r="A2005" s="302"/>
      <c r="B2005" s="307"/>
      <c r="C2005" s="307"/>
      <c r="D2005" s="304"/>
      <c r="E2005" s="304"/>
      <c r="F2005" s="304"/>
      <c r="G2005" s="419"/>
    </row>
    <row r="2006" spans="1:7">
      <c r="A2006" s="300" t="s">
        <v>868</v>
      </c>
      <c r="B2006" s="306" t="s">
        <v>4729</v>
      </c>
      <c r="C2006" s="306"/>
      <c r="D2006" s="321"/>
      <c r="E2006" s="321"/>
      <c r="F2006" s="683"/>
      <c r="G2006" s="420"/>
    </row>
    <row r="2007" spans="1:7">
      <c r="A2007" s="300"/>
      <c r="B2007" s="306" t="s">
        <v>4731</v>
      </c>
      <c r="C2007" s="306"/>
      <c r="D2007" s="321"/>
      <c r="E2007" s="321"/>
      <c r="F2007" s="683"/>
      <c r="G2007" s="420"/>
    </row>
    <row r="2008" spans="1:7" ht="38.25">
      <c r="A2008" s="302"/>
      <c r="B2008" s="307" t="s">
        <v>4655</v>
      </c>
      <c r="C2008" s="307"/>
      <c r="D2008" s="308"/>
      <c r="E2008" s="308"/>
      <c r="F2008" s="308"/>
      <c r="G2008" s="419"/>
    </row>
    <row r="2009" spans="1:7" ht="25.5">
      <c r="A2009" s="320"/>
      <c r="B2009" s="307" t="s">
        <v>4656</v>
      </c>
      <c r="C2009" s="307"/>
      <c r="D2009" s="308"/>
      <c r="E2009" s="308"/>
      <c r="F2009" s="308"/>
      <c r="G2009" s="419"/>
    </row>
    <row r="2010" spans="1:7">
      <c r="A2010" s="320"/>
      <c r="B2010" s="307" t="s">
        <v>4662</v>
      </c>
      <c r="C2010" s="307"/>
      <c r="D2010" s="308"/>
      <c r="E2010" s="308"/>
      <c r="F2010" s="308"/>
      <c r="G2010" s="419"/>
    </row>
    <row r="2011" spans="1:7" ht="25.5">
      <c r="A2011" s="302"/>
      <c r="B2011" s="307" t="s">
        <v>1209</v>
      </c>
      <c r="C2011" s="307"/>
      <c r="D2011" s="308"/>
      <c r="E2011" s="308"/>
      <c r="F2011" s="308"/>
      <c r="G2011" s="419"/>
    </row>
    <row r="2012" spans="1:7">
      <c r="A2012" s="320"/>
      <c r="B2012" s="307" t="s">
        <v>4730</v>
      </c>
      <c r="C2012" s="307"/>
      <c r="D2012" s="308"/>
      <c r="E2012" s="308"/>
      <c r="F2012" s="308"/>
      <c r="G2012" s="419"/>
    </row>
    <row r="2013" spans="1:7">
      <c r="A2013" s="302"/>
      <c r="B2013" s="307" t="s">
        <v>4733</v>
      </c>
      <c r="C2013" s="307"/>
      <c r="D2013" s="304"/>
      <c r="E2013" s="304"/>
      <c r="F2013" s="304"/>
      <c r="G2013" s="419"/>
    </row>
    <row r="2014" spans="1:7">
      <c r="A2014" s="302"/>
      <c r="B2014" s="307" t="s">
        <v>4667</v>
      </c>
      <c r="C2014" s="307"/>
      <c r="D2014" s="304" t="s">
        <v>302</v>
      </c>
      <c r="E2014" s="304">
        <v>3</v>
      </c>
      <c r="F2014" s="304"/>
      <c r="G2014" s="419">
        <f>E2014*F2014</f>
        <v>0</v>
      </c>
    </row>
    <row r="2015" spans="1:7">
      <c r="A2015" s="302"/>
      <c r="B2015" s="307"/>
      <c r="C2015" s="307"/>
      <c r="D2015" s="304"/>
      <c r="E2015" s="304"/>
      <c r="F2015" s="304"/>
      <c r="G2015" s="419"/>
    </row>
    <row r="2016" spans="1:7">
      <c r="A2016" s="300" t="s">
        <v>1338</v>
      </c>
      <c r="B2016" s="306" t="s">
        <v>4732</v>
      </c>
      <c r="C2016" s="306"/>
      <c r="D2016" s="321"/>
      <c r="E2016" s="321"/>
      <c r="F2016" s="683"/>
      <c r="G2016" s="420"/>
    </row>
    <row r="2017" spans="1:7">
      <c r="A2017" s="300"/>
      <c r="B2017" s="306" t="s">
        <v>4731</v>
      </c>
      <c r="C2017" s="306"/>
      <c r="D2017" s="321"/>
      <c r="E2017" s="321"/>
      <c r="F2017" s="683"/>
      <c r="G2017" s="420"/>
    </row>
    <row r="2018" spans="1:7" ht="38.25">
      <c r="A2018" s="302"/>
      <c r="B2018" s="307" t="s">
        <v>4655</v>
      </c>
      <c r="C2018" s="307"/>
      <c r="D2018" s="308"/>
      <c r="E2018" s="308"/>
      <c r="F2018" s="308"/>
      <c r="G2018" s="419"/>
    </row>
    <row r="2019" spans="1:7" ht="25.5">
      <c r="A2019" s="320"/>
      <c r="B2019" s="307" t="s">
        <v>4656</v>
      </c>
      <c r="C2019" s="307"/>
      <c r="D2019" s="308"/>
      <c r="E2019" s="308"/>
      <c r="F2019" s="308"/>
      <c r="G2019" s="419"/>
    </row>
    <row r="2020" spans="1:7">
      <c r="A2020" s="320"/>
      <c r="B2020" s="307" t="s">
        <v>4662</v>
      </c>
      <c r="C2020" s="307"/>
      <c r="D2020" s="308"/>
      <c r="E2020" s="308"/>
      <c r="F2020" s="308"/>
      <c r="G2020" s="419"/>
    </row>
    <row r="2021" spans="1:7" ht="25.5">
      <c r="A2021" s="302"/>
      <c r="B2021" s="307" t="s">
        <v>1209</v>
      </c>
      <c r="C2021" s="307"/>
      <c r="D2021" s="308"/>
      <c r="E2021" s="308"/>
      <c r="F2021" s="308"/>
      <c r="G2021" s="419"/>
    </row>
    <row r="2022" spans="1:7">
      <c r="A2022" s="320"/>
      <c r="B2022" s="307" t="s">
        <v>4730</v>
      </c>
      <c r="C2022" s="307"/>
      <c r="D2022" s="308"/>
      <c r="E2022" s="308"/>
      <c r="F2022" s="308"/>
      <c r="G2022" s="419"/>
    </row>
    <row r="2023" spans="1:7">
      <c r="A2023" s="302"/>
      <c r="B2023" s="307" t="s">
        <v>4734</v>
      </c>
      <c r="C2023" s="307"/>
      <c r="D2023" s="304"/>
      <c r="E2023" s="304"/>
      <c r="F2023" s="304"/>
      <c r="G2023" s="419"/>
    </row>
    <row r="2024" spans="1:7">
      <c r="A2024" s="302"/>
      <c r="B2024" s="307" t="s">
        <v>4667</v>
      </c>
      <c r="C2024" s="307"/>
      <c r="D2024" s="304" t="s">
        <v>302</v>
      </c>
      <c r="E2024" s="304">
        <v>1</v>
      </c>
      <c r="F2024" s="304"/>
      <c r="G2024" s="419">
        <f>E2024*F2024</f>
        <v>0</v>
      </c>
    </row>
    <row r="2025" spans="1:7">
      <c r="A2025" s="302"/>
      <c r="B2025" s="318"/>
      <c r="C2025" s="318"/>
      <c r="D2025" s="304"/>
      <c r="E2025" s="304"/>
      <c r="F2025" s="304"/>
      <c r="G2025" s="419"/>
    </row>
    <row r="2026" spans="1:7">
      <c r="A2026" s="320"/>
      <c r="B2026" s="322" t="s">
        <v>4790</v>
      </c>
      <c r="C2026" s="322"/>
      <c r="D2026" s="308"/>
      <c r="E2026" s="308"/>
      <c r="F2026" s="308"/>
      <c r="G2026" s="419"/>
    </row>
    <row r="2027" spans="1:7">
      <c r="A2027" s="320"/>
      <c r="B2027" s="323"/>
      <c r="C2027" s="323"/>
      <c r="D2027" s="308"/>
      <c r="E2027" s="308"/>
      <c r="F2027" s="308"/>
      <c r="G2027" s="419"/>
    </row>
    <row r="2028" spans="1:7" ht="25.5">
      <c r="A2028" s="300" t="s">
        <v>287</v>
      </c>
      <c r="B2028" s="316" t="s">
        <v>4135</v>
      </c>
      <c r="C2028" s="316"/>
      <c r="D2028" s="304"/>
      <c r="E2028" s="304"/>
      <c r="F2028" s="680"/>
      <c r="G2028" s="419"/>
    </row>
    <row r="2029" spans="1:7" ht="12.75" customHeight="1">
      <c r="A2029" s="302"/>
      <c r="B2029" s="303" t="s">
        <v>4805</v>
      </c>
      <c r="C2029" s="303"/>
      <c r="D2029" s="304"/>
      <c r="E2029" s="304"/>
      <c r="F2029" s="680"/>
      <c r="G2029" s="419"/>
    </row>
    <row r="2030" spans="1:7">
      <c r="A2030" s="302"/>
      <c r="B2030" s="303" t="s">
        <v>4133</v>
      </c>
      <c r="C2030" s="303"/>
      <c r="D2030" s="304"/>
      <c r="E2030" s="304"/>
      <c r="F2030" s="680"/>
      <c r="G2030" s="419"/>
    </row>
    <row r="2031" spans="1:7">
      <c r="A2031" s="302"/>
      <c r="B2031" s="303" t="s">
        <v>5257</v>
      </c>
      <c r="C2031" s="303"/>
      <c r="D2031" s="304"/>
      <c r="E2031" s="304"/>
      <c r="F2031" s="680"/>
      <c r="G2031" s="419"/>
    </row>
    <row r="2032" spans="1:7" ht="25.5" customHeight="1">
      <c r="A2032" s="302"/>
      <c r="B2032" s="303" t="s">
        <v>490</v>
      </c>
      <c r="C2032" s="303"/>
      <c r="D2032" s="304"/>
      <c r="E2032" s="304"/>
      <c r="F2032" s="680"/>
      <c r="G2032" s="419"/>
    </row>
    <row r="2033" spans="1:7" ht="51">
      <c r="A2033" s="302"/>
      <c r="B2033" s="303" t="s">
        <v>491</v>
      </c>
      <c r="C2033" s="303"/>
      <c r="D2033" s="304"/>
      <c r="E2033" s="304"/>
      <c r="F2033" s="680"/>
      <c r="G2033" s="419"/>
    </row>
    <row r="2034" spans="1:7" ht="25.5">
      <c r="A2034" s="302"/>
      <c r="B2034" s="303" t="s">
        <v>4136</v>
      </c>
      <c r="C2034" s="303"/>
      <c r="D2034" s="304"/>
      <c r="E2034" s="304"/>
      <c r="F2034" s="680"/>
      <c r="G2034" s="419"/>
    </row>
    <row r="2035" spans="1:7" ht="25.5" customHeight="1">
      <c r="A2035" s="302"/>
      <c r="B2035" s="303" t="s">
        <v>4134</v>
      </c>
      <c r="C2035" s="303"/>
      <c r="D2035" s="304"/>
      <c r="E2035" s="304"/>
      <c r="F2035" s="680"/>
      <c r="G2035" s="419"/>
    </row>
    <row r="2036" spans="1:7">
      <c r="A2036" s="302"/>
      <c r="B2036" s="303" t="s">
        <v>1883</v>
      </c>
      <c r="C2036" s="303"/>
      <c r="D2036" s="304" t="s">
        <v>1505</v>
      </c>
      <c r="E2036" s="304">
        <v>410</v>
      </c>
      <c r="F2036" s="681"/>
      <c r="G2036" s="419">
        <f>E2036*F2036</f>
        <v>0</v>
      </c>
    </row>
    <row r="2037" spans="1:7" ht="13.5" customHeight="1">
      <c r="A2037" s="320"/>
      <c r="B2037" s="323"/>
      <c r="C2037" s="323"/>
      <c r="D2037" s="308"/>
      <c r="E2037" s="308"/>
      <c r="F2037" s="308"/>
      <c r="G2037" s="419"/>
    </row>
    <row r="2038" spans="1:7" ht="25.5">
      <c r="A2038" s="300" t="s">
        <v>290</v>
      </c>
      <c r="B2038" s="316" t="s">
        <v>4775</v>
      </c>
      <c r="C2038" s="316"/>
      <c r="D2038" s="304"/>
      <c r="E2038" s="304"/>
      <c r="F2038" s="680"/>
      <c r="G2038" s="419"/>
    </row>
    <row r="2039" spans="1:7" ht="12.75" customHeight="1">
      <c r="A2039" s="302"/>
      <c r="B2039" s="303" t="s">
        <v>4806</v>
      </c>
      <c r="C2039" s="303"/>
      <c r="D2039" s="304"/>
      <c r="E2039" s="304"/>
      <c r="F2039" s="680"/>
      <c r="G2039" s="419"/>
    </row>
    <row r="2040" spans="1:7" ht="15" customHeight="1">
      <c r="A2040" s="302"/>
      <c r="B2040" s="303" t="s">
        <v>4776</v>
      </c>
      <c r="C2040" s="303"/>
      <c r="D2040" s="304"/>
      <c r="E2040" s="304"/>
      <c r="F2040" s="680"/>
      <c r="G2040" s="419"/>
    </row>
    <row r="2041" spans="1:7">
      <c r="A2041" s="302"/>
      <c r="B2041" s="303" t="s">
        <v>5257</v>
      </c>
      <c r="C2041" s="303"/>
      <c r="D2041" s="304"/>
      <c r="E2041" s="304"/>
      <c r="F2041" s="680"/>
      <c r="G2041" s="419"/>
    </row>
    <row r="2042" spans="1:7" ht="25.5">
      <c r="A2042" s="302"/>
      <c r="B2042" s="303" t="s">
        <v>4777</v>
      </c>
      <c r="C2042" s="303"/>
      <c r="D2042" s="304"/>
      <c r="E2042" s="304"/>
      <c r="F2042" s="680"/>
      <c r="G2042" s="419"/>
    </row>
    <row r="2043" spans="1:7" ht="25.5" customHeight="1">
      <c r="A2043" s="302"/>
      <c r="B2043" s="303" t="s">
        <v>4134</v>
      </c>
      <c r="C2043" s="303"/>
      <c r="D2043" s="304"/>
      <c r="E2043" s="304"/>
      <c r="F2043" s="680"/>
      <c r="G2043" s="419"/>
    </row>
    <row r="2044" spans="1:7">
      <c r="A2044" s="302"/>
      <c r="B2044" s="303" t="s">
        <v>1883</v>
      </c>
      <c r="C2044" s="303"/>
      <c r="D2044" s="304" t="s">
        <v>1505</v>
      </c>
      <c r="E2044" s="304">
        <v>190</v>
      </c>
      <c r="F2044" s="681"/>
      <c r="G2044" s="419">
        <f>E2044*F2044</f>
        <v>0</v>
      </c>
    </row>
    <row r="2045" spans="1:7" ht="13.5" customHeight="1">
      <c r="A2045" s="320"/>
      <c r="B2045" s="323"/>
      <c r="C2045" s="323"/>
      <c r="D2045" s="308"/>
      <c r="E2045" s="308"/>
      <c r="F2045" s="308"/>
      <c r="G2045" s="419"/>
    </row>
    <row r="2046" spans="1:7">
      <c r="A2046" s="319" t="s">
        <v>300</v>
      </c>
      <c r="B2046" s="322" t="s">
        <v>4774</v>
      </c>
      <c r="C2046" s="322"/>
      <c r="D2046" s="308"/>
      <c r="E2046" s="308"/>
      <c r="F2046" s="308"/>
      <c r="G2046" s="419"/>
    </row>
    <row r="2047" spans="1:7" ht="25.5">
      <c r="A2047" s="320"/>
      <c r="B2047" s="323" t="s">
        <v>4769</v>
      </c>
      <c r="C2047" s="323"/>
      <c r="D2047" s="308"/>
      <c r="E2047" s="308"/>
      <c r="F2047" s="308"/>
      <c r="G2047" s="419"/>
    </row>
    <row r="2048" spans="1:7" ht="25.5">
      <c r="A2048" s="320"/>
      <c r="B2048" s="323" t="s">
        <v>4770</v>
      </c>
      <c r="C2048" s="323"/>
      <c r="D2048" s="308"/>
      <c r="E2048" s="308"/>
      <c r="F2048" s="308"/>
      <c r="G2048" s="419"/>
    </row>
    <row r="2049" spans="1:9" ht="25.5">
      <c r="A2049" s="320"/>
      <c r="B2049" s="323" t="s">
        <v>4771</v>
      </c>
      <c r="C2049" s="323"/>
      <c r="D2049" s="308"/>
      <c r="E2049" s="308"/>
      <c r="F2049" s="308"/>
      <c r="G2049" s="419"/>
    </row>
    <row r="2050" spans="1:9" ht="51">
      <c r="A2050" s="302"/>
      <c r="B2050" s="303" t="s">
        <v>4772</v>
      </c>
      <c r="C2050" s="303"/>
      <c r="D2050" s="304"/>
      <c r="E2050" s="304"/>
      <c r="F2050" s="304"/>
      <c r="G2050" s="419"/>
    </row>
    <row r="2051" spans="1:9">
      <c r="A2051" s="320"/>
      <c r="B2051" s="323" t="s">
        <v>4773</v>
      </c>
      <c r="C2051" s="323"/>
      <c r="D2051" s="308"/>
      <c r="E2051" s="308"/>
      <c r="F2051" s="308"/>
      <c r="G2051" s="419"/>
    </row>
    <row r="2052" spans="1:9">
      <c r="A2052" s="320"/>
      <c r="B2052" s="303" t="s">
        <v>4286</v>
      </c>
      <c r="C2052" s="303"/>
      <c r="D2052" s="304" t="s">
        <v>302</v>
      </c>
      <c r="E2052" s="304">
        <v>20</v>
      </c>
      <c r="F2052" s="304"/>
      <c r="G2052" s="419">
        <f>E2052*F2052</f>
        <v>0</v>
      </c>
    </row>
    <row r="2053" spans="1:9">
      <c r="A2053" s="320"/>
      <c r="B2053" s="323"/>
      <c r="C2053" s="323"/>
      <c r="D2053" s="308"/>
      <c r="E2053" s="308"/>
      <c r="F2053" s="308"/>
      <c r="G2053" s="419"/>
    </row>
    <row r="2054" spans="1:9" s="293" customFormat="1">
      <c r="A2054" s="319" t="s">
        <v>301</v>
      </c>
      <c r="B2054" s="322" t="s">
        <v>4779</v>
      </c>
      <c r="C2054" s="322"/>
      <c r="D2054" s="324"/>
      <c r="E2054" s="324"/>
      <c r="F2054" s="324"/>
      <c r="G2054" s="420"/>
      <c r="H2054" s="1292"/>
      <c r="I2054" s="1289"/>
    </row>
    <row r="2055" spans="1:9" ht="51">
      <c r="A2055" s="320"/>
      <c r="B2055" s="323" t="s">
        <v>4778</v>
      </c>
      <c r="C2055" s="323"/>
      <c r="D2055" s="308"/>
      <c r="E2055" s="308"/>
      <c r="F2055" s="308"/>
      <c r="G2055" s="419"/>
    </row>
    <row r="2056" spans="1:9">
      <c r="A2056" s="320"/>
      <c r="B2056" s="323" t="s">
        <v>4780</v>
      </c>
      <c r="C2056" s="323"/>
      <c r="D2056" s="308"/>
      <c r="E2056" s="308"/>
      <c r="F2056" s="308"/>
      <c r="G2056" s="419"/>
    </row>
    <row r="2057" spans="1:9">
      <c r="A2057" s="320"/>
      <c r="B2057" s="323" t="s">
        <v>2128</v>
      </c>
      <c r="C2057" s="323"/>
      <c r="D2057" s="308" t="s">
        <v>302</v>
      </c>
      <c r="E2057" s="308">
        <v>10</v>
      </c>
      <c r="F2057" s="304"/>
      <c r="G2057" s="419">
        <f>E2057*F2057</f>
        <v>0</v>
      </c>
    </row>
    <row r="2058" spans="1:9">
      <c r="A2058" s="320"/>
      <c r="B2058" s="323"/>
      <c r="C2058" s="323"/>
      <c r="D2058" s="308"/>
      <c r="E2058" s="308"/>
      <c r="F2058" s="308"/>
      <c r="G2058" s="419"/>
    </row>
    <row r="2059" spans="1:9" s="293" customFormat="1">
      <c r="A2059" s="319" t="s">
        <v>305</v>
      </c>
      <c r="B2059" s="322" t="s">
        <v>4781</v>
      </c>
      <c r="C2059" s="322"/>
      <c r="D2059" s="324"/>
      <c r="E2059" s="324"/>
      <c r="F2059" s="324"/>
      <c r="G2059" s="420"/>
      <c r="H2059" s="1292"/>
      <c r="I2059" s="1289"/>
    </row>
    <row r="2060" spans="1:9" ht="38.25">
      <c r="A2060" s="320"/>
      <c r="B2060" s="323" t="s">
        <v>4782</v>
      </c>
      <c r="C2060" s="323"/>
      <c r="D2060" s="308"/>
      <c r="E2060" s="308"/>
      <c r="F2060" s="308"/>
      <c r="G2060" s="419"/>
    </row>
    <row r="2061" spans="1:9">
      <c r="A2061" s="320"/>
      <c r="B2061" s="323" t="s">
        <v>4783</v>
      </c>
      <c r="C2061" s="323"/>
      <c r="D2061" s="308"/>
      <c r="E2061" s="308"/>
      <c r="F2061" s="308"/>
      <c r="G2061" s="419"/>
    </row>
    <row r="2062" spans="1:9">
      <c r="A2062" s="320"/>
      <c r="B2062" s="323" t="s">
        <v>2128</v>
      </c>
      <c r="C2062" s="323"/>
      <c r="D2062" s="308" t="s">
        <v>302</v>
      </c>
      <c r="E2062" s="308">
        <v>11</v>
      </c>
      <c r="F2062" s="304"/>
      <c r="G2062" s="419">
        <f>E2062*F2062</f>
        <v>0</v>
      </c>
    </row>
    <row r="2063" spans="1:9">
      <c r="A2063" s="229"/>
      <c r="B2063" s="276"/>
      <c r="C2063" s="276"/>
      <c r="D2063" s="200"/>
      <c r="E2063" s="200"/>
      <c r="F2063" s="200"/>
      <c r="G2063" s="402"/>
    </row>
    <row r="2064" spans="1:9">
      <c r="A2064" s="229"/>
      <c r="B2064" s="1336" t="s">
        <v>4789</v>
      </c>
      <c r="C2064" s="1336"/>
      <c r="D2064" s="1337"/>
      <c r="E2064" s="1337"/>
      <c r="F2064" s="297"/>
      <c r="G2064" s="421">
        <f>SUM(G1065:G2062)</f>
        <v>0</v>
      </c>
    </row>
    <row r="2066" spans="1:7">
      <c r="A2066" s="229"/>
      <c r="B2066" s="276"/>
      <c r="C2066" s="276"/>
      <c r="D2066" s="200"/>
      <c r="E2066" s="200"/>
      <c r="F2066" s="200"/>
      <c r="G2066" s="402"/>
    </row>
    <row r="2067" spans="1:7" ht="12.75" customHeight="1">
      <c r="A2067" s="243"/>
      <c r="B2067" s="243" t="s">
        <v>5260</v>
      </c>
      <c r="C2067" s="243"/>
      <c r="D2067" s="674"/>
      <c r="E2067" s="674"/>
      <c r="F2067" s="675"/>
      <c r="G2067" s="684"/>
    </row>
    <row r="2068" spans="1:7">
      <c r="A2068" s="228"/>
      <c r="B2068" s="258"/>
      <c r="C2068" s="258"/>
      <c r="D2068" s="671"/>
      <c r="E2068" s="671"/>
      <c r="F2068" s="257"/>
      <c r="G2068" s="410"/>
    </row>
    <row r="2069" spans="1:7">
      <c r="A2069" s="228" t="s">
        <v>287</v>
      </c>
      <c r="B2069" s="259" t="s">
        <v>4157</v>
      </c>
      <c r="C2069" s="259"/>
      <c r="D2069" s="200"/>
      <c r="E2069" s="200"/>
      <c r="F2069" s="200"/>
      <c r="G2069" s="402"/>
    </row>
    <row r="2070" spans="1:7" ht="25.5">
      <c r="A2070" s="229"/>
      <c r="B2070" s="276" t="s">
        <v>4158</v>
      </c>
      <c r="C2070" s="276"/>
      <c r="D2070" s="200"/>
      <c r="E2070" s="200"/>
      <c r="F2070" s="200"/>
      <c r="G2070" s="402"/>
    </row>
    <row r="2071" spans="1:7" ht="25.5">
      <c r="A2071" s="229"/>
      <c r="B2071" s="276" t="s">
        <v>4159</v>
      </c>
      <c r="C2071" s="276"/>
      <c r="D2071" s="200"/>
      <c r="E2071" s="200"/>
      <c r="F2071" s="200"/>
      <c r="G2071" s="402"/>
    </row>
    <row r="2072" spans="1:7" ht="38.25">
      <c r="A2072" s="229"/>
      <c r="B2072" s="276" t="s">
        <v>4160</v>
      </c>
      <c r="C2072" s="276"/>
      <c r="D2072" s="200"/>
      <c r="E2072" s="200"/>
      <c r="F2072" s="200"/>
      <c r="G2072" s="402"/>
    </row>
    <row r="2073" spans="1:7">
      <c r="A2073" s="229"/>
      <c r="B2073" s="276" t="s">
        <v>1817</v>
      </c>
      <c r="C2073" s="276"/>
      <c r="D2073" s="200" t="s">
        <v>302</v>
      </c>
      <c r="E2073" s="200">
        <v>120</v>
      </c>
      <c r="F2073" s="200"/>
      <c r="G2073" s="402">
        <f>+E2073*F2073</f>
        <v>0</v>
      </c>
    </row>
    <row r="2074" spans="1:7">
      <c r="A2074" s="229"/>
      <c r="B2074" s="276"/>
      <c r="C2074" s="276"/>
      <c r="D2074" s="200"/>
      <c r="E2074" s="200"/>
      <c r="F2074" s="200"/>
      <c r="G2074" s="402"/>
    </row>
    <row r="2075" spans="1:7">
      <c r="A2075" s="319" t="s">
        <v>290</v>
      </c>
      <c r="B2075" s="316" t="s">
        <v>4784</v>
      </c>
      <c r="C2075" s="316"/>
      <c r="D2075" s="308"/>
      <c r="E2075" s="308"/>
      <c r="F2075" s="308"/>
      <c r="G2075" s="419"/>
    </row>
    <row r="2076" spans="1:7" ht="38.25">
      <c r="A2076" s="320"/>
      <c r="B2076" s="307" t="s">
        <v>4154</v>
      </c>
      <c r="C2076" s="307"/>
      <c r="D2076" s="308"/>
      <c r="E2076" s="308"/>
      <c r="F2076" s="308"/>
      <c r="G2076" s="419"/>
    </row>
    <row r="2077" spans="1:7" ht="25.5">
      <c r="A2077" s="320"/>
      <c r="B2077" s="307" t="s">
        <v>4155</v>
      </c>
      <c r="C2077" s="307"/>
      <c r="D2077" s="308"/>
      <c r="E2077" s="308"/>
      <c r="F2077" s="308"/>
      <c r="G2077" s="419"/>
    </row>
    <row r="2078" spans="1:7" ht="38.25">
      <c r="A2078" s="320"/>
      <c r="B2078" s="307" t="s">
        <v>4156</v>
      </c>
      <c r="C2078" s="307"/>
      <c r="D2078" s="308"/>
      <c r="E2078" s="308"/>
      <c r="F2078" s="308"/>
      <c r="G2078" s="419"/>
    </row>
    <row r="2079" spans="1:7">
      <c r="A2079" s="320"/>
      <c r="B2079" s="307" t="s">
        <v>4787</v>
      </c>
      <c r="C2079" s="307"/>
      <c r="D2079" s="308" t="s">
        <v>299</v>
      </c>
      <c r="E2079" s="308">
        <v>850</v>
      </c>
      <c r="F2079" s="308"/>
      <c r="G2079" s="419">
        <f>E2079*F2079</f>
        <v>0</v>
      </c>
    </row>
    <row r="2080" spans="1:7">
      <c r="A2080" s="229"/>
      <c r="B2080" s="276"/>
      <c r="C2080" s="276"/>
      <c r="D2080" s="200"/>
      <c r="E2080" s="200"/>
      <c r="F2080" s="200"/>
      <c r="G2080" s="402"/>
    </row>
    <row r="2081" spans="1:7">
      <c r="A2081" s="319" t="s">
        <v>300</v>
      </c>
      <c r="B2081" s="316" t="s">
        <v>4785</v>
      </c>
      <c r="C2081" s="316"/>
      <c r="D2081" s="308"/>
      <c r="E2081" s="308"/>
      <c r="F2081" s="308"/>
      <c r="G2081" s="419"/>
    </row>
    <row r="2082" spans="1:7" ht="38.25">
      <c r="A2082" s="320"/>
      <c r="B2082" s="307" t="s">
        <v>4154</v>
      </c>
      <c r="C2082" s="307"/>
      <c r="D2082" s="308"/>
      <c r="E2082" s="308"/>
      <c r="F2082" s="308"/>
      <c r="G2082" s="419"/>
    </row>
    <row r="2083" spans="1:7" ht="25.5">
      <c r="A2083" s="320"/>
      <c r="B2083" s="307" t="s">
        <v>4155</v>
      </c>
      <c r="C2083" s="307"/>
      <c r="D2083" s="308"/>
      <c r="E2083" s="308"/>
      <c r="F2083" s="308"/>
      <c r="G2083" s="419"/>
    </row>
    <row r="2084" spans="1:7">
      <c r="A2084" s="320"/>
      <c r="B2084" s="307" t="s">
        <v>4786</v>
      </c>
      <c r="C2084" s="307"/>
      <c r="D2084" s="308"/>
      <c r="E2084" s="308"/>
      <c r="F2084" s="308"/>
      <c r="G2084" s="419"/>
    </row>
    <row r="2085" spans="1:7">
      <c r="A2085" s="320"/>
      <c r="B2085" s="307" t="s">
        <v>4787</v>
      </c>
      <c r="C2085" s="307"/>
      <c r="D2085" s="308" t="s">
        <v>299</v>
      </c>
      <c r="E2085" s="308">
        <v>300</v>
      </c>
      <c r="F2085" s="308"/>
      <c r="G2085" s="419">
        <f>E2085*F2085</f>
        <v>0</v>
      </c>
    </row>
    <row r="2086" spans="1:7">
      <c r="A2086" s="229"/>
      <c r="B2086" s="276"/>
      <c r="C2086" s="276"/>
      <c r="D2086" s="200"/>
      <c r="E2086" s="200"/>
      <c r="F2086" s="200"/>
      <c r="G2086" s="402"/>
    </row>
    <row r="2087" spans="1:7">
      <c r="A2087" s="300" t="s">
        <v>301</v>
      </c>
      <c r="B2087" s="316" t="s">
        <v>4140</v>
      </c>
      <c r="C2087" s="316"/>
      <c r="D2087" s="304"/>
      <c r="E2087" s="304"/>
      <c r="F2087" s="680"/>
      <c r="G2087" s="419"/>
    </row>
    <row r="2088" spans="1:7" ht="38.25">
      <c r="A2088" s="302"/>
      <c r="B2088" s="303" t="s">
        <v>4141</v>
      </c>
      <c r="C2088" s="303"/>
      <c r="D2088" s="304"/>
      <c r="E2088" s="304"/>
      <c r="F2088" s="680"/>
      <c r="G2088" s="419"/>
    </row>
    <row r="2089" spans="1:7">
      <c r="A2089" s="302"/>
      <c r="B2089" s="303" t="s">
        <v>4142</v>
      </c>
      <c r="C2089" s="303"/>
      <c r="D2089" s="304"/>
      <c r="E2089" s="304"/>
      <c r="F2089" s="680"/>
      <c r="G2089" s="419"/>
    </row>
    <row r="2090" spans="1:7" ht="25.5">
      <c r="A2090" s="302"/>
      <c r="B2090" s="303" t="s">
        <v>4143</v>
      </c>
      <c r="C2090" s="303"/>
      <c r="D2090" s="304"/>
      <c r="E2090" s="304"/>
      <c r="F2090" s="680"/>
      <c r="G2090" s="419"/>
    </row>
    <row r="2091" spans="1:7">
      <c r="A2091" s="302"/>
      <c r="B2091" s="303" t="s">
        <v>4144</v>
      </c>
      <c r="C2091" s="303"/>
      <c r="D2091" s="304" t="s">
        <v>299</v>
      </c>
      <c r="E2091" s="304">
        <v>48</v>
      </c>
      <c r="F2091" s="681"/>
      <c r="G2091" s="419">
        <f>E2091*F2091</f>
        <v>0</v>
      </c>
    </row>
    <row r="2092" spans="1:7">
      <c r="A2092" s="229"/>
      <c r="B2092" s="276"/>
      <c r="C2092" s="276"/>
      <c r="D2092" s="200"/>
      <c r="E2092" s="200"/>
      <c r="F2092" s="200"/>
      <c r="G2092" s="402"/>
    </row>
    <row r="2093" spans="1:7">
      <c r="A2093" s="229"/>
      <c r="B2093" s="276"/>
      <c r="C2093" s="276"/>
      <c r="D2093" s="200"/>
      <c r="E2093" s="200"/>
      <c r="F2093" s="200"/>
      <c r="G2093" s="402"/>
    </row>
    <row r="2094" spans="1:7">
      <c r="A2094" s="228" t="s">
        <v>305</v>
      </c>
      <c r="B2094" s="259" t="s">
        <v>4161</v>
      </c>
      <c r="C2094" s="259"/>
      <c r="D2094" s="200"/>
      <c r="E2094" s="200"/>
      <c r="F2094" s="200"/>
      <c r="G2094" s="402"/>
    </row>
    <row r="2095" spans="1:7" ht="25.5">
      <c r="A2095" s="229"/>
      <c r="B2095" s="276" t="s">
        <v>4162</v>
      </c>
      <c r="C2095" s="276"/>
      <c r="D2095" s="200"/>
      <c r="E2095" s="200"/>
      <c r="F2095" s="200"/>
      <c r="G2095" s="402"/>
    </row>
    <row r="2096" spans="1:7">
      <c r="A2096" s="229"/>
      <c r="B2096" s="276" t="s">
        <v>4163</v>
      </c>
      <c r="C2096" s="276"/>
      <c r="D2096" s="200" t="s">
        <v>1505</v>
      </c>
      <c r="E2096" s="200">
        <v>7200</v>
      </c>
      <c r="F2096" s="200"/>
      <c r="G2096" s="402">
        <f>+E2096*F2096</f>
        <v>0</v>
      </c>
    </row>
    <row r="2097" spans="1:7">
      <c r="A2097" s="229"/>
      <c r="B2097" s="276"/>
      <c r="C2097" s="276"/>
      <c r="D2097" s="200"/>
      <c r="E2097" s="200"/>
      <c r="F2097" s="200"/>
      <c r="G2097" s="402"/>
    </row>
    <row r="2098" spans="1:7">
      <c r="A2098" s="243" t="s">
        <v>1501</v>
      </c>
      <c r="B2098" s="243" t="s">
        <v>5230</v>
      </c>
      <c r="C2098" s="276"/>
      <c r="D2098" s="200"/>
      <c r="E2098" s="200"/>
      <c r="F2098" s="200"/>
      <c r="G2098" s="402"/>
    </row>
    <row r="2099" spans="1:7">
      <c r="A2099" s="275"/>
      <c r="B2099" s="275" t="s">
        <v>5231</v>
      </c>
      <c r="C2099" s="276"/>
      <c r="D2099" s="200" t="s">
        <v>302</v>
      </c>
      <c r="E2099" s="200">
        <v>4</v>
      </c>
      <c r="F2099" s="200"/>
      <c r="G2099" s="402">
        <f>+E2099*F2099</f>
        <v>0</v>
      </c>
    </row>
    <row r="2100" spans="1:7">
      <c r="A2100" s="275"/>
      <c r="B2100" s="275" t="s">
        <v>5232</v>
      </c>
      <c r="C2100" s="276"/>
      <c r="D2100" s="200" t="s">
        <v>302</v>
      </c>
      <c r="E2100" s="200">
        <v>49</v>
      </c>
      <c r="F2100" s="200"/>
      <c r="G2100" s="402">
        <f>+E2100*F2100</f>
        <v>0</v>
      </c>
    </row>
    <row r="2101" spans="1:7">
      <c r="A2101" s="275"/>
      <c r="B2101" s="275" t="s">
        <v>5233</v>
      </c>
      <c r="C2101" s="276"/>
      <c r="D2101" s="200" t="s">
        <v>302</v>
      </c>
      <c r="E2101" s="200">
        <v>3</v>
      </c>
      <c r="F2101" s="200"/>
      <c r="G2101" s="402">
        <f>+E2101*F2101</f>
        <v>0</v>
      </c>
    </row>
    <row r="2102" spans="1:7">
      <c r="A2102" s="1312"/>
      <c r="B2102" s="1312"/>
      <c r="C2102" s="1311"/>
      <c r="D2102" s="200"/>
      <c r="E2102" s="200"/>
      <c r="F2102" s="200"/>
      <c r="G2102" s="402"/>
    </row>
    <row r="2103" spans="1:7">
      <c r="A2103" s="243" t="s">
        <v>1502</v>
      </c>
      <c r="B2103" s="243" t="s">
        <v>5264</v>
      </c>
      <c r="C2103" s="1311"/>
      <c r="D2103" s="200"/>
      <c r="E2103" s="200"/>
      <c r="F2103" s="200"/>
      <c r="G2103" s="402"/>
    </row>
    <row r="2104" spans="1:7" ht="76.5">
      <c r="A2104" s="1312"/>
      <c r="B2104" s="1314" t="s">
        <v>5272</v>
      </c>
      <c r="C2104" s="1311"/>
      <c r="D2104" s="200" t="s">
        <v>302</v>
      </c>
      <c r="E2104" s="200">
        <v>4</v>
      </c>
      <c r="F2104" s="200"/>
      <c r="G2104" s="402"/>
    </row>
    <row r="2105" spans="1:7">
      <c r="A2105" s="1312"/>
      <c r="B2105" s="1312"/>
      <c r="C2105" s="1311"/>
      <c r="D2105" s="200"/>
      <c r="E2105" s="200"/>
      <c r="F2105" s="200"/>
      <c r="G2105" s="402"/>
    </row>
    <row r="2106" spans="1:7">
      <c r="A2106" s="229"/>
      <c r="B2106" s="276"/>
      <c r="C2106" s="276"/>
      <c r="D2106" s="200"/>
      <c r="E2106" s="200"/>
      <c r="F2106" s="200"/>
      <c r="G2106" s="402"/>
    </row>
    <row r="2107" spans="1:7">
      <c r="A2107" s="229"/>
      <c r="B2107" s="1336" t="s">
        <v>4191</v>
      </c>
      <c r="C2107" s="1336"/>
      <c r="D2107" s="1337"/>
      <c r="E2107" s="1337"/>
      <c r="F2107" s="297"/>
      <c r="G2107" s="421">
        <f>SUM(G2069:H2106)</f>
        <v>0</v>
      </c>
    </row>
    <row r="2109" spans="1:7">
      <c r="A2109" s="326" t="s">
        <v>287</v>
      </c>
      <c r="B2109" s="327" t="s">
        <v>2140</v>
      </c>
      <c r="C2109" s="327"/>
      <c r="D2109" s="376"/>
    </row>
    <row r="2110" spans="1:7">
      <c r="A2110" s="328"/>
      <c r="B2110" s="329"/>
      <c r="C2110" s="329"/>
      <c r="D2110" s="673"/>
    </row>
    <row r="2111" spans="1:7">
      <c r="A2111" s="189"/>
      <c r="B2111" s="198" t="s">
        <v>3978</v>
      </c>
      <c r="C2111" s="198"/>
      <c r="G2111" s="685">
        <f>G17</f>
        <v>0</v>
      </c>
    </row>
    <row r="2112" spans="1:7">
      <c r="A2112" s="189"/>
      <c r="B2112" s="198" t="s">
        <v>3977</v>
      </c>
      <c r="C2112" s="198"/>
      <c r="G2112" s="685">
        <f>G173</f>
        <v>0</v>
      </c>
    </row>
    <row r="2113" spans="1:7">
      <c r="A2113" s="189"/>
      <c r="B2113" s="198" t="s">
        <v>3982</v>
      </c>
      <c r="C2113" s="198"/>
      <c r="G2113" s="685">
        <f>G216</f>
        <v>0</v>
      </c>
    </row>
    <row r="2114" spans="1:7">
      <c r="A2114" s="189"/>
      <c r="B2114" s="330" t="s">
        <v>4168</v>
      </c>
      <c r="C2114" s="330"/>
      <c r="G2114" s="686">
        <f>G331</f>
        <v>0</v>
      </c>
    </row>
    <row r="2115" spans="1:7">
      <c r="A2115" s="331"/>
      <c r="B2115" s="332" t="s">
        <v>3983</v>
      </c>
      <c r="C2115" s="332"/>
      <c r="G2115" s="685">
        <f>G443</f>
        <v>0</v>
      </c>
    </row>
    <row r="2116" spans="1:7">
      <c r="A2116" s="331"/>
      <c r="B2116" s="332"/>
      <c r="C2116" s="332"/>
      <c r="G2116" s="685"/>
    </row>
    <row r="2117" spans="1:7">
      <c r="A2117" s="331"/>
      <c r="B2117" s="333" t="s">
        <v>4164</v>
      </c>
      <c r="C2117" s="339"/>
      <c r="D2117" s="334"/>
      <c r="E2117" s="334"/>
      <c r="F2117" s="334"/>
      <c r="G2117" s="687">
        <f>G2111+G2112+G2113+G2114+G2115</f>
        <v>0</v>
      </c>
    </row>
    <row r="2118" spans="1:7">
      <c r="A2118" s="331"/>
      <c r="B2118" s="332"/>
      <c r="C2118" s="332"/>
      <c r="G2118" s="685"/>
    </row>
    <row r="2119" spans="1:7">
      <c r="A2119" s="328" t="s">
        <v>290</v>
      </c>
      <c r="B2119" s="329" t="s">
        <v>4165</v>
      </c>
      <c r="C2119" s="329"/>
      <c r="G2119" s="688"/>
    </row>
    <row r="2120" spans="1:7">
      <c r="A2120" s="189"/>
      <c r="B2120" s="198" t="s">
        <v>4169</v>
      </c>
      <c r="C2120" s="198"/>
      <c r="G2120" s="686">
        <f>G539</f>
        <v>0</v>
      </c>
    </row>
    <row r="2121" spans="1:7">
      <c r="A2121" s="189"/>
      <c r="B2121" s="198" t="s">
        <v>4170</v>
      </c>
      <c r="C2121" s="198"/>
      <c r="G2121" s="686">
        <f>G592</f>
        <v>0</v>
      </c>
    </row>
    <row r="2122" spans="1:7">
      <c r="A2122" s="189"/>
      <c r="B2122" s="198" t="s">
        <v>4171</v>
      </c>
      <c r="C2122" s="198"/>
      <c r="G2122" s="686">
        <f>G665</f>
        <v>0</v>
      </c>
    </row>
    <row r="2123" spans="1:7">
      <c r="A2123" s="189"/>
      <c r="B2123" s="198" t="s">
        <v>4172</v>
      </c>
      <c r="C2123" s="198"/>
      <c r="G2123" s="686">
        <f>G731</f>
        <v>0</v>
      </c>
    </row>
    <row r="2124" spans="1:7">
      <c r="A2124" s="189"/>
      <c r="B2124" s="198" t="s">
        <v>4188</v>
      </c>
      <c r="C2124" s="198"/>
      <c r="G2124" s="686">
        <f>G790</f>
        <v>0</v>
      </c>
    </row>
    <row r="2125" spans="1:7">
      <c r="A2125" s="189"/>
      <c r="B2125" s="335" t="s">
        <v>4173</v>
      </c>
      <c r="C2125" s="335"/>
      <c r="G2125" s="686">
        <f>G808</f>
        <v>0</v>
      </c>
    </row>
    <row r="2126" spans="1:7">
      <c r="A2126" s="189"/>
      <c r="B2126" s="198" t="s">
        <v>4174</v>
      </c>
      <c r="C2126" s="198"/>
      <c r="G2126" s="686">
        <f>G864</f>
        <v>0</v>
      </c>
    </row>
    <row r="2127" spans="1:7">
      <c r="A2127" s="189"/>
      <c r="B2127" s="198" t="s">
        <v>4175</v>
      </c>
      <c r="C2127" s="198"/>
      <c r="G2127" s="686">
        <f>G907</f>
        <v>0</v>
      </c>
    </row>
    <row r="2128" spans="1:7">
      <c r="A2128" s="189"/>
      <c r="B2128" s="198" t="s">
        <v>4176</v>
      </c>
      <c r="C2128" s="198"/>
      <c r="G2128" s="686">
        <f>G1049</f>
        <v>0</v>
      </c>
    </row>
    <row r="2129" spans="1:7">
      <c r="A2129" s="189"/>
      <c r="B2129" s="198" t="s">
        <v>4797</v>
      </c>
      <c r="C2129" s="198"/>
      <c r="G2129" s="686">
        <f>G2064</f>
        <v>0</v>
      </c>
    </row>
    <row r="2130" spans="1:7">
      <c r="A2130" s="189"/>
      <c r="B2130" s="198" t="s">
        <v>5261</v>
      </c>
      <c r="C2130" s="198"/>
      <c r="G2130" s="686">
        <f>G2107</f>
        <v>0</v>
      </c>
    </row>
    <row r="2131" spans="1:7">
      <c r="A2131" s="336"/>
      <c r="B2131" s="333" t="s">
        <v>4166</v>
      </c>
      <c r="C2131" s="339"/>
      <c r="D2131" s="334"/>
      <c r="E2131" s="334"/>
      <c r="F2131" s="334"/>
      <c r="G2131" s="687">
        <f>G2120+G2121+G2122+G2123+G2124+G2125+G2126+G2127+G2128+G2129+G2130</f>
        <v>0</v>
      </c>
    </row>
    <row r="2132" spans="1:7">
      <c r="A2132" s="336"/>
      <c r="B2132" s="335"/>
      <c r="C2132" s="335"/>
      <c r="G2132" s="686"/>
    </row>
    <row r="2133" spans="1:7">
      <c r="A2133" s="336"/>
      <c r="B2133" s="1333" t="s">
        <v>4802</v>
      </c>
      <c r="C2133" s="1334"/>
      <c r="D2133" s="1334"/>
      <c r="E2133" s="1334"/>
      <c r="F2133" s="1334"/>
      <c r="G2133" s="1335"/>
    </row>
    <row r="2134" spans="1:7">
      <c r="A2134" s="336"/>
      <c r="B2134" s="337" t="s">
        <v>4167</v>
      </c>
      <c r="C2134" s="340"/>
      <c r="D2134" s="208"/>
      <c r="E2134" s="208"/>
      <c r="F2134" s="208"/>
      <c r="G2134" s="689">
        <f>G2117+G2131</f>
        <v>0</v>
      </c>
    </row>
    <row r="2137" spans="1:7">
      <c r="B2137" s="198"/>
      <c r="C2137" s="198"/>
    </row>
    <row r="2138" spans="1:7">
      <c r="B2138" s="338"/>
      <c r="C2138" s="338"/>
    </row>
  </sheetData>
  <mergeCells count="17">
    <mergeCell ref="B2133:G2133"/>
    <mergeCell ref="B674:E674"/>
    <mergeCell ref="B447:F447"/>
    <mergeCell ref="B2107:E2107"/>
    <mergeCell ref="B675:E675"/>
    <mergeCell ref="B808:E808"/>
    <mergeCell ref="B676:G676"/>
    <mergeCell ref="B677:E677"/>
    <mergeCell ref="B2064:E2064"/>
    <mergeCell ref="G216:H216"/>
    <mergeCell ref="G665:H665"/>
    <mergeCell ref="B671:E671"/>
    <mergeCell ref="B672:G672"/>
    <mergeCell ref="B673:E673"/>
    <mergeCell ref="B668:E668"/>
    <mergeCell ref="B669:E669"/>
    <mergeCell ref="B670:E670"/>
  </mergeCells>
  <pageMargins left="0.94488188976377951" right="0.15748031496062992" top="0.39370078740157483" bottom="0.39370078740157483" header="0.11811023622047244" footer="0"/>
  <pageSetup paperSize="9" scale="68" firstPageNumber="6" fitToHeight="0" orientation="portrait" useFirstPageNumber="1" horizontalDpi="300" verticalDpi="300" r:id="rId1"/>
  <headerFooter alignWithMargins="0">
    <oddHeader xml:space="preserve">&amp;C&amp;"-,Regular"&amp;9RADOVI NA REKONSTRUKCIJI I DOGRADNJI CENTRA ZA ODGOJ, OBRAZOVANJE, REHABILITACIJU I SMJEŠTAJ OSOBA S POSEBNIM POTREBAMA "MOCIRE"&amp;"Arial,Regular"&amp;10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9"/>
  <sheetViews>
    <sheetView workbookViewId="0">
      <selection activeCell="D92" sqref="D92"/>
    </sheetView>
  </sheetViews>
  <sheetFormatPr defaultRowHeight="12.75"/>
  <cols>
    <col min="1" max="1" width="6.140625" style="5" customWidth="1"/>
    <col min="2" max="2" width="39" style="5" customWidth="1"/>
    <col min="3" max="3" width="9.140625" style="7" customWidth="1"/>
    <col min="4" max="4" width="11.7109375" style="6" customWidth="1"/>
    <col min="5" max="5" width="11.7109375" style="8" customWidth="1"/>
    <col min="6" max="6" width="11.28515625" style="6" customWidth="1"/>
    <col min="7" max="7" width="0" style="103" hidden="1" customWidth="1"/>
  </cols>
  <sheetData>
    <row r="1" spans="1:7" s="4" customFormat="1" ht="25.5" customHeight="1">
      <c r="A1" s="1" t="s">
        <v>283</v>
      </c>
      <c r="B1" s="2" t="s">
        <v>284</v>
      </c>
      <c r="C1" s="3" t="s">
        <v>285</v>
      </c>
      <c r="D1" s="3" t="s">
        <v>286</v>
      </c>
      <c r="E1" s="3" t="s">
        <v>288</v>
      </c>
      <c r="F1" s="108" t="s">
        <v>289</v>
      </c>
      <c r="G1" s="102"/>
    </row>
    <row r="3" spans="1:7">
      <c r="A3" s="1318" t="s">
        <v>836</v>
      </c>
      <c r="B3" s="1319"/>
      <c r="C3" s="1319"/>
      <c r="D3" s="1319"/>
      <c r="E3" s="1319"/>
      <c r="F3" s="1319"/>
    </row>
    <row r="4" spans="1:7" ht="12.75" customHeight="1"/>
    <row r="5" spans="1:7" ht="63.75" customHeight="1">
      <c r="B5" s="19" t="s">
        <v>752</v>
      </c>
    </row>
    <row r="6" spans="1:7" ht="25.5" customHeight="1">
      <c r="B6" s="19" t="s">
        <v>508</v>
      </c>
    </row>
    <row r="7" spans="1:7" ht="38.25" customHeight="1">
      <c r="B7" s="19" t="s">
        <v>507</v>
      </c>
    </row>
    <row r="8" spans="1:7" ht="51" customHeight="1">
      <c r="B8" s="19" t="s">
        <v>514</v>
      </c>
    </row>
    <row r="9" spans="1:7" ht="38.25" customHeight="1">
      <c r="B9" s="19" t="s">
        <v>515</v>
      </c>
    </row>
    <row r="10" spans="1:7" ht="38.25" customHeight="1">
      <c r="B10" s="19" t="s">
        <v>516</v>
      </c>
    </row>
    <row r="11" spans="1:7" ht="38.25" customHeight="1">
      <c r="B11" s="19" t="s">
        <v>517</v>
      </c>
    </row>
    <row r="12" spans="1:7" ht="51" customHeight="1">
      <c r="B12" s="19" t="s">
        <v>313</v>
      </c>
    </row>
    <row r="13" spans="1:7" ht="25.5" customHeight="1">
      <c r="B13" s="19" t="s">
        <v>919</v>
      </c>
    </row>
    <row r="14" spans="1:7" ht="25.5" customHeight="1">
      <c r="B14" s="19" t="s">
        <v>920</v>
      </c>
    </row>
    <row r="15" spans="1:7" ht="38.25" customHeight="1">
      <c r="B15" s="19" t="s">
        <v>921</v>
      </c>
    </row>
    <row r="16" spans="1:7" ht="25.5" customHeight="1">
      <c r="B16" s="19" t="s">
        <v>922</v>
      </c>
    </row>
    <row r="17" spans="1:5" ht="25.5" customHeight="1">
      <c r="B17" s="19" t="s">
        <v>923</v>
      </c>
    </row>
    <row r="18" spans="1:5" ht="25.5" customHeight="1">
      <c r="B18" s="19" t="s">
        <v>924</v>
      </c>
    </row>
    <row r="19" spans="1:5" ht="25.5" customHeight="1">
      <c r="B19" s="19" t="s">
        <v>925</v>
      </c>
    </row>
    <row r="20" spans="1:5" ht="63.75" customHeight="1">
      <c r="B20" s="19" t="s">
        <v>0</v>
      </c>
    </row>
    <row r="21" spans="1:5" ht="51" customHeight="1">
      <c r="B21" s="19" t="s">
        <v>987</v>
      </c>
    </row>
    <row r="22" spans="1:5" ht="12.75" customHeight="1">
      <c r="B22" s="19"/>
    </row>
    <row r="23" spans="1:5" ht="12.75" customHeight="1">
      <c r="A23" s="36" t="s">
        <v>287</v>
      </c>
      <c r="B23" s="37" t="s">
        <v>1</v>
      </c>
    </row>
    <row r="24" spans="1:5" ht="25.5" customHeight="1">
      <c r="B24" s="19" t="s">
        <v>2</v>
      </c>
    </row>
    <row r="25" spans="1:5" ht="25.5" customHeight="1">
      <c r="B25" s="19" t="s">
        <v>1861</v>
      </c>
    </row>
    <row r="26" spans="1:5" ht="25.5" customHeight="1">
      <c r="B26" s="19" t="s">
        <v>968</v>
      </c>
    </row>
    <row r="27" spans="1:5" ht="12.75" customHeight="1">
      <c r="B27" s="19" t="s">
        <v>1128</v>
      </c>
    </row>
    <row r="28" spans="1:5" ht="38.25" customHeight="1">
      <c r="B28" s="19" t="s">
        <v>402</v>
      </c>
      <c r="E28" s="27"/>
    </row>
    <row r="29" spans="1:5" ht="38.25" customHeight="1">
      <c r="B29" s="19" t="s">
        <v>1191</v>
      </c>
    </row>
    <row r="30" spans="1:5" ht="6" customHeight="1"/>
    <row r="31" spans="1:5" ht="25.5" customHeight="1">
      <c r="B31" s="19" t="s">
        <v>1031</v>
      </c>
    </row>
    <row r="32" spans="1:5" ht="6" customHeight="1"/>
    <row r="33" spans="1:7" ht="12.75" customHeight="1">
      <c r="B33" s="5" t="s">
        <v>1513</v>
      </c>
      <c r="C33" s="7" t="s">
        <v>1505</v>
      </c>
      <c r="D33" s="6">
        <v>278</v>
      </c>
      <c r="E33" s="8">
        <v>45</v>
      </c>
      <c r="F33" s="6">
        <f>+D33*E33</f>
        <v>12510</v>
      </c>
      <c r="G33" s="106">
        <v>45</v>
      </c>
    </row>
    <row r="34" spans="1:7" ht="12.75" customHeight="1">
      <c r="G34" s="106"/>
    </row>
    <row r="35" spans="1:7" ht="12.75" customHeight="1">
      <c r="A35" s="36" t="s">
        <v>290</v>
      </c>
      <c r="B35" s="36" t="s">
        <v>1514</v>
      </c>
      <c r="G35" s="106"/>
    </row>
    <row r="36" spans="1:7" ht="38.25" customHeight="1">
      <c r="B36" s="19" t="s">
        <v>1246</v>
      </c>
      <c r="G36" s="106"/>
    </row>
    <row r="37" spans="1:7" ht="25.5" customHeight="1">
      <c r="B37" s="19" t="s">
        <v>1247</v>
      </c>
      <c r="G37" s="106"/>
    </row>
    <row r="38" spans="1:7" ht="25.5" customHeight="1">
      <c r="B38" s="19" t="s">
        <v>1248</v>
      </c>
      <c r="G38" s="106"/>
    </row>
    <row r="39" spans="1:7" ht="38.25" customHeight="1">
      <c r="B39" s="19" t="s">
        <v>1191</v>
      </c>
      <c r="G39" s="106"/>
    </row>
    <row r="40" spans="1:7" ht="6" customHeight="1">
      <c r="B40" s="19"/>
      <c r="G40" s="106"/>
    </row>
    <row r="41" spans="1:7" ht="25.5" customHeight="1">
      <c r="B41" s="19" t="s">
        <v>1249</v>
      </c>
      <c r="G41" s="106"/>
    </row>
    <row r="42" spans="1:7" ht="6" customHeight="1">
      <c r="G42" s="106"/>
    </row>
    <row r="43" spans="1:7" ht="12.75" customHeight="1">
      <c r="B43" s="5" t="s">
        <v>1250</v>
      </c>
      <c r="C43" s="7" t="s">
        <v>1505</v>
      </c>
      <c r="D43" s="6">
        <v>278</v>
      </c>
      <c r="E43" s="8">
        <v>30</v>
      </c>
      <c r="F43" s="6">
        <f>+D43*E43</f>
        <v>8340</v>
      </c>
      <c r="G43" s="106">
        <v>30</v>
      </c>
    </row>
    <row r="44" spans="1:7" ht="12.75" customHeight="1">
      <c r="B44" s="19"/>
      <c r="G44" s="106"/>
    </row>
    <row r="45" spans="1:7" ht="12.75" customHeight="1">
      <c r="A45" s="36" t="s">
        <v>300</v>
      </c>
      <c r="B45" s="37" t="s">
        <v>1251</v>
      </c>
      <c r="G45" s="106"/>
    </row>
    <row r="46" spans="1:7" ht="38.25" customHeight="1">
      <c r="B46" s="19" t="s">
        <v>52</v>
      </c>
      <c r="G46" s="106"/>
    </row>
    <row r="47" spans="1:7" ht="12.75" customHeight="1">
      <c r="B47" s="19" t="s">
        <v>40</v>
      </c>
      <c r="G47" s="106"/>
    </row>
    <row r="48" spans="1:7" ht="12.75" customHeight="1">
      <c r="B48" s="19" t="s">
        <v>148</v>
      </c>
      <c r="G48" s="106"/>
    </row>
    <row r="49" spans="1:7" ht="38.25" customHeight="1">
      <c r="B49" s="19" t="s">
        <v>1191</v>
      </c>
      <c r="G49" s="106"/>
    </row>
    <row r="50" spans="1:7" ht="25.5" customHeight="1">
      <c r="B50" s="19" t="s">
        <v>1249</v>
      </c>
      <c r="G50" s="106"/>
    </row>
    <row r="51" spans="1:7" ht="6" customHeight="1">
      <c r="G51" s="106"/>
    </row>
    <row r="52" spans="1:7" ht="12.75" customHeight="1">
      <c r="B52" s="5" t="s">
        <v>1250</v>
      </c>
      <c r="C52" s="7" t="s">
        <v>1505</v>
      </c>
      <c r="D52" s="6">
        <v>278</v>
      </c>
      <c r="E52" s="8">
        <v>35</v>
      </c>
      <c r="F52" s="6">
        <f>+D52*E52</f>
        <v>9730</v>
      </c>
      <c r="G52" s="106">
        <v>35</v>
      </c>
    </row>
    <row r="53" spans="1:7" ht="12.75" customHeight="1">
      <c r="B53" s="19"/>
      <c r="G53" s="106"/>
    </row>
    <row r="54" spans="1:7" ht="12.75" customHeight="1">
      <c r="A54" s="36" t="s">
        <v>301</v>
      </c>
      <c r="B54" s="37" t="s">
        <v>1263</v>
      </c>
      <c r="G54" s="106"/>
    </row>
    <row r="55" spans="1:7" ht="25.5" customHeight="1">
      <c r="B55" s="19" t="s">
        <v>120</v>
      </c>
      <c r="G55" s="106"/>
    </row>
    <row r="56" spans="1:7" ht="25.5" customHeight="1">
      <c r="B56" s="19" t="s">
        <v>125</v>
      </c>
      <c r="G56" s="106"/>
    </row>
    <row r="57" spans="1:7" ht="12.75" customHeight="1">
      <c r="B57" s="19" t="s">
        <v>123</v>
      </c>
      <c r="G57" s="106"/>
    </row>
    <row r="58" spans="1:7" ht="25.5" customHeight="1">
      <c r="B58" s="19" t="s">
        <v>121</v>
      </c>
      <c r="G58" s="106"/>
    </row>
    <row r="59" spans="1:7" ht="25.5" customHeight="1">
      <c r="B59" s="19" t="s">
        <v>124</v>
      </c>
      <c r="G59" s="106"/>
    </row>
    <row r="60" spans="1:7" ht="6" customHeight="1">
      <c r="B60" s="19"/>
      <c r="G60" s="106"/>
    </row>
    <row r="61" spans="1:7" ht="12.75" customHeight="1">
      <c r="B61" s="19" t="s">
        <v>122</v>
      </c>
      <c r="C61" s="7" t="s">
        <v>1505</v>
      </c>
      <c r="D61" s="6">
        <v>1425</v>
      </c>
      <c r="E61" s="8">
        <v>25</v>
      </c>
      <c r="F61" s="6">
        <f>+D61*E61</f>
        <v>35625</v>
      </c>
      <c r="G61" s="106">
        <v>25</v>
      </c>
    </row>
    <row r="62" spans="1:7" ht="12.75" customHeight="1">
      <c r="B62" s="19"/>
      <c r="G62" s="106"/>
    </row>
    <row r="63" spans="1:7" ht="12.75" customHeight="1">
      <c r="B63" s="19"/>
      <c r="G63" s="106"/>
    </row>
    <row r="64" spans="1:7" ht="12.75" customHeight="1">
      <c r="B64" s="19"/>
    </row>
    <row r="65" spans="2:6" ht="12.75" customHeight="1">
      <c r="B65" s="19"/>
    </row>
    <row r="66" spans="2:6" ht="12.75" customHeight="1">
      <c r="B66" s="30"/>
      <c r="C66" s="9"/>
      <c r="D66" s="10"/>
      <c r="E66" s="11"/>
      <c r="F66" s="10"/>
    </row>
    <row r="67" spans="2:6" ht="12.75" customHeight="1">
      <c r="B67" s="1315" t="s">
        <v>296</v>
      </c>
      <c r="C67" s="1316"/>
      <c r="D67" s="1316"/>
      <c r="E67" s="1317">
        <f>SUM(F29:F65)</f>
        <v>66205</v>
      </c>
      <c r="F67" s="1317"/>
    </row>
    <row r="68" spans="2:6" ht="12.75" customHeight="1"/>
    <row r="69" spans="2:6" ht="12.75" customHeight="1"/>
    <row r="70" spans="2:6" ht="12.75" customHeight="1"/>
    <row r="71" spans="2:6" ht="12.75" customHeight="1"/>
    <row r="72" spans="2:6" ht="12.75" customHeight="1"/>
    <row r="73" spans="2:6" ht="12.75" customHeight="1"/>
    <row r="74" spans="2:6" ht="12.75" customHeight="1"/>
    <row r="75" spans="2:6" ht="12.75" customHeight="1"/>
    <row r="76" spans="2:6" ht="12.75" customHeight="1"/>
    <row r="77" spans="2:6" ht="12.75" customHeight="1"/>
    <row r="78" spans="2:6" ht="12.75" customHeight="1"/>
    <row r="79" spans="2:6" ht="12.75" customHeight="1"/>
    <row r="80" spans="2:6"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sheetData>
  <mergeCells count="3">
    <mergeCell ref="A3:F3"/>
    <mergeCell ref="B67:D67"/>
    <mergeCell ref="E67:F67"/>
  </mergeCells>
  <phoneticPr fontId="0" type="noConversion"/>
  <pageMargins left="0.94488188976377963" right="0.15748031496062992" top="0.98425196850393704" bottom="0.98425196850393704" header="0.51181102362204722" footer="0.51181102362204722"/>
  <pageSetup paperSize="9" orientation="portrait" horizontalDpi="300" verticalDpi="300" r:id="rId1"/>
  <headerFooter alignWithMargins="0">
    <oddHeader>&amp;L&amp;11&amp;U"LUGAL"d.o.o. Split, Zlodrina poljana 1</oddHeader>
    <oddFooter>&amp;L&amp;8Građevina: Rekonstrukcija građevine PP Sinj&amp;R&amp;8Troškovnik&amp;10T.D. 412/03</oddFooter>
  </headerFooter>
  <rowBreaks count="1" manualBreakCount="1">
    <brk id="5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2"/>
  <sheetViews>
    <sheetView topLeftCell="A34" workbookViewId="0">
      <selection activeCell="G1" sqref="G1:G65536"/>
    </sheetView>
  </sheetViews>
  <sheetFormatPr defaultRowHeight="12.75"/>
  <cols>
    <col min="1" max="1" width="6.140625" style="5" customWidth="1"/>
    <col min="2" max="2" width="39" style="5" customWidth="1"/>
    <col min="3" max="3" width="9.140625" style="7" customWidth="1"/>
    <col min="4" max="4" width="11.7109375" style="6" customWidth="1"/>
    <col min="5" max="5" width="11.7109375" style="8" customWidth="1"/>
    <col min="6" max="6" width="11.42578125" style="6" customWidth="1"/>
    <col min="7" max="7" width="0" style="103" hidden="1" customWidth="1"/>
  </cols>
  <sheetData>
    <row r="1" spans="1:7" s="4" customFormat="1" ht="25.5" customHeight="1">
      <c r="A1" s="1" t="s">
        <v>283</v>
      </c>
      <c r="B1" s="2" t="s">
        <v>284</v>
      </c>
      <c r="C1" s="3" t="s">
        <v>285</v>
      </c>
      <c r="D1" s="3" t="s">
        <v>286</v>
      </c>
      <c r="E1" s="3" t="s">
        <v>288</v>
      </c>
      <c r="F1" s="108" t="s">
        <v>289</v>
      </c>
      <c r="G1" s="102"/>
    </row>
    <row r="3" spans="1:7">
      <c r="A3" s="1318" t="s">
        <v>837</v>
      </c>
      <c r="B3" s="1319"/>
      <c r="C3" s="1319"/>
      <c r="D3" s="1319"/>
      <c r="E3" s="1319"/>
      <c r="F3" s="1319"/>
    </row>
    <row r="4" spans="1:7" ht="12.75" customHeight="1"/>
    <row r="5" spans="1:7" ht="25.5" customHeight="1">
      <c r="B5" s="19" t="s">
        <v>1508</v>
      </c>
    </row>
    <row r="6" spans="1:7" ht="25.5" customHeight="1">
      <c r="B6" s="19" t="s">
        <v>1509</v>
      </c>
    </row>
    <row r="7" spans="1:7" ht="25.5" customHeight="1">
      <c r="B7" s="19" t="s">
        <v>1510</v>
      </c>
    </row>
    <row r="8" spans="1:7" ht="25.5" customHeight="1">
      <c r="B8" s="19" t="s">
        <v>1511</v>
      </c>
    </row>
    <row r="9" spans="1:7" ht="51" customHeight="1">
      <c r="B9" s="19" t="s">
        <v>1512</v>
      </c>
    </row>
    <row r="10" spans="1:7" ht="102" customHeight="1">
      <c r="B10" s="19" t="s">
        <v>1458</v>
      </c>
    </row>
    <row r="11" spans="1:7" ht="12.75" customHeight="1">
      <c r="B11" s="19"/>
    </row>
    <row r="12" spans="1:7" ht="12.75" customHeight="1">
      <c r="B12" s="19"/>
    </row>
    <row r="13" spans="1:7" ht="25.5" customHeight="1">
      <c r="A13" s="36" t="s">
        <v>287</v>
      </c>
      <c r="B13" s="37" t="s">
        <v>980</v>
      </c>
    </row>
    <row r="14" spans="1:7" ht="12.75" customHeight="1">
      <c r="B14" s="19" t="s">
        <v>981</v>
      </c>
    </row>
    <row r="15" spans="1:7" ht="12.75" customHeight="1">
      <c r="B15" s="19" t="s">
        <v>982</v>
      </c>
    </row>
    <row r="16" spans="1:7" ht="38.25" customHeight="1">
      <c r="B16" s="19" t="s">
        <v>476</v>
      </c>
    </row>
    <row r="17" spans="1:7" ht="38.25" customHeight="1">
      <c r="B17" s="19" t="s">
        <v>28</v>
      </c>
    </row>
    <row r="18" spans="1:7" ht="51" customHeight="1">
      <c r="B18" s="19" t="s">
        <v>41</v>
      </c>
    </row>
    <row r="19" spans="1:7" ht="25.5" customHeight="1">
      <c r="B19" s="19" t="s">
        <v>135</v>
      </c>
    </row>
    <row r="20" spans="1:7" ht="25.5" customHeight="1">
      <c r="B20" s="5" t="s">
        <v>544</v>
      </c>
      <c r="G20" s="106"/>
    </row>
    <row r="21" spans="1:7" ht="6" customHeight="1">
      <c r="B21" s="19"/>
      <c r="G21" s="106"/>
    </row>
    <row r="22" spans="1:7" ht="12.75" customHeight="1">
      <c r="B22" s="20" t="s">
        <v>545</v>
      </c>
      <c r="C22" s="7" t="s">
        <v>1505</v>
      </c>
      <c r="D22" s="6">
        <v>278</v>
      </c>
      <c r="E22" s="8">
        <v>140</v>
      </c>
      <c r="F22" s="6">
        <f>+D22*E22</f>
        <v>38920</v>
      </c>
      <c r="G22" s="106">
        <v>140</v>
      </c>
    </row>
    <row r="23" spans="1:7" ht="6" customHeight="1">
      <c r="G23" s="106"/>
    </row>
    <row r="24" spans="1:7" ht="12.75" customHeight="1">
      <c r="B24" s="20" t="s">
        <v>546</v>
      </c>
      <c r="C24" s="7" t="s">
        <v>299</v>
      </c>
      <c r="D24" s="6">
        <v>71</v>
      </c>
      <c r="E24" s="8">
        <v>50</v>
      </c>
      <c r="F24" s="6">
        <f>+D24*E24</f>
        <v>3550</v>
      </c>
      <c r="G24" s="106">
        <v>50</v>
      </c>
    </row>
    <row r="25" spans="1:7" ht="6" customHeight="1">
      <c r="G25" s="106"/>
    </row>
    <row r="26" spans="1:7" ht="12.75" customHeight="1">
      <c r="B26" s="20" t="s">
        <v>547</v>
      </c>
      <c r="C26" s="7" t="s">
        <v>302</v>
      </c>
      <c r="D26" s="6">
        <v>35</v>
      </c>
      <c r="E26" s="8">
        <v>15</v>
      </c>
      <c r="F26" s="6">
        <f>+D26*E26</f>
        <v>525</v>
      </c>
      <c r="G26" s="106">
        <v>15</v>
      </c>
    </row>
    <row r="27" spans="1:7" ht="12.75" customHeight="1">
      <c r="B27" s="20"/>
      <c r="G27" s="106"/>
    </row>
    <row r="28" spans="1:7" ht="12.75" customHeight="1">
      <c r="B28" s="19"/>
      <c r="G28" s="106"/>
    </row>
    <row r="29" spans="1:7" ht="25.5" customHeight="1">
      <c r="A29" s="36" t="s">
        <v>290</v>
      </c>
      <c r="B29" s="37" t="s">
        <v>1072</v>
      </c>
      <c r="G29" s="106"/>
    </row>
    <row r="30" spans="1:7" ht="38.25" customHeight="1">
      <c r="B30" s="19" t="s">
        <v>1846</v>
      </c>
      <c r="G30" s="106"/>
    </row>
    <row r="31" spans="1:7" ht="12.75" customHeight="1">
      <c r="B31" s="5" t="s">
        <v>42</v>
      </c>
      <c r="G31" s="106"/>
    </row>
    <row r="32" spans="1:7" ht="38.25" customHeight="1">
      <c r="B32" s="20" t="s">
        <v>43</v>
      </c>
      <c r="G32" s="106"/>
    </row>
    <row r="33" spans="2:7" ht="25.5" customHeight="1">
      <c r="B33" s="20" t="s">
        <v>540</v>
      </c>
      <c r="G33" s="106"/>
    </row>
    <row r="34" spans="2:7" ht="12.75" customHeight="1">
      <c r="B34" s="22" t="s">
        <v>541</v>
      </c>
      <c r="G34" s="106"/>
    </row>
    <row r="35" spans="2:7" ht="25.5" customHeight="1">
      <c r="B35" s="22" t="s">
        <v>542</v>
      </c>
      <c r="G35" s="106"/>
    </row>
    <row r="36" spans="2:7" ht="25.5" customHeight="1">
      <c r="B36" s="22" t="s">
        <v>543</v>
      </c>
      <c r="G36" s="106"/>
    </row>
    <row r="37" spans="2:7" ht="25.5" customHeight="1">
      <c r="B37" s="5" t="s">
        <v>544</v>
      </c>
      <c r="G37" s="106"/>
    </row>
    <row r="38" spans="2:7" ht="6" customHeight="1">
      <c r="G38" s="106"/>
    </row>
    <row r="39" spans="2:7" ht="12.75" customHeight="1">
      <c r="B39" s="5" t="s">
        <v>1847</v>
      </c>
      <c r="C39" s="7" t="s">
        <v>299</v>
      </c>
      <c r="D39" s="6">
        <v>63.3</v>
      </c>
      <c r="E39" s="8">
        <v>70</v>
      </c>
      <c r="F39" s="6">
        <f>+D39*E39</f>
        <v>4431</v>
      </c>
      <c r="G39" s="106">
        <v>70</v>
      </c>
    </row>
    <row r="40" spans="2:7" ht="12.75" customHeight="1">
      <c r="B40" s="20"/>
      <c r="G40" s="106"/>
    </row>
    <row r="41" spans="2:7" ht="12.75" customHeight="1">
      <c r="G41" s="106"/>
    </row>
    <row r="42" spans="2:7" ht="12.75" customHeight="1">
      <c r="G42" s="106"/>
    </row>
    <row r="43" spans="2:7" ht="12.75" customHeight="1">
      <c r="B43" s="12"/>
      <c r="C43" s="9"/>
      <c r="D43" s="10"/>
      <c r="E43" s="11"/>
      <c r="F43" s="10"/>
    </row>
    <row r="44" spans="2:7" ht="12.75" customHeight="1">
      <c r="B44" s="1315" t="s">
        <v>297</v>
      </c>
      <c r="C44" s="1316"/>
      <c r="D44" s="1316"/>
      <c r="E44" s="1317">
        <f>SUM(F10:F42)</f>
        <v>47426</v>
      </c>
      <c r="F44" s="1317"/>
    </row>
    <row r="45" spans="2:7" ht="12.75" customHeight="1"/>
    <row r="46" spans="2:7" ht="12.75" customHeight="1"/>
    <row r="47" spans="2:7" ht="12.75" customHeight="1"/>
    <row r="48" spans="2:7"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sheetData>
  <mergeCells count="3">
    <mergeCell ref="A3:F3"/>
    <mergeCell ref="B44:D44"/>
    <mergeCell ref="E44:F44"/>
  </mergeCells>
  <phoneticPr fontId="0" type="noConversion"/>
  <pageMargins left="0.94488188976377963" right="0.15748031496062992" top="0.98425196850393704" bottom="0.98425196850393704" header="0.51181102362204722" footer="0.51181102362204722"/>
  <pageSetup paperSize="9" orientation="portrait" horizontalDpi="300" verticalDpi="300" r:id="rId1"/>
  <headerFooter alignWithMargins="0">
    <oddHeader>&amp;L&amp;11&amp;U"LUGAL"d.o.o. Split, Zlodrina poljana 1</oddHeader>
    <oddFooter>&amp;L&amp;8Građevina: Rekonstrukcija građevine PP Sinj&amp;R&amp;8Troškovnik&amp;10T.D. 412/03</oddFooter>
  </headerFooter>
  <rowBreaks count="1" manualBreakCount="1">
    <brk id="28"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A1:F49"/>
  <sheetViews>
    <sheetView topLeftCell="A34" workbookViewId="0">
      <selection activeCell="G34" sqref="G1:K65536"/>
    </sheetView>
  </sheetViews>
  <sheetFormatPr defaultRowHeight="12.75"/>
  <cols>
    <col min="1" max="1" width="6.140625" style="149" customWidth="1"/>
    <col min="2" max="2" width="39" style="5" customWidth="1"/>
    <col min="3" max="3" width="9.140625" style="7" customWidth="1"/>
    <col min="4" max="4" width="11.7109375" style="6" customWidth="1"/>
    <col min="5" max="5" width="11.7109375" style="8" customWidth="1"/>
    <col min="6" max="6" width="11.28515625" style="6" customWidth="1"/>
  </cols>
  <sheetData>
    <row r="1" spans="1:6" s="4" customFormat="1" ht="25.5" customHeight="1">
      <c r="A1" s="127" t="s">
        <v>283</v>
      </c>
      <c r="B1" s="2" t="s">
        <v>284</v>
      </c>
      <c r="C1" s="3" t="s">
        <v>285</v>
      </c>
      <c r="D1" s="3" t="s">
        <v>286</v>
      </c>
      <c r="E1" s="3" t="s">
        <v>288</v>
      </c>
      <c r="F1" s="108" t="s">
        <v>289</v>
      </c>
    </row>
    <row r="3" spans="1:6">
      <c r="A3" s="1318" t="s">
        <v>672</v>
      </c>
      <c r="B3" s="1319"/>
      <c r="C3" s="1319"/>
      <c r="D3" s="1319"/>
      <c r="E3" s="1319"/>
      <c r="F3" s="1319"/>
    </row>
    <row r="4" spans="1:6" ht="12.75" customHeight="1">
      <c r="B4" s="19"/>
    </row>
    <row r="5" spans="1:6" ht="76.5" customHeight="1">
      <c r="B5" s="19" t="s">
        <v>1070</v>
      </c>
    </row>
    <row r="6" spans="1:6" ht="63.75" customHeight="1">
      <c r="B6" s="19" t="s">
        <v>1071</v>
      </c>
    </row>
    <row r="7" spans="1:6" ht="76.5" customHeight="1">
      <c r="B7" s="19" t="s">
        <v>676</v>
      </c>
    </row>
    <row r="8" spans="1:6" ht="38.25" customHeight="1">
      <c r="B8" s="19" t="s">
        <v>677</v>
      </c>
    </row>
    <row r="9" spans="1:6" ht="51" customHeight="1">
      <c r="B9" s="19" t="s">
        <v>678</v>
      </c>
    </row>
    <row r="10" spans="1:6" ht="51" customHeight="1">
      <c r="B10" s="19" t="s">
        <v>679</v>
      </c>
    </row>
    <row r="11" spans="1:6" ht="25.5" customHeight="1">
      <c r="B11" s="19" t="s">
        <v>811</v>
      </c>
    </row>
    <row r="12" spans="1:6" ht="25.5" customHeight="1">
      <c r="B12" s="19" t="s">
        <v>812</v>
      </c>
    </row>
    <row r="13" spans="1:6" ht="38.25" customHeight="1">
      <c r="B13" s="19" t="s">
        <v>1758</v>
      </c>
    </row>
    <row r="14" spans="1:6" ht="38.25" customHeight="1">
      <c r="B14" s="19" t="s">
        <v>1739</v>
      </c>
    </row>
    <row r="15" spans="1:6" ht="127.5" customHeight="1">
      <c r="B15" s="19" t="s">
        <v>276</v>
      </c>
    </row>
    <row r="16" spans="1:6" ht="12.75" customHeight="1">
      <c r="B16" s="22"/>
    </row>
    <row r="17" spans="1:2" ht="25.5" customHeight="1">
      <c r="B17" s="19" t="s">
        <v>1759</v>
      </c>
    </row>
    <row r="18" spans="1:2" ht="38.25" customHeight="1">
      <c r="B18" s="19" t="s">
        <v>1760</v>
      </c>
    </row>
    <row r="19" spans="1:2" ht="25.5" customHeight="1">
      <c r="B19" s="22" t="s">
        <v>1761</v>
      </c>
    </row>
    <row r="20" spans="1:2" ht="12.75" customHeight="1">
      <c r="B20" s="22" t="s">
        <v>1767</v>
      </c>
    </row>
    <row r="21" spans="1:2" ht="12.75" customHeight="1">
      <c r="B21" s="22" t="s">
        <v>1762</v>
      </c>
    </row>
    <row r="22" spans="1:2" ht="12.75" customHeight="1">
      <c r="B22" s="22" t="s">
        <v>1763</v>
      </c>
    </row>
    <row r="23" spans="1:2" ht="12.75" customHeight="1">
      <c r="B23" s="22" t="s">
        <v>1764</v>
      </c>
    </row>
    <row r="24" spans="1:2" ht="12.75" customHeight="1">
      <c r="B24" s="22" t="s">
        <v>1765</v>
      </c>
    </row>
    <row r="25" spans="1:2" ht="12.75" customHeight="1">
      <c r="B25" s="22" t="s">
        <v>1766</v>
      </c>
    </row>
    <row r="26" spans="1:2" ht="12.75" customHeight="1">
      <c r="B26" s="19"/>
    </row>
    <row r="27" spans="1:2" ht="12.75" customHeight="1">
      <c r="B27" s="19"/>
    </row>
    <row r="28" spans="1:2" ht="12.75" customHeight="1">
      <c r="A28" s="146" t="s">
        <v>287</v>
      </c>
      <c r="B28" s="130" t="s">
        <v>254</v>
      </c>
    </row>
    <row r="29" spans="1:2" ht="25.5" customHeight="1">
      <c r="B29" s="19" t="s">
        <v>255</v>
      </c>
    </row>
    <row r="30" spans="1:2" ht="25.5" customHeight="1">
      <c r="B30" s="19" t="s">
        <v>1224</v>
      </c>
    </row>
    <row r="31" spans="1:2" ht="25.5" customHeight="1">
      <c r="B31" s="19" t="s">
        <v>1225</v>
      </c>
    </row>
    <row r="32" spans="1:2" ht="25.5" customHeight="1">
      <c r="B32" s="19" t="s">
        <v>1226</v>
      </c>
    </row>
    <row r="33" spans="1:6" ht="51" customHeight="1">
      <c r="B33" s="19" t="s">
        <v>1388</v>
      </c>
    </row>
    <row r="34" spans="1:6" ht="38.25" customHeight="1">
      <c r="B34" s="19" t="s">
        <v>1734</v>
      </c>
    </row>
    <row r="35" spans="1:6" ht="12.75" customHeight="1">
      <c r="B35" s="19" t="s">
        <v>483</v>
      </c>
    </row>
    <row r="36" spans="1:6" ht="25.5" customHeight="1">
      <c r="B36" s="19" t="s">
        <v>1735</v>
      </c>
    </row>
    <row r="37" spans="1:6" ht="6" customHeight="1">
      <c r="B37" s="19"/>
    </row>
    <row r="38" spans="1:6" ht="12.75" customHeight="1">
      <c r="B38" s="19" t="s">
        <v>1736</v>
      </c>
    </row>
    <row r="39" spans="1:6" ht="6" customHeight="1">
      <c r="B39" s="19"/>
    </row>
    <row r="40" spans="1:6" ht="12.75" customHeight="1">
      <c r="B40" s="19" t="s">
        <v>1642</v>
      </c>
    </row>
    <row r="41" spans="1:6" ht="12.75" customHeight="1">
      <c r="B41" s="22" t="s">
        <v>1737</v>
      </c>
    </row>
    <row r="42" spans="1:6" ht="12.75" customHeight="1">
      <c r="B42" s="22" t="s">
        <v>1738</v>
      </c>
      <c r="C42" s="7" t="s">
        <v>299</v>
      </c>
      <c r="E42" s="8">
        <v>130</v>
      </c>
      <c r="F42" s="6">
        <f>+D42*E42</f>
        <v>0</v>
      </c>
    </row>
    <row r="43" spans="1:6" ht="12.75" customHeight="1">
      <c r="B43" s="22"/>
    </row>
    <row r="44" spans="1:6" ht="12.75" customHeight="1">
      <c r="A44" s="149" t="s">
        <v>290</v>
      </c>
      <c r="B44" s="33" t="s">
        <v>126</v>
      </c>
    </row>
    <row r="45" spans="1:6" ht="25.5">
      <c r="B45" s="19" t="s">
        <v>1674</v>
      </c>
    </row>
    <row r="46" spans="1:6" ht="12.75" customHeight="1">
      <c r="B46" s="19" t="s">
        <v>1673</v>
      </c>
    </row>
    <row r="47" spans="1:6" ht="12.75" customHeight="1">
      <c r="B47" s="19" t="s">
        <v>127</v>
      </c>
      <c r="C47" s="7" t="s">
        <v>299</v>
      </c>
      <c r="E47" s="8">
        <v>200</v>
      </c>
      <c r="F47" s="6">
        <f>+D47*E47</f>
        <v>0</v>
      </c>
    </row>
    <row r="48" spans="1:6">
      <c r="B48" s="30"/>
      <c r="C48" s="9"/>
      <c r="D48" s="10"/>
      <c r="E48" s="11"/>
      <c r="F48" s="10"/>
    </row>
    <row r="49" spans="2:6">
      <c r="B49" s="1315" t="s">
        <v>298</v>
      </c>
      <c r="C49" s="1316"/>
      <c r="D49" s="1316"/>
      <c r="E49" s="1317">
        <f>SUM(F27:F48)</f>
        <v>0</v>
      </c>
      <c r="F49" s="1317"/>
    </row>
  </sheetData>
  <mergeCells count="3">
    <mergeCell ref="A3:F3"/>
    <mergeCell ref="B49:D49"/>
    <mergeCell ref="E49:F49"/>
  </mergeCells>
  <phoneticPr fontId="0" type="noConversion"/>
  <pageMargins left="0.94488188976377963" right="0.15748031496062992" top="0.98425196850393704" bottom="0.98425196850393704" header="0.51181102362204722" footer="0.51181102362204722"/>
  <pageSetup paperSize="9" firstPageNumber="45" orientation="portrait" useFirstPageNumber="1" horizontalDpi="300" verticalDpi="300" r:id="rId1"/>
  <headerFooter alignWithMargins="0">
    <oddHeader>&amp;F</oddHeader>
    <oddFooter>Troškovnik Stacionar,dil.A-B-C</oddFooter>
  </headerFooter>
  <rowBreaks count="1" manualBreakCount="1">
    <brk id="15"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31"/>
  <sheetViews>
    <sheetView workbookViewId="0">
      <selection activeCell="E7" sqref="E7"/>
    </sheetView>
  </sheetViews>
  <sheetFormatPr defaultRowHeight="12.75"/>
  <cols>
    <col min="1" max="1" width="6.140625" style="5" customWidth="1"/>
    <col min="2" max="2" width="39" style="5" customWidth="1"/>
    <col min="3" max="3" width="9.140625" style="7" customWidth="1"/>
    <col min="4" max="4" width="11.7109375" style="6" customWidth="1"/>
    <col min="5" max="5" width="11.7109375" style="8" customWidth="1"/>
    <col min="6" max="6" width="11.7109375" style="6" customWidth="1"/>
    <col min="7" max="7" width="9.140625" style="103" customWidth="1"/>
  </cols>
  <sheetData>
    <row r="1" spans="1:7" s="4" customFormat="1" ht="25.5" customHeight="1">
      <c r="A1" s="1" t="s">
        <v>283</v>
      </c>
      <c r="B1" s="2" t="s">
        <v>284</v>
      </c>
      <c r="C1" s="3" t="s">
        <v>285</v>
      </c>
      <c r="D1" s="3" t="s">
        <v>286</v>
      </c>
      <c r="E1" s="3" t="s">
        <v>288</v>
      </c>
      <c r="F1" s="108" t="s">
        <v>289</v>
      </c>
      <c r="G1" s="102"/>
    </row>
    <row r="3" spans="1:7">
      <c r="A3" s="1318" t="s">
        <v>1374</v>
      </c>
      <c r="B3" s="1319"/>
      <c r="C3" s="1319"/>
      <c r="D3" s="1319"/>
      <c r="E3" s="1319"/>
      <c r="F3" s="1319"/>
    </row>
    <row r="4" spans="1:7" ht="12.75" customHeight="1"/>
    <row r="5" spans="1:7" ht="38.25" customHeight="1">
      <c r="B5" s="19" t="s">
        <v>496</v>
      </c>
    </row>
    <row r="6" spans="1:7" ht="12.75" customHeight="1">
      <c r="B6" s="19" t="s">
        <v>497</v>
      </c>
    </row>
    <row r="7" spans="1:7" ht="63.75" customHeight="1">
      <c r="B7" s="19" t="s">
        <v>1887</v>
      </c>
    </row>
    <row r="8" spans="1:7" ht="25.5" customHeight="1">
      <c r="B8" s="19" t="s">
        <v>1888</v>
      </c>
    </row>
    <row r="9" spans="1:7" ht="89.25" customHeight="1">
      <c r="B9" s="19" t="s">
        <v>1373</v>
      </c>
    </row>
    <row r="10" spans="1:7" ht="12.75" customHeight="1">
      <c r="B10" s="19"/>
    </row>
    <row r="11" spans="1:7" ht="12.75" customHeight="1">
      <c r="B11" s="20"/>
    </row>
    <row r="12" spans="1:7" ht="12.75" customHeight="1">
      <c r="A12" s="36" t="s">
        <v>287</v>
      </c>
      <c r="B12" s="36" t="s">
        <v>1038</v>
      </c>
    </row>
    <row r="13" spans="1:7" ht="25.5" customHeight="1">
      <c r="B13" s="19" t="s">
        <v>1074</v>
      </c>
    </row>
    <row r="14" spans="1:7" ht="25.5" customHeight="1">
      <c r="B14" s="19" t="s">
        <v>1079</v>
      </c>
    </row>
    <row r="15" spans="1:7" ht="12.75" customHeight="1">
      <c r="B15" s="5" t="s">
        <v>1075</v>
      </c>
    </row>
    <row r="16" spans="1:7" ht="25.5" customHeight="1">
      <c r="B16" s="19" t="s">
        <v>1076</v>
      </c>
      <c r="G16" s="106"/>
    </row>
    <row r="17" spans="1:7" ht="12.75" customHeight="1">
      <c r="G17" s="106"/>
    </row>
    <row r="18" spans="1:7" ht="12.75" customHeight="1">
      <c r="B18" s="19" t="s">
        <v>1040</v>
      </c>
      <c r="C18" s="7" t="s">
        <v>1505</v>
      </c>
      <c r="D18" s="6">
        <v>9</v>
      </c>
      <c r="E18" s="8">
        <v>180</v>
      </c>
      <c r="F18" s="6">
        <f>+D18*E18</f>
        <v>1620</v>
      </c>
      <c r="G18" s="106">
        <v>180</v>
      </c>
    </row>
    <row r="19" spans="1:7" ht="12.75" customHeight="1">
      <c r="B19" s="19"/>
      <c r="G19" s="106"/>
    </row>
    <row r="20" spans="1:7" ht="12.75" customHeight="1">
      <c r="G20" s="106"/>
    </row>
    <row r="21" spans="1:7" ht="12.75" customHeight="1">
      <c r="A21" s="36" t="s">
        <v>290</v>
      </c>
      <c r="B21" s="37" t="s">
        <v>1039</v>
      </c>
      <c r="G21" s="106"/>
    </row>
    <row r="22" spans="1:7" ht="25.5" customHeight="1">
      <c r="B22" s="19" t="s">
        <v>1077</v>
      </c>
      <c r="G22" s="106"/>
    </row>
    <row r="23" spans="1:7" ht="12.75" customHeight="1">
      <c r="B23" s="19" t="s">
        <v>1078</v>
      </c>
      <c r="E23" s="27"/>
      <c r="G23" s="107"/>
    </row>
    <row r="24" spans="1:7" ht="12.75" customHeight="1">
      <c r="B24" s="19"/>
      <c r="G24" s="106"/>
    </row>
    <row r="25" spans="1:7" ht="12.75" customHeight="1">
      <c r="B25" s="19" t="s">
        <v>1041</v>
      </c>
      <c r="C25" s="7" t="s">
        <v>299</v>
      </c>
      <c r="D25" s="6">
        <v>11.2</v>
      </c>
      <c r="E25" s="8">
        <v>25</v>
      </c>
      <c r="F25" s="6">
        <f>+D25*E25</f>
        <v>280</v>
      </c>
      <c r="G25" s="106">
        <v>25</v>
      </c>
    </row>
    <row r="26" spans="1:7" ht="12.75" customHeight="1">
      <c r="G26" s="106"/>
    </row>
    <row r="27" spans="1:7" ht="12.75" customHeight="1">
      <c r="B27" s="19"/>
      <c r="G27" s="106"/>
    </row>
    <row r="28" spans="1:7" ht="12.75" customHeight="1">
      <c r="B28" s="20"/>
      <c r="G28" s="106"/>
    </row>
    <row r="29" spans="1:7" ht="12.75" customHeight="1">
      <c r="G29" s="106"/>
    </row>
    <row r="30" spans="1:7">
      <c r="B30" s="12"/>
      <c r="C30" s="9"/>
      <c r="D30" s="10"/>
      <c r="E30" s="11"/>
      <c r="F30" s="10"/>
    </row>
    <row r="31" spans="1:7">
      <c r="B31" s="1315" t="s">
        <v>839</v>
      </c>
      <c r="C31" s="1316"/>
      <c r="D31" s="1316"/>
      <c r="E31" s="62"/>
      <c r="F31" s="62">
        <f>SUM(F17:F27)</f>
        <v>1900</v>
      </c>
    </row>
  </sheetData>
  <mergeCells count="2">
    <mergeCell ref="A3:F3"/>
    <mergeCell ref="B31:D31"/>
  </mergeCells>
  <phoneticPr fontId="0" type="noConversion"/>
  <pageMargins left="0.94488188976377963" right="0.15748031496062992" top="0.98425196850393704" bottom="0.98425196850393704" header="0.51181102362204722" footer="0.51181102362204722"/>
  <pageSetup paperSize="9" orientation="portrait" horizontalDpi="300" verticalDpi="300" r:id="rId1"/>
  <headerFooter alignWithMargins="0">
    <oddHeader>&amp;L&amp;11&amp;U"LUGAL"d.o.o. Split, Zlodrina poljana 1</oddHeader>
    <oddFooter>&amp;L&amp;8Građevina: Rekonstrukcija građevine PP Sinj&amp;R&amp;8Troškovnik&amp;10T.D. 412/03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48</vt:i4>
      </vt:variant>
    </vt:vector>
  </HeadingPairs>
  <TitlesOfParts>
    <vt:vector size="76" baseType="lpstr">
      <vt:lpstr>A_Rušenja</vt:lpstr>
      <vt:lpstr>B_Zemljani</vt:lpstr>
      <vt:lpstr>C_BETONSKI</vt:lpstr>
      <vt:lpstr>NASLOVNICA</vt:lpstr>
      <vt:lpstr>GO_RADOVI</vt:lpstr>
      <vt:lpstr>E_Tesarski</vt:lpstr>
      <vt:lpstr>H_KROVOPOKR</vt:lpstr>
      <vt:lpstr>K_KAMEN</vt:lpstr>
      <vt:lpstr>N_PVC RADOVI</vt:lpstr>
      <vt:lpstr>BRAVARSKI ČELIK</vt:lpstr>
      <vt:lpstr>R_PVC Stolarija</vt:lpstr>
      <vt:lpstr>DIZALA</vt:lpstr>
      <vt:lpstr>ELEKTRO_RADOVI</vt:lpstr>
      <vt:lpstr>VIK</vt:lpstr>
      <vt:lpstr>Š_GEODETSKI</vt:lpstr>
      <vt:lpstr>Rekapitulacija_HIDRO</vt:lpstr>
      <vt:lpstr>1_V_VODA</vt:lpstr>
      <vt:lpstr>2_V_Kanaliz</vt:lpstr>
      <vt:lpstr>3_voda_objekt</vt:lpstr>
      <vt:lpstr>4_vert_kanal_objekt</vt:lpstr>
      <vt:lpstr>5_horiz_kanal_objekt</vt:lpstr>
      <vt:lpstr>6_sanitarije</vt:lpstr>
      <vt:lpstr>ELEKTROINSTALACIJE</vt:lpstr>
      <vt:lpstr>VATRODOJAVA</vt:lpstr>
      <vt:lpstr>TERMOINSTALACIJE</vt:lpstr>
      <vt:lpstr>STROJARSKI_RADOVI</vt:lpstr>
      <vt:lpstr>OKOLIŠ</vt:lpstr>
      <vt:lpstr>REKAPITULACIJA</vt:lpstr>
      <vt:lpstr>C_BETONSKI!Print_Area</vt:lpstr>
      <vt:lpstr>DIZALA!Print_Area</vt:lpstr>
      <vt:lpstr>ELEKTRO_RADOVI!Print_Area</vt:lpstr>
      <vt:lpstr>NASLOVNICA!Print_Area</vt:lpstr>
      <vt:lpstr>OKOLIŠ!Print_Area</vt:lpstr>
      <vt:lpstr>REKAPITULACIJA!Print_Area</vt:lpstr>
      <vt:lpstr>STROJARSKI_RADOVI!Print_Area</vt:lpstr>
      <vt:lpstr>'1_V_VODA'!Print_Titles</vt:lpstr>
      <vt:lpstr>'2_V_Kanaliz'!Print_Titles</vt:lpstr>
      <vt:lpstr>'3_voda_objekt'!Print_Titles</vt:lpstr>
      <vt:lpstr>'4_vert_kanal_objekt'!Print_Titles</vt:lpstr>
      <vt:lpstr>'5_horiz_kanal_objekt'!Print_Titles</vt:lpstr>
      <vt:lpstr>'6_sanitarije'!Print_Titles</vt:lpstr>
      <vt:lpstr>A_Rušenja!Print_Titles</vt:lpstr>
      <vt:lpstr>B_Zemljani!Print_Titles</vt:lpstr>
      <vt:lpstr>'BRAVARSKI ČELIK'!Print_Titles</vt:lpstr>
      <vt:lpstr>C_BETONSKI!Print_Titles</vt:lpstr>
      <vt:lpstr>DIZALA!Print_Titles</vt:lpstr>
      <vt:lpstr>E_Tesarski!Print_Titles</vt:lpstr>
      <vt:lpstr>GO_RADOVI!Print_Titles</vt:lpstr>
      <vt:lpstr>H_KROVOPOKR!Print_Titles</vt:lpstr>
      <vt:lpstr>K_KAMEN!Print_Titles</vt:lpstr>
      <vt:lpstr>'N_PVC RADOVI'!Print_Titles</vt:lpstr>
      <vt:lpstr>OKOLIŠ!Print_Titles</vt:lpstr>
      <vt:lpstr>'R_PVC Stolarija'!Print_Titles</vt:lpstr>
      <vt:lpstr>Š_GEODETSKI!Print_Titles</vt:lpstr>
      <vt:lpstr>ELEKTRO_RADOVI!Ukupno411</vt:lpstr>
      <vt:lpstr>ELEKTRO_RADOVI!Ukupno4110</vt:lpstr>
      <vt:lpstr>ELEKTRO_RADOVI!Ukupno4111</vt:lpstr>
      <vt:lpstr>ELEKTRO_RADOVI!Ukupno412</vt:lpstr>
      <vt:lpstr>ELEKTRO_RADOVI!Ukupno413</vt:lpstr>
      <vt:lpstr>ELEKTRO_RADOVI!Ukupno414</vt:lpstr>
      <vt:lpstr>ELEKTRO_RADOVI!Ukupno415</vt:lpstr>
      <vt:lpstr>ELEKTRO_RADOVI!Ukupno416</vt:lpstr>
      <vt:lpstr>ELEKTRO_RADOVI!Ukupno417</vt:lpstr>
      <vt:lpstr>ELEKTRO_RADOVI!Ukupno418</vt:lpstr>
      <vt:lpstr>ELEKTRO_RADOVI!Ukupno419</vt:lpstr>
      <vt:lpstr>ELEKTRO_RADOVI!Ukupno421</vt:lpstr>
      <vt:lpstr>ELEKTRO_RADOVI!Ukupno422</vt:lpstr>
      <vt:lpstr>ELEKTRO_RADOVI!Ukupno4231</vt:lpstr>
      <vt:lpstr>ELEKTRO_RADOVI!Ukupno4232</vt:lpstr>
      <vt:lpstr>ELEKTRO_RADOVI!Ukupno4241</vt:lpstr>
      <vt:lpstr>ELEKTRO_RADOVI!Ukupno4242</vt:lpstr>
      <vt:lpstr>ELEKTRO_RADOVI!Ukupno4251</vt:lpstr>
      <vt:lpstr>ELEKTRO_RADOVI!Ukupno4252</vt:lpstr>
      <vt:lpstr>ELEKTRO_RADOVI!Ukupno426</vt:lpstr>
      <vt:lpstr>ELEKTRO_RADOVI!Ukupno427</vt:lpstr>
      <vt:lpstr>ELEKTRO_RADOVI!Ukupno428</vt:lpstr>
    </vt:vector>
  </TitlesOfParts>
  <Company>SS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Srđan</dc:creator>
  <cp:lastModifiedBy>blazenka.spiljar</cp:lastModifiedBy>
  <cp:lastPrinted>2018-09-06T22:17:49Z</cp:lastPrinted>
  <dcterms:created xsi:type="dcterms:W3CDTF">2003-04-12T13:36:41Z</dcterms:created>
  <dcterms:modified xsi:type="dcterms:W3CDTF">2018-11-09T08:54:09Z</dcterms:modified>
</cp:coreProperties>
</file>